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95" tabRatio="933" activeTab="0"/>
  </bookViews>
  <sheets>
    <sheet name="Cambodia" sheetId="1" r:id="rId1"/>
    <sheet name="China" sheetId="2" r:id="rId2"/>
    <sheet name="Fiji" sheetId="3" r:id="rId3"/>
    <sheet name="Indonesia" sheetId="4" r:id="rId4"/>
    <sheet name="Lao" sheetId="5" r:id="rId5"/>
    <sheet name="Malaysia" sheetId="6" r:id="rId6"/>
    <sheet name="Mongolia" sheetId="7" r:id="rId7"/>
    <sheet name="Papua New Guinea" sheetId="8" r:id="rId8"/>
    <sheet name="Philippines" sheetId="9" r:id="rId9"/>
    <sheet name="Solomon Islands" sheetId="10" r:id="rId10"/>
    <sheet name="Thailand" sheetId="11" r:id="rId11"/>
    <sheet name="Vietnam" sheetId="12" r:id="rId12"/>
  </sheets>
  <externalReferences>
    <externalReference r:id="rId15"/>
  </externalReferences>
  <definedNames>
    <definedName name="DLX1.EMG">#REF!</definedName>
    <definedName name="DLX2.EMG">#REF!</definedName>
    <definedName name="DLX3.EMG">#REF!</definedName>
    <definedName name="_xlnm.Print_Area" localSheetId="0">'Cambodia'!$A$1:$O$55</definedName>
    <definedName name="_xlnm.Print_Area" localSheetId="1">'China'!$A$1:$AD$63</definedName>
    <definedName name="_xlnm.Print_Area" localSheetId="2">'Fiji'!$A$1:$AG$64</definedName>
    <definedName name="_xlnm.Print_Area" localSheetId="3">'Indonesia'!$A$1:$U$58</definedName>
    <definedName name="_xlnm.Print_Area" localSheetId="4">'Lao'!$A$1:$O$58</definedName>
    <definedName name="_xlnm.Print_Area" localSheetId="5">'Malaysia'!$A$1:$AB$59</definedName>
    <definedName name="_xlnm.Print_Area" localSheetId="6">'Mongolia'!$A$1:$M$53</definedName>
    <definedName name="_xlnm.Print_Area" localSheetId="7">'Papua New Guinea'!$A$1:$O$60</definedName>
    <definedName name="_xlnm.Print_Area" localSheetId="8">'Philippines'!$B$1:$AL$66</definedName>
    <definedName name="_xlnm.Print_Area" localSheetId="9">'Solomon Islands'!$A$1:$AD$60</definedName>
    <definedName name="_xlnm.Print_Area" localSheetId="10">'Thailand'!$A$1:$AD$61</definedName>
    <definedName name="_xlnm.Print_Area" localSheetId="11">'Vietnam'!$A$1:$M$59</definedName>
  </definedNames>
  <calcPr fullCalcOnLoad="1"/>
</workbook>
</file>

<file path=xl/comments3.xml><?xml version="1.0" encoding="utf-8"?>
<comments xmlns="http://schemas.openxmlformats.org/spreadsheetml/2006/main">
  <authors>
    <author>wb283180</author>
  </authors>
  <commentList>
    <comment ref="A28" authorId="0">
      <text>
        <r>
          <rPr>
            <b/>
            <sz val="10"/>
            <rFont val="Tahoma"/>
            <family val="2"/>
          </rPr>
          <t>wb283180:</t>
        </r>
        <r>
          <rPr>
            <sz val="10"/>
            <rFont val="Tahoma"/>
            <family val="2"/>
          </rPr>
          <t xml:space="preserve">
export value in USD</t>
        </r>
      </text>
    </comment>
  </commentList>
</comments>
</file>

<file path=xl/sharedStrings.xml><?xml version="1.0" encoding="utf-8"?>
<sst xmlns="http://schemas.openxmlformats.org/spreadsheetml/2006/main" count="2739" uniqueCount="326">
  <si>
    <t>Year</t>
  </si>
  <si>
    <t>Q3</t>
  </si>
  <si>
    <t>Q4</t>
  </si>
  <si>
    <t>Q1</t>
  </si>
  <si>
    <t>Q2</t>
  </si>
  <si>
    <t>Output, Employment and Prices</t>
  </si>
  <si>
    <t>Industrial production index (1993=100)</t>
  </si>
  <si>
    <t xml:space="preserve">   (% change, previous year)</t>
  </si>
  <si>
    <t>Public Sector</t>
  </si>
  <si>
    <t xml:space="preserve">Government balance (% GDP) </t>
  </si>
  <si>
    <t>Domestic public sector debt (% GDP)</t>
  </si>
  <si>
    <t>Foreign Trade, BOP and External Debt</t>
  </si>
  <si>
    <t xml:space="preserve">   (% GDP)</t>
  </si>
  <si>
    <t>Debt service ratio (% exports of g&amp;s)</t>
  </si>
  <si>
    <t>Financial Markets</t>
  </si>
  <si>
    <t xml:space="preserve">Stock market index (end-period, Aug 88=100) </t>
  </si>
  <si>
    <t xml:space="preserve"> </t>
  </si>
  <si>
    <t>..</t>
  </si>
  <si>
    <t>Government balance (% GDP) 2/</t>
  </si>
  <si>
    <t>e = estimate</t>
  </si>
  <si>
    <t>Unemployment rate (%)</t>
  </si>
  <si>
    <t>Real wage growth (%)</t>
  </si>
  <si>
    <t>Cambodia: Key Indicators</t>
  </si>
  <si>
    <t xml:space="preserve">    (% GDP)</t>
  </si>
  <si>
    <t>Thailand: Key Indicators</t>
  </si>
  <si>
    <t>Philippines: Key Indicators</t>
  </si>
  <si>
    <t>Malaysia: Key Indicators</t>
  </si>
  <si>
    <t>China: Key Indicators</t>
  </si>
  <si>
    <t>Industrial production index (2000=100)</t>
  </si>
  <si>
    <t>(% GDP)</t>
  </si>
  <si>
    <t>Source</t>
  </si>
  <si>
    <t>NSCB</t>
  </si>
  <si>
    <t>BSP</t>
  </si>
  <si>
    <t>formula</t>
  </si>
  <si>
    <t>BSP, DOLE</t>
  </si>
  <si>
    <t>BTR</t>
  </si>
  <si>
    <t>Government balance (% GDP) 4/</t>
  </si>
  <si>
    <t>BOP</t>
  </si>
  <si>
    <t>IFS, BSP</t>
  </si>
  <si>
    <t>IMF</t>
  </si>
  <si>
    <t>NSO</t>
  </si>
  <si>
    <t>Real effective exchange rate (2000=100)</t>
  </si>
  <si>
    <t>2004</t>
  </si>
  <si>
    <t>Papua New Guinea: Key Indicators</t>
  </si>
  <si>
    <t>1/ Fiscal year basis</t>
  </si>
  <si>
    <t xml:space="preserve">  </t>
  </si>
  <si>
    <t>Lao PDR: Key Indicators</t>
  </si>
  <si>
    <t>Vietnam:  Key Economic Indicators</t>
  </si>
  <si>
    <t>Indonesia: Key Indicators</t>
  </si>
  <si>
    <t>…</t>
  </si>
  <si>
    <t>Foreign exchange reserve ($US billion)</t>
  </si>
  <si>
    <t>2/ Official urban unemployment only, not including laid-off workers</t>
  </si>
  <si>
    <t>2007</t>
  </si>
  <si>
    <t>2005</t>
  </si>
  <si>
    <t>2006</t>
  </si>
  <si>
    <t>e  = estimate</t>
  </si>
  <si>
    <t xml:space="preserve">   (nominal % change, previous year)</t>
  </si>
  <si>
    <t>Real wages (% change y-y)</t>
  </si>
  <si>
    <t>Memo: Nominal GDP (millions US$)</t>
  </si>
  <si>
    <t>Source: National data sources</t>
  </si>
  <si>
    <t>Source:  National data sources</t>
  </si>
  <si>
    <t>Memo: Nominal GDP (billions US$)</t>
  </si>
  <si>
    <t>Industrial production index /1</t>
  </si>
  <si>
    <t>Unemployment (%)</t>
  </si>
  <si>
    <t>Unemployment (%) 2/</t>
  </si>
  <si>
    <t>Real GDP (% change y-y)</t>
  </si>
  <si>
    <t>Real GDP (% change y-y) 1/</t>
  </si>
  <si>
    <t xml:space="preserve">   (% change y-y)</t>
  </si>
  <si>
    <t>Industrial production index</t>
  </si>
  <si>
    <t>Consumer price index (% change y-y)</t>
  </si>
  <si>
    <t>Real wages (% change y-y) 3/</t>
  </si>
  <si>
    <t>Real wages (% change y-y) 1/</t>
  </si>
  <si>
    <t>Nominal wages (% change y-y) 3/</t>
  </si>
  <si>
    <t xml:space="preserve">Trade balance (millions US$) </t>
  </si>
  <si>
    <t xml:space="preserve">Trade balance (billions US$) </t>
  </si>
  <si>
    <t>Trade balance (billions US$) 6/</t>
  </si>
  <si>
    <t>Exports of goods (millions US$)</t>
  </si>
  <si>
    <t xml:space="preserve">   (% change y-y) 4/</t>
  </si>
  <si>
    <t>Key export (% change y-y)</t>
  </si>
  <si>
    <t>Key export (% change y-y) 1/</t>
  </si>
  <si>
    <t>1/ Garments</t>
  </si>
  <si>
    <t>1/ Gold</t>
  </si>
  <si>
    <t>Key export (% change y-y) 7/</t>
  </si>
  <si>
    <t>Key export (% change y-y) 4/</t>
  </si>
  <si>
    <t>Imports of goods (millions US$)</t>
  </si>
  <si>
    <t>Exports of goods (billions US$)</t>
  </si>
  <si>
    <t>Exports of goods (billions US$) 6/</t>
  </si>
  <si>
    <t>Imports of goods (billions US$)</t>
  </si>
  <si>
    <t>Imports of goods (billions US$) 6/</t>
  </si>
  <si>
    <t>Current account balance (millions US$)</t>
  </si>
  <si>
    <t>Current account balance (billions US$)</t>
  </si>
  <si>
    <t>Foreign direct investment (millions US$)</t>
  </si>
  <si>
    <t>Foreign direct investment (billions US$)</t>
  </si>
  <si>
    <t>External debt (millions US$)</t>
  </si>
  <si>
    <t>External debt (billions US$)</t>
  </si>
  <si>
    <t>Short-term debt (millions US$)</t>
  </si>
  <si>
    <t>Short-term debt (billions US$)</t>
  </si>
  <si>
    <t>Foreign exchange reserves, gross (millions US$)</t>
  </si>
  <si>
    <t>Foreign exchange reserves, gross (billions US$)</t>
  </si>
  <si>
    <t>Foreign exchange reserves, gross (billions US$) 9/</t>
  </si>
  <si>
    <t xml:space="preserve">  (months of imports of g&amp;s)</t>
  </si>
  <si>
    <t>Short-term interest rate (% p.a.) 4/</t>
  </si>
  <si>
    <t>Short-term interest rate (% p.a.)</t>
  </si>
  <si>
    <t xml:space="preserve">Exchange rate (RMB/US$, eop) </t>
  </si>
  <si>
    <t xml:space="preserve">Exchange rate (Rupiah/US$, ave) </t>
  </si>
  <si>
    <t xml:space="preserve">Exchange rate (Riel/US$, eop) </t>
  </si>
  <si>
    <t xml:space="preserve">Exchange rate (Kip/US$, ave) </t>
  </si>
  <si>
    <t xml:space="preserve">Exchange rate (Kip/US$, eop) </t>
  </si>
  <si>
    <t>Exchange rate (Ringgit/US$, eop)</t>
  </si>
  <si>
    <t>Exchange rate (Kina/US$, eop)</t>
  </si>
  <si>
    <t xml:space="preserve">Exchange rate (Peso/US$, ave) </t>
  </si>
  <si>
    <t xml:space="preserve">Exchange rate (Baht/US$, ave) </t>
  </si>
  <si>
    <t>Sources: Vietnam Government Statistics Office, State Bank of Vietnam, IMF, and World Bank staff estimates</t>
  </si>
  <si>
    <t>f = forecast</t>
  </si>
  <si>
    <t>Government balance (% GDP)</t>
  </si>
  <si>
    <t>Source: National data sources, World Bank staff estimates</t>
  </si>
  <si>
    <t>Current account balance (billions US$) 8/</t>
  </si>
  <si>
    <t>External debt (billions US$) 9/</t>
  </si>
  <si>
    <t>Short-term debt (billions US$) 9/</t>
  </si>
  <si>
    <t xml:space="preserve">  (months of imports of g&amp;s) 10/</t>
  </si>
  <si>
    <t>Exports of goods (fob, Bop data, US$ million)</t>
  </si>
  <si>
    <t>Imports of goods (cif, Bop data, US$ million)</t>
  </si>
  <si>
    <t>Tourist arrivals (thousands)</t>
  </si>
  <si>
    <t>Foreign direct investment (billions US$) 5/</t>
  </si>
  <si>
    <t>External debt (billions US$) 6/</t>
  </si>
  <si>
    <t>Short-term debt (billions US$) 6/</t>
  </si>
  <si>
    <t>Domestic credit (% change y-y) 7/</t>
  </si>
  <si>
    <t xml:space="preserve">Domestic credit (% change y-y) </t>
  </si>
  <si>
    <t>Short-term interest rate (% p.a.) 8/</t>
  </si>
  <si>
    <t>Domestic credit (% change y-y)</t>
  </si>
  <si>
    <t>2/ After grants</t>
  </si>
  <si>
    <t>3/ Excluding gold</t>
  </si>
  <si>
    <t>Foreign exchange reserves, gross (millions US$) 3/</t>
  </si>
  <si>
    <t>Stock market index (Dec. 1996=100) 10/</t>
  </si>
  <si>
    <t>10/ Bangkok SET</t>
  </si>
  <si>
    <t>Mongolia:  Key Economic Indicators</t>
  </si>
  <si>
    <t>Fiji: Key Indicators</t>
  </si>
  <si>
    <t>n.i. = no issues</t>
  </si>
  <si>
    <t>GDP (% change y-y)</t>
  </si>
  <si>
    <t>(% change y-y)</t>
  </si>
  <si>
    <t>Trade balance (millions US$)</t>
  </si>
  <si>
    <t>Current account balance  millions US$)</t>
  </si>
  <si>
    <t>Total external debt (millions US$)</t>
  </si>
  <si>
    <t>Foreign exchange reserves, gross (millions US$) 2/</t>
  </si>
  <si>
    <t xml:space="preserve">   (month of imports of g&amp;s)</t>
  </si>
  <si>
    <t xml:space="preserve">   (months of imports of g&amp;s)</t>
  </si>
  <si>
    <t>(months of imports g&amp;s)</t>
  </si>
  <si>
    <t>Domestic credit (% change y-y) 3/</t>
  </si>
  <si>
    <t>Short-term interest rate % p.a.)</t>
  </si>
  <si>
    <t xml:space="preserve">Stock market index (Aug 1988=100) </t>
  </si>
  <si>
    <t>Exchange rate (FJ$/US$, eop)</t>
  </si>
  <si>
    <t xml:space="preserve">Exchange rate (Tugrik/US$, eop) </t>
  </si>
  <si>
    <t>Trade balance (BoP data, million US)</t>
  </si>
  <si>
    <t>Exports of goods, (BoP data, $million US$)</t>
  </si>
  <si>
    <t>Imports of goods, (BoP data, $million US$)</t>
  </si>
  <si>
    <t>3/ Includes domestic central government (CG) debt, domestic debt of non-financial state enterprises, and the Financial institutions Development Fund (FIDF) debt. Series was revised by adding the Village Fund (VF) and the Energy Fund Public Organization (EFPO).</t>
  </si>
  <si>
    <t>Jun</t>
  </si>
  <si>
    <t>Jul</t>
  </si>
  <si>
    <t>Aug</t>
  </si>
  <si>
    <t>Sep</t>
  </si>
  <si>
    <t>Oct</t>
  </si>
  <si>
    <t>Non-mineral government balance (% GDP)</t>
  </si>
  <si>
    <t>Real effective exchange rate (2000=100) 9/</t>
  </si>
  <si>
    <t>1/ The GDP series has a break in 2000.</t>
  </si>
  <si>
    <t>2/ New methodology.  Figures are based on the 2000 census.</t>
  </si>
  <si>
    <t>11/ Based on  Depository Corporations Survey</t>
  </si>
  <si>
    <t>Domestic credit  (% change y-y) 11/</t>
  </si>
  <si>
    <t>Short-term interest rate (% p.a.) 12/</t>
  </si>
  <si>
    <t xml:space="preserve">   (% change y-y) 13/</t>
  </si>
  <si>
    <t>Stock market index  (Jan. 2, 1985=100) 14/</t>
  </si>
  <si>
    <t>Trade balance (billions US$)</t>
  </si>
  <si>
    <t>Key export (% change y-y) 5/</t>
  </si>
  <si>
    <t>Foreign direct investment (billions US$) /6</t>
  </si>
  <si>
    <t>Short-term interest rate (% p.a.) 7/</t>
  </si>
  <si>
    <t>Stock market index  (Dec. 19, 1990=100)/8</t>
  </si>
  <si>
    <t>4/ Nominal growth rate</t>
  </si>
  <si>
    <t>5/ Manufactured exports</t>
  </si>
  <si>
    <t>6/ Gross FDI utilized</t>
  </si>
  <si>
    <t>7/ Central Bank loans to financial institutions, less than 20 days</t>
  </si>
  <si>
    <t>8/ Shanghai Stock Exchange A-Share Price Composite</t>
  </si>
  <si>
    <t>Source: National data sources, IMF, and World Bank staff estimates</t>
  </si>
  <si>
    <t>Domestic demand (% change y-y)</t>
  </si>
  <si>
    <t xml:space="preserve">Government revenues (% GDP) </t>
  </si>
  <si>
    <t xml:space="preserve">Government expenditures (% GDP) </t>
  </si>
  <si>
    <t>Government expenditures (% GDP)</t>
  </si>
  <si>
    <t>Government revenues (% GDP)</t>
  </si>
  <si>
    <t>Solomon Islands: Key Indicators</t>
  </si>
  <si>
    <t>Exchange rate (SBD$/US$, eop)</t>
  </si>
  <si>
    <t>Real effective exchange rate (2005=100)</t>
  </si>
  <si>
    <t>Source: National data sources and IMF</t>
  </si>
  <si>
    <t>Mineral exports</t>
  </si>
  <si>
    <t>Short-term debt (banking system) to reserves</t>
  </si>
  <si>
    <t>Short-term debt (millions of US$) 2/</t>
  </si>
  <si>
    <t>2/ Banking system short-term external debt only</t>
  </si>
  <si>
    <t>2012f</t>
  </si>
  <si>
    <t>p = projection</t>
  </si>
  <si>
    <t>7/ Electronics and other electronics</t>
  </si>
  <si>
    <t>9/ Includes income receipts</t>
  </si>
  <si>
    <t>Sources: Bank of Mongolia, National Statistical Office, Ministry of Finance, IMF and World Bank staff estimates</t>
  </si>
  <si>
    <t>Government debt (% GDP)</t>
  </si>
  <si>
    <t>Real wages (% change y-y) 2/</t>
  </si>
  <si>
    <t>revised</t>
  </si>
  <si>
    <t>Sources: National data sources, IMF, and World Bank staff estimates</t>
  </si>
  <si>
    <t>5/ Total public sector domestic debt</t>
  </si>
  <si>
    <t>10/ Based on end-of-period gross international reserves</t>
  </si>
  <si>
    <t>12/ Interbank call rate</t>
  </si>
  <si>
    <t>14/ PSEi Composite, period average for annual figures</t>
  </si>
  <si>
    <t>3/ Non-agriculture minimum wage, National Capital Region</t>
  </si>
  <si>
    <t>1/ Logs</t>
  </si>
  <si>
    <t>2/ Includes foreign assets of non-bank financial institutions</t>
  </si>
  <si>
    <t>3/ Domestic credit to the private sector</t>
  </si>
  <si>
    <t>4/ Machinery and mechanical appliances</t>
  </si>
  <si>
    <t>5/ Non-bank FDI</t>
  </si>
  <si>
    <t>6/ Bank of Thailand figures</t>
  </si>
  <si>
    <t>7/ Private credits from domestically registered commercial banks, branches of foreign banks, international banking facilities, finance companies, specialized banks, thrift and credit cooperatives, and money market mutual funds</t>
  </si>
  <si>
    <t>8/ One-day repurchase rate, average</t>
  </si>
  <si>
    <t>9/ World Bank staff estimates</t>
  </si>
  <si>
    <t>13/ World Bank staff estimates</t>
  </si>
  <si>
    <t>3/ Includes treasury bonds, policy financial bonds and other financial bonds (end-period outstanding)</t>
  </si>
  <si>
    <t>1/ Annual data are not comparable with the quarterly and monthly data. Annual data cover all industrial enterprises while the quarterly and monthly ones only refer to those enterprises</t>
  </si>
  <si>
    <t>with sales value above RMB 5.0 million.</t>
  </si>
  <si>
    <t>4/ IMF Government Financial Statistics (GFS) basis</t>
  </si>
  <si>
    <t>6/ Central bank data, Balance-of-payments basis</t>
  </si>
  <si>
    <t>8/ Estimates</t>
  </si>
  <si>
    <t>9/ Central bank data, % of annual GDP for quarterly figures</t>
  </si>
  <si>
    <t>Foreign direct investment, net (millions US$)</t>
  </si>
  <si>
    <t>1/ Average wage of employed person, using the National Statistical Office Labor Force Survey, deflated by CPI inflation</t>
  </si>
  <si>
    <t>2/ Cash balance of central government</t>
  </si>
  <si>
    <t>Tourist arrivals</t>
  </si>
  <si>
    <t>Short-term interest rate (% p.a.) 5/</t>
  </si>
  <si>
    <t>Domestic credit (% change y-y) 4/</t>
  </si>
  <si>
    <t>5/ Treasury bill rate</t>
  </si>
  <si>
    <t>4/ Excluding government lending funds</t>
  </si>
  <si>
    <t>1/ Government balance below the line.</t>
  </si>
  <si>
    <t>Government balance (% GDP) 1/</t>
  </si>
  <si>
    <t>Industrial production index (2000=100) 1/</t>
  </si>
  <si>
    <t>Consumer price index (% change y-y) 1/</t>
  </si>
  <si>
    <t xml:space="preserve">Real GDP (% change y-y) </t>
  </si>
  <si>
    <t>Key export (% change y-y) 6/</t>
  </si>
  <si>
    <t>Inward FDI (billions US$)</t>
  </si>
  <si>
    <t>Short-term external debt (billions US$)</t>
  </si>
  <si>
    <t>Government expenditures (% GDP) 1/</t>
  </si>
  <si>
    <t>Government revenues (% GDP)  1/</t>
  </si>
  <si>
    <t>External debt (% GDP) 3/</t>
  </si>
  <si>
    <t>Foreign exchange reserves, gross (millions US$) 4/</t>
  </si>
  <si>
    <t>9/ Ho Chi Minh Stock Index</t>
  </si>
  <si>
    <t>Exchange rate (Dong/US$, eop) 8/</t>
  </si>
  <si>
    <t>Stock market index (Jul. 2000=100) 9/</t>
  </si>
  <si>
    <t>2013f</t>
  </si>
  <si>
    <t>Mar</t>
  </si>
  <si>
    <t>Apr</t>
  </si>
  <si>
    <t>Feb</t>
  </si>
  <si>
    <t>Jan</t>
  </si>
  <si>
    <t>Dec</t>
  </si>
  <si>
    <t>2011e</t>
  </si>
  <si>
    <t>Key export (% change y-y) 3/</t>
  </si>
  <si>
    <t>Total external debt (millions US$) 4/</t>
  </si>
  <si>
    <t>Central government debt service ratio (% exports of g&amp;s) 5/</t>
  </si>
  <si>
    <t>Foreign exchange reserves, gross (millions US$) 6/</t>
  </si>
  <si>
    <t>2/ Excluding Fiji Sugar Corporation</t>
  </si>
  <si>
    <t>3/ Sugar.</t>
  </si>
  <si>
    <t xml:space="preserve">4/ External debt inclusive of external debt by statutory bodies. Rise in extnal debt reflects drawdown of the US$250 million global bond. </t>
  </si>
  <si>
    <t>6/ Includes foreign assets of non-bank financial institutions.</t>
  </si>
  <si>
    <t>7/ Domestic credit to the private sector.</t>
  </si>
  <si>
    <t>1/ Estimates for 2012 are from the approved  2012 budget.</t>
  </si>
  <si>
    <t>2/ Based on 2011 IMF-World Bank Debt Sustainability Analysis (DSA)</t>
  </si>
  <si>
    <t>3/ On public and publicly guaranteed debt (2011 DSA)</t>
  </si>
  <si>
    <t xml:space="preserve">4/ Base policy rate, March 2012  </t>
  </si>
  <si>
    <t>Real effective exchange rate (% change y-y)</t>
  </si>
  <si>
    <t xml:space="preserve">Stock market index, Top 20 (Dec. 2000=100) </t>
  </si>
  <si>
    <t>Consumer price index, Ulaanbaatar (% change y-y, eop)</t>
  </si>
  <si>
    <t>2/ Urban areas</t>
  </si>
  <si>
    <t>3/ Excludes off-budgetary items</t>
  </si>
  <si>
    <t>4/ Includes off-budgetary items</t>
  </si>
  <si>
    <t>5/ Public and publicly-guaranteed debt</t>
  </si>
  <si>
    <t>6/ Crude oil</t>
  </si>
  <si>
    <t>7/ Three-month deposit, end-of-period. Data for 2012 is as of March 30</t>
  </si>
  <si>
    <t>8/ Inter-bank exchange rate. Data for 2012 is as of March 30</t>
  </si>
  <si>
    <t>1/ The industrial production index (IPI) is a new series replacing previous "industrial production value in constant 1994 price".</t>
  </si>
  <si>
    <t xml:space="preserve">Foreign exchange reserves, gross (billions US$) </t>
  </si>
  <si>
    <t>Public sector debt (% GDP) 5/</t>
  </si>
  <si>
    <t>Government balance, general (% GDP) 4/</t>
  </si>
  <si>
    <t>Government balance, official (% GDP) 3/</t>
  </si>
  <si>
    <t>Industrial production index 1/</t>
  </si>
  <si>
    <t>1/ Manufacturing wages only</t>
  </si>
  <si>
    <t>2/ Federal government only</t>
  </si>
  <si>
    <t>3/ Balance of Goods and Services</t>
  </si>
  <si>
    <t xml:space="preserve">4/ Thermionic Valves &amp; Tubes, Photocells etc </t>
  </si>
  <si>
    <t>5/ Inward FDI</t>
  </si>
  <si>
    <t>6/ Total loans in the banking system</t>
  </si>
  <si>
    <t>7/ Overnight Policy Rate (OPR)</t>
  </si>
  <si>
    <t>8/ Source: BIS</t>
  </si>
  <si>
    <t>9/ FTSE Bursa Malaysia Composite</t>
  </si>
  <si>
    <t>Industrial production index (2005=100)</t>
  </si>
  <si>
    <t>Government revenues (% GDP) 2/</t>
  </si>
  <si>
    <t>Government expenditures (% GDP) 2/</t>
  </si>
  <si>
    <t>Trade balance (billions US$) 3/</t>
  </si>
  <si>
    <t>Domestic credit (% change y-y) 6/</t>
  </si>
  <si>
    <t>Real effective exchange rate (2000=100) 8/</t>
  </si>
  <si>
    <t>Stock market index (1 Jan 1977=100) 9/</t>
  </si>
  <si>
    <r>
      <rPr>
        <i/>
        <sz val="10"/>
        <rFont val="Times New Roman"/>
        <family val="1"/>
      </rPr>
      <t>Domestic</t>
    </r>
    <r>
      <rPr>
        <sz val="10"/>
        <rFont val="Times New Roman"/>
        <family val="1"/>
      </rPr>
      <t xml:space="preserve"> public sector debt (% GDP)</t>
    </r>
  </si>
  <si>
    <r>
      <rPr>
        <b/>
        <i/>
        <sz val="10"/>
        <color indexed="8"/>
        <rFont val="Times New Roman"/>
        <family val="1"/>
      </rPr>
      <t>Total</t>
    </r>
    <r>
      <rPr>
        <sz val="10"/>
        <color indexed="8"/>
        <rFont val="Times New Roman"/>
        <family val="1"/>
      </rPr>
      <t xml:space="preserve"> public sector debt (% GDP) 2/</t>
    </r>
  </si>
  <si>
    <t>--</t>
  </si>
  <si>
    <t>Foreign direct investment (millions US$) 2/</t>
  </si>
  <si>
    <t>2/ From 2011, includes FDI related to public-private power sector projects</t>
  </si>
  <si>
    <t>Domestic public sector debt (% GDP) 2/</t>
  </si>
  <si>
    <r>
      <t>Public Sector</t>
    </r>
    <r>
      <rPr>
        <sz val="10"/>
        <rFont val="Times New Roman"/>
        <family val="1"/>
      </rPr>
      <t xml:space="preserve"> 1/</t>
    </r>
  </si>
  <si>
    <t>Industrial production index  (2000 = 100)</t>
  </si>
  <si>
    <t>Domestic public sector debt (% GDP) /3</t>
  </si>
  <si>
    <t>Total public sector debt (% GDP)</t>
  </si>
  <si>
    <t>1/ Average</t>
  </si>
  <si>
    <t>2/ Central government data. Government revised Budget for 2012.</t>
  </si>
  <si>
    <t>3/ Goods and services trade balance.</t>
  </si>
  <si>
    <t>5/ Crude oil and gas exports</t>
  </si>
  <si>
    <t>6/ Bank Indonesia Policy rate</t>
  </si>
  <si>
    <t>7/ Jakarta Composite Index, end of period</t>
  </si>
  <si>
    <t>Stock market index (Aug. 1982=100)  7/</t>
  </si>
  <si>
    <t>Short-term interest rate (% p.a.) 6/</t>
  </si>
  <si>
    <t>Imports of goods (billions US$) 4/</t>
  </si>
  <si>
    <t>Exports of goods (billions US$) 4/</t>
  </si>
  <si>
    <t>4/ Goods trade on BOP basis from Bank Indonesia for annual and quarterly series, while monthly figures from BPS.</t>
  </si>
  <si>
    <r>
      <t xml:space="preserve">Public Sector </t>
    </r>
    <r>
      <rPr>
        <sz val="10"/>
        <color indexed="8"/>
        <rFont val="Times New Roman"/>
        <family val="1"/>
      </rPr>
      <t>2/</t>
    </r>
  </si>
  <si>
    <r>
      <rPr>
        <b/>
        <i/>
        <sz val="10"/>
        <color indexed="8"/>
        <rFont val="Times New Roman"/>
        <family val="1"/>
      </rPr>
      <t>Domestic</t>
    </r>
    <r>
      <rPr>
        <sz val="10"/>
        <color indexed="8"/>
        <rFont val="Times New Roman"/>
        <family val="1"/>
      </rPr>
      <t xml:space="preserve"> public sector debt (% GDP) 2/</t>
    </r>
  </si>
  <si>
    <r>
      <rPr>
        <sz val="9"/>
        <color indexed="8"/>
        <rFont val="Times New Roman"/>
        <family val="1"/>
      </rPr>
      <t>Domestic</t>
    </r>
    <r>
      <rPr>
        <sz val="10"/>
        <color indexed="8"/>
        <rFont val="Times New Roman"/>
        <family val="1"/>
      </rPr>
      <t xml:space="preserve"> public sector debt (% GDP)  5/</t>
    </r>
  </si>
  <si>
    <r>
      <rPr>
        <i/>
        <sz val="9"/>
        <color indexed="8"/>
        <rFont val="Times New Roman"/>
        <family val="1"/>
      </rPr>
      <t>Domestic</t>
    </r>
    <r>
      <rPr>
        <sz val="10"/>
        <color indexed="8"/>
        <rFont val="Times New Roman"/>
        <family val="1"/>
      </rPr>
      <t xml:space="preserve"> public sector debt (% GDP) 3/</t>
    </r>
  </si>
  <si>
    <t>5/ Rise in debt service ratio in 2011 reflects the maturity of the US$150 million global bond, which was refinanced and a new bullet bond repaymentis expected in 2016.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</si>
</sst>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#.0,"/>
    <numFmt numFmtId="166" formatCode="0.0"/>
    <numFmt numFmtId="167" formatCode="#,##0.0"/>
    <numFmt numFmtId="168" formatCode="#\ "/>
    <numFmt numFmtId="169" formatCode="0.0%"/>
    <numFmt numFmtId="170" formatCode="_(* #,##0_);_(* \(#,##0\);_(* &quot;-&quot;??_);_(@_)"/>
    <numFmt numFmtId="171" formatCode="0.0_)"/>
    <numFmt numFmtId="172" formatCode="0_)"/>
    <numFmt numFmtId="173" formatCode="_(* #,##0.0_);_(* \(#,##0.0\);_(* &quot;-&quot;??_);_(@_)"/>
    <numFmt numFmtId="174" formatCode="0.0,"/>
    <numFmt numFmtId="175" formatCode="#,##0.0,"/>
    <numFmt numFmtId="176" formatCode="#0.0000"/>
    <numFmt numFmtId="177" formatCode="#0.000"/>
    <numFmt numFmtId="178" formatCode="#0,,"/>
    <numFmt numFmtId="179" formatCode="#0.0,,"/>
    <numFmt numFmtId="180" formatCode="#,##0\ \ \ "/>
    <numFmt numFmtId="181" formatCode="#,##0.000,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u val="single"/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66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left" indent="1"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166" fontId="3" fillId="0" borderId="0" xfId="64" applyNumberFormat="1" applyFont="1" applyFill="1" applyAlignment="1">
      <alignment horizontal="right"/>
    </xf>
    <xf numFmtId="170" fontId="3" fillId="0" borderId="0" xfId="42" applyNumberFormat="1" applyFont="1" applyFill="1" applyAlignment="1">
      <alignment horizontal="right"/>
    </xf>
    <xf numFmtId="166" fontId="3" fillId="33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quotePrefix="1">
      <alignment horizontal="right"/>
    </xf>
    <xf numFmtId="166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1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66" fontId="9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166" fontId="3" fillId="0" borderId="0" xfId="64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3" fontId="3" fillId="0" borderId="0" xfId="42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9" fontId="9" fillId="0" borderId="10" xfId="64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 wrapText="1"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3" fillId="0" borderId="0" xfId="0" applyFont="1" applyFill="1" applyAlignment="1">
      <alignment/>
    </xf>
    <xf numFmtId="167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 applyProtection="1">
      <alignment horizontal="right"/>
      <protection locked="0"/>
    </xf>
    <xf numFmtId="166" fontId="3" fillId="0" borderId="0" xfId="42" applyNumberFormat="1" applyFont="1" applyFill="1" applyAlignment="1">
      <alignment horizontal="right"/>
    </xf>
    <xf numFmtId="167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167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73" fontId="9" fillId="0" borderId="0" xfId="42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166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Fill="1" applyAlignment="1">
      <alignment horizontal="right" vertical="center"/>
    </xf>
    <xf numFmtId="173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Alignment="1">
      <alignment horizontal="right" vertical="center"/>
    </xf>
    <xf numFmtId="167" fontId="15" fillId="0" borderId="0" xfId="60" applyNumberFormat="1" applyFont="1" applyFill="1">
      <alignment/>
      <protection/>
    </xf>
    <xf numFmtId="4" fontId="15" fillId="0" borderId="0" xfId="60" applyNumberFormat="1" applyFont="1" applyFill="1">
      <alignment/>
      <protection/>
    </xf>
    <xf numFmtId="167" fontId="3" fillId="0" borderId="0" xfId="58" applyNumberFormat="1" applyFont="1">
      <alignment/>
      <protection/>
    </xf>
    <xf numFmtId="2" fontId="15" fillId="0" borderId="0" xfId="64" applyNumberFormat="1" applyFont="1" applyFill="1" applyAlignment="1">
      <alignment horizontal="right" vertical="center"/>
    </xf>
    <xf numFmtId="169" fontId="15" fillId="0" borderId="0" xfId="64" applyNumberFormat="1" applyFont="1" applyFill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9" fontId="15" fillId="0" borderId="0" xfId="64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66" fontId="3" fillId="0" borderId="0" xfId="64" applyNumberFormat="1" applyFont="1" applyFill="1" applyAlignment="1">
      <alignment horizontal="center"/>
    </xf>
    <xf numFmtId="166" fontId="3" fillId="0" borderId="0" xfId="64" applyNumberFormat="1" applyFont="1" applyAlignment="1">
      <alignment horizontal="center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69" fontId="9" fillId="0" borderId="0" xfId="64" applyNumberFormat="1" applyFont="1" applyAlignment="1">
      <alignment horizontal="center"/>
    </xf>
    <xf numFmtId="179" fontId="9" fillId="0" borderId="0" xfId="0" applyNumberFormat="1" applyFont="1" applyAlignment="1">
      <alignment/>
    </xf>
    <xf numFmtId="169" fontId="3" fillId="0" borderId="0" xfId="64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4" fillId="0" borderId="13" xfId="0" applyFont="1" applyFill="1" applyBorder="1" applyAlignment="1" applyProtection="1">
      <alignment horizontal="center" wrapText="1"/>
      <protection/>
    </xf>
    <xf numFmtId="164" fontId="3" fillId="0" borderId="0" xfId="0" applyNumberFormat="1" applyFont="1" applyAlignment="1">
      <alignment horizontal="right"/>
    </xf>
    <xf numFmtId="170" fontId="9" fillId="0" borderId="0" xfId="42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7" fontId="15" fillId="0" borderId="0" xfId="58" applyNumberFormat="1" applyFont="1" applyFill="1" applyAlignment="1">
      <alignment vertical="center"/>
      <protection/>
    </xf>
    <xf numFmtId="167" fontId="15" fillId="0" borderId="0" xfId="58" applyNumberFormat="1" applyFont="1" applyFill="1" applyAlignment="1">
      <alignment horizontal="right" vertical="center"/>
      <protection/>
    </xf>
    <xf numFmtId="3" fontId="15" fillId="0" borderId="0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 applyProtection="1">
      <alignment horizontal="right" wrapText="1"/>
      <protection/>
    </xf>
    <xf numFmtId="168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3" fillId="0" borderId="0" xfId="0" applyNumberFormat="1" applyFont="1" applyFill="1" applyAlignment="1" quotePrefix="1">
      <alignment horizontal="right"/>
    </xf>
    <xf numFmtId="166" fontId="3" fillId="34" borderId="0" xfId="0" applyNumberFormat="1" applyFont="1" applyFill="1" applyAlignment="1">
      <alignment horizontal="right"/>
    </xf>
    <xf numFmtId="168" fontId="3" fillId="0" borderId="10" xfId="0" applyNumberFormat="1" applyFont="1" applyBorder="1" applyAlignment="1">
      <alignment horizontal="center"/>
    </xf>
    <xf numFmtId="169" fontId="2" fillId="0" borderId="0" xfId="64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9" fillId="0" borderId="0" xfId="0" applyNumberFormat="1" applyFont="1" applyFill="1" applyAlignment="1">
      <alignment/>
    </xf>
    <xf numFmtId="0" fontId="3" fillId="0" borderId="0" xfId="64" applyNumberFormat="1" applyFont="1" applyAlignment="1">
      <alignment horizontal="right"/>
    </xf>
    <xf numFmtId="10" fontId="3" fillId="0" borderId="0" xfId="64" applyNumberFormat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169" fontId="0" fillId="0" borderId="0" xfId="64" applyNumberFormat="1" applyFont="1" applyAlignment="1">
      <alignment horizontal="center"/>
    </xf>
    <xf numFmtId="169" fontId="0" fillId="0" borderId="0" xfId="64" applyNumberFormat="1" applyFont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/>
    </xf>
    <xf numFmtId="164" fontId="0" fillId="0" borderId="0" xfId="64" applyNumberFormat="1" applyFont="1" applyAlignment="1">
      <alignment horizontal="center"/>
    </xf>
    <xf numFmtId="164" fontId="0" fillId="0" borderId="0" xfId="64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66" fontId="3" fillId="35" borderId="0" xfId="0" applyNumberFormat="1" applyFont="1" applyFill="1" applyAlignment="1">
      <alignment/>
    </xf>
    <xf numFmtId="166" fontId="3" fillId="35" borderId="0" xfId="0" applyNumberFormat="1" applyFont="1" applyFill="1" applyAlignment="1">
      <alignment horizontal="right"/>
    </xf>
    <xf numFmtId="166" fontId="3" fillId="35" borderId="0" xfId="0" applyNumberFormat="1" applyFont="1" applyFill="1" applyAlignment="1" quotePrefix="1">
      <alignment horizontal="right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166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right"/>
    </xf>
    <xf numFmtId="9" fontId="9" fillId="0" borderId="0" xfId="64" applyFont="1" applyFill="1" applyAlignment="1">
      <alignment horizontal="right"/>
    </xf>
    <xf numFmtId="0" fontId="9" fillId="0" borderId="0" xfId="0" applyFont="1" applyAlignment="1">
      <alignment horizontal="right"/>
    </xf>
    <xf numFmtId="167" fontId="3" fillId="0" borderId="0" xfId="57" applyNumberFormat="1" applyFont="1" applyBorder="1" applyAlignment="1">
      <alignment horizontal="right"/>
      <protection/>
    </xf>
    <xf numFmtId="169" fontId="9" fillId="0" borderId="0" xfId="64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6" fontId="9" fillId="0" borderId="0" xfId="64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0" fontId="9" fillId="0" borderId="0" xfId="64" applyNumberFormat="1" applyFont="1" applyAlignment="1">
      <alignment horizontal="right"/>
    </xf>
    <xf numFmtId="10" fontId="9" fillId="0" borderId="0" xfId="64" applyNumberFormat="1" applyFont="1" applyAlignment="1">
      <alignment horizontal="right"/>
    </xf>
    <xf numFmtId="167" fontId="9" fillId="0" borderId="0" xfId="57" applyNumberFormat="1" applyFont="1" applyFill="1" applyBorder="1" applyAlignment="1">
      <alignment horizontal="right"/>
      <protection/>
    </xf>
    <xf numFmtId="166" fontId="9" fillId="0" borderId="0" xfId="0" applyNumberFormat="1" applyFont="1" applyFill="1" applyAlignment="1" quotePrefix="1">
      <alignment horizontal="right"/>
    </xf>
    <xf numFmtId="0" fontId="72" fillId="0" borderId="0" xfId="0" applyFont="1" applyFill="1" applyAlignment="1">
      <alignment/>
    </xf>
    <xf numFmtId="166" fontId="72" fillId="33" borderId="0" xfId="0" applyNumberFormat="1" applyFont="1" applyFill="1" applyAlignment="1">
      <alignment horizontal="right"/>
    </xf>
    <xf numFmtId="166" fontId="72" fillId="33" borderId="0" xfId="0" applyNumberFormat="1" applyFont="1" applyFill="1" applyAlignment="1">
      <alignment/>
    </xf>
    <xf numFmtId="166" fontId="72" fillId="0" borderId="0" xfId="0" applyNumberFormat="1" applyFont="1" applyFill="1" applyAlignment="1">
      <alignment horizontal="right"/>
    </xf>
    <xf numFmtId="166" fontId="72" fillId="0" borderId="0" xfId="0" applyNumberFormat="1" applyFont="1" applyAlignment="1">
      <alignment horizontal="right"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 horizontal="right"/>
    </xf>
    <xf numFmtId="3" fontId="72" fillId="0" borderId="0" xfId="0" applyNumberFormat="1" applyFont="1" applyFill="1" applyAlignment="1">
      <alignment horizontal="right"/>
    </xf>
    <xf numFmtId="3" fontId="3" fillId="35" borderId="0" xfId="0" applyNumberFormat="1" applyFont="1" applyFill="1" applyAlignment="1">
      <alignment horizontal="right"/>
    </xf>
    <xf numFmtId="0" fontId="72" fillId="0" borderId="0" xfId="0" applyFont="1" applyFill="1" applyBorder="1" applyAlignment="1">
      <alignment/>
    </xf>
    <xf numFmtId="167" fontId="72" fillId="0" borderId="0" xfId="0" applyNumberFormat="1" applyFont="1" applyAlignment="1">
      <alignment horizontal="right"/>
    </xf>
    <xf numFmtId="167" fontId="72" fillId="0" borderId="0" xfId="0" applyNumberFormat="1" applyFont="1" applyFill="1" applyAlignment="1">
      <alignment horizontal="right"/>
    </xf>
    <xf numFmtId="2" fontId="9" fillId="0" borderId="0" xfId="64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Border="1" applyAlignment="1">
      <alignment/>
    </xf>
    <xf numFmtId="1" fontId="9" fillId="33" borderId="0" xfId="0" applyNumberFormat="1" applyFont="1" applyFill="1" applyAlignment="1">
      <alignment/>
    </xf>
    <xf numFmtId="166" fontId="15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9" fillId="0" borderId="0" xfId="64" applyNumberFormat="1" applyFont="1" applyFill="1" applyBorder="1" applyAlignment="1">
      <alignment/>
    </xf>
    <xf numFmtId="3" fontId="9" fillId="0" borderId="0" xfId="64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/>
    </xf>
    <xf numFmtId="0" fontId="72" fillId="0" borderId="0" xfId="0" applyFont="1" applyAlignment="1">
      <alignment horizontal="right"/>
    </xf>
    <xf numFmtId="0" fontId="3" fillId="35" borderId="0" xfId="0" applyFont="1" applyFill="1" applyAlignment="1">
      <alignment horizontal="right"/>
    </xf>
    <xf numFmtId="3" fontId="3" fillId="0" borderId="0" xfId="42" applyNumberFormat="1" applyFont="1" applyFill="1" applyAlignment="1">
      <alignment horizontal="right"/>
    </xf>
    <xf numFmtId="169" fontId="15" fillId="0" borderId="0" xfId="0" applyNumberFormat="1" applyFont="1" applyFill="1" applyAlignment="1">
      <alignment vertical="center"/>
    </xf>
    <xf numFmtId="166" fontId="73" fillId="0" borderId="0" xfId="0" applyNumberFormat="1" applyFont="1" applyAlignment="1">
      <alignment horizontal="right"/>
    </xf>
    <xf numFmtId="3" fontId="15" fillId="0" borderId="0" xfId="0" applyNumberFormat="1" applyFont="1" applyFill="1" applyAlignment="1">
      <alignment vertical="center"/>
    </xf>
    <xf numFmtId="169" fontId="15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right" vertical="center"/>
    </xf>
    <xf numFmtId="0" fontId="74" fillId="0" borderId="1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7" fillId="0" borderId="13" xfId="0" applyFont="1" applyFill="1" applyBorder="1" applyAlignment="1" applyProtection="1">
      <alignment horizontal="center" vertical="center" wrapText="1"/>
      <protection/>
    </xf>
    <xf numFmtId="0" fontId="77" fillId="0" borderId="13" xfId="0" applyFont="1" applyFill="1" applyBorder="1" applyAlignment="1">
      <alignment horizontal="center"/>
    </xf>
    <xf numFmtId="0" fontId="74" fillId="0" borderId="0" xfId="0" applyFont="1" applyFill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 applyProtection="1">
      <alignment horizontal="center" vertical="center" wrapText="1"/>
      <protection/>
    </xf>
    <xf numFmtId="0" fontId="77" fillId="0" borderId="11" xfId="0" applyFont="1" applyFill="1" applyBorder="1" applyAlignment="1" applyProtection="1">
      <alignment horizontal="center" vertical="center" wrapText="1"/>
      <protection/>
    </xf>
    <xf numFmtId="0" fontId="77" fillId="0" borderId="11" xfId="0" applyFont="1" applyFill="1" applyBorder="1" applyAlignment="1" applyProtection="1">
      <alignment horizontal="center" wrapText="1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Alignment="1">
      <alignment vertical="center"/>
    </xf>
    <xf numFmtId="0" fontId="74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right" vertical="center"/>
    </xf>
    <xf numFmtId="0" fontId="79" fillId="0" borderId="0" xfId="0" applyFont="1" applyAlignment="1">
      <alignment horizontal="center" vertical="top" wrapText="1"/>
    </xf>
    <xf numFmtId="0" fontId="74" fillId="0" borderId="0" xfId="0" applyFont="1" applyFill="1" applyBorder="1" applyAlignment="1">
      <alignment/>
    </xf>
    <xf numFmtId="166" fontId="74" fillId="0" borderId="0" xfId="0" applyNumberFormat="1" applyFont="1" applyFill="1" applyAlignment="1">
      <alignment horizontal="right" vertical="center"/>
    </xf>
    <xf numFmtId="166" fontId="74" fillId="0" borderId="0" xfId="0" applyNumberFormat="1" applyFont="1" applyAlignment="1">
      <alignment horizontal="right"/>
    </xf>
    <xf numFmtId="0" fontId="74" fillId="0" borderId="0" xfId="0" applyFont="1" applyBorder="1" applyAlignment="1">
      <alignment horizontal="right" vertical="top" wrapText="1"/>
    </xf>
    <xf numFmtId="166" fontId="74" fillId="0" borderId="0" xfId="0" applyNumberFormat="1" applyFont="1" applyBorder="1" applyAlignment="1">
      <alignment horizontal="right"/>
    </xf>
    <xf numFmtId="166" fontId="74" fillId="0" borderId="0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left" vertical="center"/>
    </xf>
    <xf numFmtId="166" fontId="74" fillId="0" borderId="0" xfId="0" applyNumberFormat="1" applyFont="1" applyBorder="1" applyAlignment="1">
      <alignment horizontal="right" vertical="top" wrapText="1"/>
    </xf>
    <xf numFmtId="166" fontId="74" fillId="0" borderId="0" xfId="0" applyNumberFormat="1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79" fillId="0" borderId="0" xfId="0" applyFont="1" applyAlignment="1">
      <alignment horizontal="center" wrapText="1"/>
    </xf>
    <xf numFmtId="0" fontId="74" fillId="0" borderId="0" xfId="0" applyFont="1" applyBorder="1" applyAlignment="1">
      <alignment horizontal="right" wrapText="1"/>
    </xf>
    <xf numFmtId="166" fontId="74" fillId="0" borderId="0" xfId="0" applyNumberFormat="1" applyFont="1" applyBorder="1" applyAlignment="1">
      <alignment horizontal="right" wrapText="1"/>
    </xf>
    <xf numFmtId="0" fontId="80" fillId="0" borderId="0" xfId="0" applyFont="1" applyBorder="1" applyAlignment="1">
      <alignment horizontal="center" wrapText="1"/>
    </xf>
    <xf numFmtId="0" fontId="80" fillId="0" borderId="0" xfId="0" applyFont="1" applyBorder="1" applyAlignment="1">
      <alignment horizontal="center" vertical="top" wrapText="1"/>
    </xf>
    <xf numFmtId="3" fontId="74" fillId="0" borderId="0" xfId="0" applyNumberFormat="1" applyFont="1" applyFill="1" applyAlignment="1">
      <alignment horizontal="right" vertical="center"/>
    </xf>
    <xf numFmtId="3" fontId="74" fillId="0" borderId="0" xfId="0" applyNumberFormat="1" applyFont="1" applyAlignment="1">
      <alignment horizontal="right"/>
    </xf>
    <xf numFmtId="1" fontId="74" fillId="0" borderId="0" xfId="0" applyNumberFormat="1" applyFont="1" applyBorder="1" applyAlignment="1">
      <alignment horizontal="right" vertical="top" wrapText="1"/>
    </xf>
    <xf numFmtId="170" fontId="74" fillId="0" borderId="0" xfId="42" applyNumberFormat="1" applyFont="1" applyBorder="1" applyAlignment="1">
      <alignment horizontal="right" wrapText="1"/>
    </xf>
    <xf numFmtId="167" fontId="74" fillId="0" borderId="0" xfId="0" applyNumberFormat="1" applyFont="1" applyFill="1" applyAlignment="1">
      <alignment horizontal="right" vertical="center"/>
    </xf>
    <xf numFmtId="3" fontId="74" fillId="0" borderId="0" xfId="0" applyNumberFormat="1" applyFont="1" applyFill="1" applyAlignment="1">
      <alignment vertical="center"/>
    </xf>
    <xf numFmtId="1" fontId="74" fillId="0" borderId="0" xfId="0" applyNumberFormat="1" applyFont="1" applyFill="1" applyBorder="1" applyAlignment="1">
      <alignment/>
    </xf>
    <xf numFmtId="3" fontId="74" fillId="0" borderId="0" xfId="0" applyNumberFormat="1" applyFont="1" applyBorder="1" applyAlignment="1">
      <alignment horizontal="right" vertical="top" wrapText="1"/>
    </xf>
    <xf numFmtId="3" fontId="74" fillId="0" borderId="0" xfId="0" applyNumberFormat="1" applyFont="1" applyBorder="1" applyAlignment="1">
      <alignment horizontal="right" wrapText="1"/>
    </xf>
    <xf numFmtId="167" fontId="74" fillId="0" borderId="0" xfId="58" applyNumberFormat="1" applyFont="1" applyFill="1" applyAlignment="1">
      <alignment vertical="center"/>
      <protection/>
    </xf>
    <xf numFmtId="167" fontId="74" fillId="0" borderId="0" xfId="58" applyNumberFormat="1" applyFont="1" applyFill="1" applyAlignment="1">
      <alignment horizontal="right" vertical="center"/>
      <protection/>
    </xf>
    <xf numFmtId="1" fontId="74" fillId="0" borderId="0" xfId="0" applyNumberFormat="1" applyFont="1" applyFill="1" applyAlignment="1">
      <alignment horizontal="right" vertical="center"/>
    </xf>
    <xf numFmtId="166" fontId="81" fillId="0" borderId="0" xfId="0" applyNumberFormat="1" applyFont="1" applyBorder="1" applyAlignment="1">
      <alignment wrapText="1"/>
    </xf>
    <xf numFmtId="166" fontId="81" fillId="0" borderId="0" xfId="0" applyNumberFormat="1" applyFont="1" applyBorder="1" applyAlignment="1">
      <alignment horizontal="right" vertical="top" wrapText="1"/>
    </xf>
    <xf numFmtId="3" fontId="74" fillId="0" borderId="0" xfId="0" applyNumberFormat="1" applyFont="1" applyFill="1" applyBorder="1" applyAlignment="1">
      <alignment/>
    </xf>
    <xf numFmtId="173" fontId="74" fillId="0" borderId="0" xfId="0" applyNumberFormat="1" applyFont="1" applyFill="1" applyBorder="1" applyAlignment="1">
      <alignment vertical="center"/>
    </xf>
    <xf numFmtId="3" fontId="74" fillId="0" borderId="0" xfId="0" applyNumberFormat="1" applyFont="1" applyFill="1" applyBorder="1" applyAlignment="1">
      <alignment vertical="center"/>
    </xf>
    <xf numFmtId="170" fontId="81" fillId="0" borderId="0" xfId="42" applyNumberFormat="1" applyFont="1" applyBorder="1" applyAlignment="1">
      <alignment horizontal="right" vertical="top" wrapText="1"/>
    </xf>
    <xf numFmtId="0" fontId="81" fillId="0" borderId="0" xfId="0" applyFont="1" applyBorder="1" applyAlignment="1">
      <alignment horizontal="right" vertical="top" wrapText="1"/>
    </xf>
    <xf numFmtId="170" fontId="81" fillId="0" borderId="0" xfId="42" applyNumberFormat="1" applyFont="1" applyBorder="1" applyAlignment="1">
      <alignment horizontal="right" wrapText="1"/>
    </xf>
    <xf numFmtId="166" fontId="81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 wrapText="1"/>
    </xf>
    <xf numFmtId="1" fontId="74" fillId="0" borderId="0" xfId="0" applyNumberFormat="1" applyFont="1" applyAlignment="1">
      <alignment horizontal="right"/>
    </xf>
    <xf numFmtId="0" fontId="74" fillId="0" borderId="10" xfId="0" applyFont="1" applyFill="1" applyBorder="1" applyAlignment="1">
      <alignment horizontal="left" vertical="center"/>
    </xf>
    <xf numFmtId="167" fontId="74" fillId="0" borderId="0" xfId="60" applyNumberFormat="1" applyFont="1" applyFill="1">
      <alignment/>
      <protection/>
    </xf>
    <xf numFmtId="4" fontId="74" fillId="0" borderId="0" xfId="60" applyNumberFormat="1" applyFont="1" applyFill="1">
      <alignment/>
      <protection/>
    </xf>
    <xf numFmtId="167" fontId="74" fillId="0" borderId="0" xfId="58" applyNumberFormat="1" applyFont="1">
      <alignment/>
      <protection/>
    </xf>
    <xf numFmtId="2" fontId="74" fillId="0" borderId="0" xfId="64" applyNumberFormat="1" applyFont="1" applyFill="1" applyAlignment="1">
      <alignment horizontal="right" vertical="center"/>
    </xf>
    <xf numFmtId="169" fontId="74" fillId="0" borderId="0" xfId="64" applyNumberFormat="1" applyFont="1" applyFill="1" applyAlignment="1">
      <alignment horizontal="right" vertical="center"/>
    </xf>
    <xf numFmtId="0" fontId="82" fillId="0" borderId="0" xfId="0" applyFont="1" applyAlignment="1">
      <alignment horizontal="left"/>
    </xf>
    <xf numFmtId="166" fontId="77" fillId="0" borderId="0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9" fontId="74" fillId="0" borderId="0" xfId="64" applyFont="1" applyFill="1" applyAlignment="1">
      <alignment horizontal="right" vertical="center"/>
    </xf>
    <xf numFmtId="9" fontId="3" fillId="0" borderId="0" xfId="0" applyNumberFormat="1" applyFont="1" applyFill="1" applyBorder="1" applyAlignment="1">
      <alignment/>
    </xf>
    <xf numFmtId="169" fontId="3" fillId="0" borderId="0" xfId="64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 applyFill="1" applyAlignment="1">
      <alignment horizontal="right"/>
    </xf>
    <xf numFmtId="164" fontId="3" fillId="0" borderId="0" xfId="64" applyNumberFormat="1" applyFont="1" applyAlignment="1">
      <alignment horizontal="right"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7" fontId="3" fillId="0" borderId="0" xfId="57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83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 wrapText="1"/>
    </xf>
    <xf numFmtId="166" fontId="74" fillId="0" borderId="0" xfId="0" applyNumberFormat="1" applyFont="1" applyBorder="1" applyAlignment="1">
      <alignment wrapText="1"/>
    </xf>
    <xf numFmtId="170" fontId="74" fillId="0" borderId="0" xfId="42" applyNumberFormat="1" applyFont="1" applyBorder="1" applyAlignment="1">
      <alignment horizontal="right" vertical="top" wrapText="1"/>
    </xf>
    <xf numFmtId="0" fontId="81" fillId="0" borderId="0" xfId="0" applyFont="1" applyFill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167" fontId="74" fillId="0" borderId="0" xfId="0" applyNumberFormat="1" applyFont="1" applyFill="1" applyAlignment="1">
      <alignment vertical="center"/>
    </xf>
    <xf numFmtId="0" fontId="74" fillId="0" borderId="0" xfId="42" applyNumberFormat="1" applyFont="1" applyBorder="1" applyAlignment="1">
      <alignment horizontal="right" vertical="top" wrapText="1"/>
    </xf>
    <xf numFmtId="3" fontId="74" fillId="0" borderId="0" xfId="42" applyNumberFormat="1" applyFont="1" applyBorder="1" applyAlignment="1">
      <alignment horizontal="right" wrapText="1"/>
    </xf>
    <xf numFmtId="15" fontId="81" fillId="0" borderId="0" xfId="0" applyNumberFormat="1" applyFont="1" applyFill="1" applyAlignment="1" quotePrefix="1">
      <alignment vertical="center"/>
    </xf>
    <xf numFmtId="2" fontId="3" fillId="0" borderId="0" xfId="64" applyNumberFormat="1" applyFont="1" applyFill="1" applyAlignment="1">
      <alignment horizontal="right"/>
    </xf>
    <xf numFmtId="170" fontId="74" fillId="0" borderId="0" xfId="42" applyNumberFormat="1" applyFont="1" applyFill="1" applyBorder="1" applyAlignment="1">
      <alignment horizontal="right" vertical="top" wrapText="1"/>
    </xf>
    <xf numFmtId="173" fontId="74" fillId="0" borderId="0" xfId="0" applyNumberFormat="1" applyFont="1" applyFill="1" applyBorder="1" applyAlignment="1">
      <alignment horizontal="right" vertical="top" wrapText="1"/>
    </xf>
    <xf numFmtId="0" fontId="83" fillId="0" borderId="0" xfId="0" applyFont="1" applyFill="1" applyAlignment="1">
      <alignment horizontal="center" vertical="top" wrapText="1"/>
    </xf>
    <xf numFmtId="0" fontId="83" fillId="0" borderId="0" xfId="0" applyFont="1" applyFill="1" applyAlignment="1">
      <alignment horizontal="center" wrapText="1"/>
    </xf>
    <xf numFmtId="166" fontId="74" fillId="0" borderId="0" xfId="0" applyNumberFormat="1" applyFont="1" applyFill="1" applyBorder="1" applyAlignment="1">
      <alignment horizontal="right" vertical="top" wrapText="1"/>
    </xf>
    <xf numFmtId="0" fontId="74" fillId="0" borderId="0" xfId="42" applyNumberFormat="1" applyFont="1" applyFill="1" applyBorder="1" applyAlignment="1">
      <alignment horizontal="right" vertical="top" wrapText="1"/>
    </xf>
    <xf numFmtId="166" fontId="84" fillId="0" borderId="0" xfId="0" applyNumberFormat="1" applyFont="1" applyFill="1" applyBorder="1" applyAlignment="1">
      <alignment horizontal="right"/>
    </xf>
    <xf numFmtId="166" fontId="84" fillId="0" borderId="0" xfId="0" applyNumberFormat="1" applyFont="1" applyFill="1" applyAlignment="1">
      <alignment horizontal="right"/>
    </xf>
    <xf numFmtId="170" fontId="3" fillId="0" borderId="0" xfId="42" applyNumberFormat="1" applyFont="1" applyFill="1" applyBorder="1" applyAlignment="1">
      <alignment horizontal="right"/>
    </xf>
    <xf numFmtId="170" fontId="3" fillId="0" borderId="0" xfId="0" applyNumberFormat="1" applyFont="1" applyFill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3" fontId="74" fillId="0" borderId="0" xfId="42" applyNumberFormat="1" applyFont="1" applyFill="1" applyAlignment="1">
      <alignment vertical="center"/>
    </xf>
    <xf numFmtId="1" fontId="74" fillId="0" borderId="0" xfId="0" applyNumberFormat="1" applyFont="1" applyFill="1" applyAlignment="1">
      <alignment vertical="center"/>
    </xf>
    <xf numFmtId="0" fontId="84" fillId="0" borderId="0" xfId="0" applyFont="1" applyFill="1" applyAlignment="1">
      <alignment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right"/>
    </xf>
    <xf numFmtId="0" fontId="84" fillId="0" borderId="0" xfId="0" applyFont="1" applyAlignment="1">
      <alignment horizontal="right"/>
    </xf>
    <xf numFmtId="166" fontId="74" fillId="0" borderId="0" xfId="0" applyNumberFormat="1" applyFont="1" applyFill="1" applyBorder="1" applyAlignment="1">
      <alignment vertical="center"/>
    </xf>
    <xf numFmtId="166" fontId="80" fillId="0" borderId="0" xfId="0" applyNumberFormat="1" applyFont="1" applyBorder="1" applyAlignment="1">
      <alignment horizontal="right" wrapText="1"/>
    </xf>
    <xf numFmtId="166" fontId="83" fillId="0" borderId="0" xfId="0" applyNumberFormat="1" applyFont="1" applyAlignment="1">
      <alignment horizontal="center" vertical="top" wrapText="1"/>
    </xf>
    <xf numFmtId="37" fontId="74" fillId="0" borderId="0" xfId="0" applyNumberFormat="1" applyFont="1" applyFill="1" applyAlignment="1">
      <alignment vertical="center"/>
    </xf>
    <xf numFmtId="0" fontId="84" fillId="0" borderId="0" xfId="0" applyFont="1" applyFill="1" applyBorder="1" applyAlignment="1">
      <alignment horizontal="right"/>
    </xf>
    <xf numFmtId="166" fontId="7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79" fontId="3" fillId="0" borderId="0" xfId="0" applyNumberFormat="1" applyFont="1" applyAlignment="1">
      <alignment horizontal="center"/>
    </xf>
    <xf numFmtId="164" fontId="3" fillId="0" borderId="0" xfId="64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66" fontId="74" fillId="0" borderId="0" xfId="0" applyNumberFormat="1" applyFont="1" applyFill="1" applyBorder="1" applyAlignment="1" applyProtection="1">
      <alignment horizontal="right" wrapText="1"/>
      <protection/>
    </xf>
    <xf numFmtId="166" fontId="74" fillId="0" borderId="0" xfId="0" applyNumberFormat="1" applyFont="1" applyFill="1" applyAlignment="1">
      <alignment horizontal="right"/>
    </xf>
    <xf numFmtId="167" fontId="74" fillId="0" borderId="0" xfId="0" applyNumberFormat="1" applyFont="1" applyFill="1" applyAlignment="1">
      <alignment horizontal="right"/>
    </xf>
    <xf numFmtId="3" fontId="74" fillId="0" borderId="0" xfId="0" applyNumberFormat="1" applyFont="1" applyFill="1" applyAlignment="1">
      <alignment horizontal="right"/>
    </xf>
    <xf numFmtId="1" fontId="74" fillId="0" borderId="0" xfId="0" applyNumberFormat="1" applyFont="1" applyFill="1" applyBorder="1" applyAlignment="1" applyProtection="1">
      <alignment horizontal="right" wrapText="1"/>
      <protection/>
    </xf>
    <xf numFmtId="0" fontId="75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13" xfId="0" applyFont="1" applyFill="1" applyBorder="1" applyAlignment="1">
      <alignment horizontal="centerContinuous"/>
    </xf>
    <xf numFmtId="0" fontId="77" fillId="0" borderId="0" xfId="0" applyFont="1" applyFill="1" applyBorder="1" applyAlignment="1">
      <alignment horizontal="centerContinuous"/>
    </xf>
    <xf numFmtId="1" fontId="77" fillId="0" borderId="13" xfId="0" applyNumberFormat="1" applyFont="1" applyFill="1" applyBorder="1" applyAlignment="1">
      <alignment horizontal="centerContinuous"/>
    </xf>
    <xf numFmtId="0" fontId="77" fillId="0" borderId="11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166" fontId="74" fillId="0" borderId="0" xfId="0" applyNumberFormat="1" applyFont="1" applyFill="1" applyAlignment="1">
      <alignment/>
    </xf>
    <xf numFmtId="166" fontId="74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right"/>
    </xf>
    <xf numFmtId="0" fontId="74" fillId="0" borderId="0" xfId="0" applyFont="1" applyFill="1" applyAlignment="1">
      <alignment horizontal="right"/>
    </xf>
    <xf numFmtId="167" fontId="74" fillId="0" borderId="0" xfId="0" applyNumberFormat="1" applyFont="1" applyFill="1" applyAlignment="1">
      <alignment/>
    </xf>
    <xf numFmtId="2" fontId="74" fillId="0" borderId="0" xfId="0" applyNumberFormat="1" applyFont="1" applyFill="1" applyAlignment="1">
      <alignment horizontal="right"/>
    </xf>
    <xf numFmtId="2" fontId="74" fillId="0" borderId="0" xfId="0" applyNumberFormat="1" applyFont="1" applyFill="1" applyAlignment="1">
      <alignment/>
    </xf>
    <xf numFmtId="1" fontId="74" fillId="0" borderId="0" xfId="0" applyNumberFormat="1" applyFont="1" applyFill="1" applyAlignment="1">
      <alignment horizontal="right"/>
    </xf>
    <xf numFmtId="0" fontId="81" fillId="0" borderId="0" xfId="0" applyFont="1" applyFill="1" applyAlignment="1">
      <alignment/>
    </xf>
    <xf numFmtId="167" fontId="74" fillId="0" borderId="0" xfId="0" applyNumberFormat="1" applyFont="1" applyFill="1" applyBorder="1" applyAlignment="1" applyProtection="1">
      <alignment horizontal="right" wrapText="1"/>
      <protection/>
    </xf>
    <xf numFmtId="175" fontId="74" fillId="0" borderId="0" xfId="42" applyNumberFormat="1" applyFont="1" applyFill="1" applyBorder="1" applyAlignment="1" applyProtection="1">
      <alignment horizontal="right" wrapText="1"/>
      <protection/>
    </xf>
    <xf numFmtId="175" fontId="74" fillId="0" borderId="0" xfId="0" applyNumberFormat="1" applyFont="1" applyFill="1" applyBorder="1" applyAlignment="1" applyProtection="1">
      <alignment horizontal="right" wrapText="1"/>
      <protection/>
    </xf>
    <xf numFmtId="3" fontId="74" fillId="0" borderId="0" xfId="0" applyNumberFormat="1" applyFont="1" applyFill="1" applyBorder="1" applyAlignment="1" applyProtection="1">
      <alignment horizontal="right" wrapText="1"/>
      <protection/>
    </xf>
    <xf numFmtId="3" fontId="74" fillId="0" borderId="0" xfId="0" applyNumberFormat="1" applyFont="1" applyFill="1" applyAlignment="1">
      <alignment/>
    </xf>
    <xf numFmtId="0" fontId="75" fillId="0" borderId="1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Continuous"/>
    </xf>
    <xf numFmtId="166" fontId="74" fillId="0" borderId="0" xfId="0" applyNumberFormat="1" applyFont="1" applyFill="1" applyBorder="1" applyAlignment="1">
      <alignment/>
    </xf>
    <xf numFmtId="164" fontId="74" fillId="0" borderId="0" xfId="0" applyNumberFormat="1" applyFont="1" applyFill="1" applyBorder="1" applyAlignment="1">
      <alignment horizontal="right"/>
    </xf>
    <xf numFmtId="14" fontId="74" fillId="0" borderId="0" xfId="0" applyNumberFormat="1" applyFont="1" applyFill="1" applyAlignment="1">
      <alignment horizontal="right"/>
    </xf>
    <xf numFmtId="14" fontId="74" fillId="0" borderId="0" xfId="0" applyNumberFormat="1" applyFont="1" applyFill="1" applyBorder="1" applyAlignment="1">
      <alignment horizontal="right"/>
    </xf>
    <xf numFmtId="167" fontId="74" fillId="0" borderId="0" xfId="0" applyNumberFormat="1" applyFont="1" applyFill="1" applyBorder="1" applyAlignment="1">
      <alignment/>
    </xf>
    <xf numFmtId="167" fontId="74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181" fontId="74" fillId="0" borderId="0" xfId="0" applyNumberFormat="1" applyFont="1" applyFill="1" applyBorder="1" applyAlignment="1">
      <alignment horizontal="right"/>
    </xf>
    <xf numFmtId="175" fontId="74" fillId="0" borderId="0" xfId="0" applyNumberFormat="1" applyFont="1" applyFill="1" applyBorder="1" applyAlignment="1">
      <alignment horizontal="right"/>
    </xf>
    <xf numFmtId="175" fontId="74" fillId="0" borderId="0" xfId="0" applyNumberFormat="1" applyFont="1" applyFill="1" applyAlignment="1">
      <alignment horizontal="right"/>
    </xf>
    <xf numFmtId="166" fontId="74" fillId="0" borderId="10" xfId="0" applyNumberFormat="1" applyFont="1" applyFill="1" applyBorder="1" applyAlignment="1">
      <alignment horizontal="right"/>
    </xf>
    <xf numFmtId="166" fontId="74" fillId="0" borderId="10" xfId="0" applyNumberFormat="1" applyFont="1" applyFill="1" applyBorder="1" applyAlignment="1">
      <alignment/>
    </xf>
    <xf numFmtId="175" fontId="74" fillId="0" borderId="0" xfId="0" applyNumberFormat="1" applyFont="1" applyFill="1" applyAlignment="1">
      <alignment/>
    </xf>
    <xf numFmtId="168" fontId="74" fillId="0" borderId="0" xfId="0" applyNumberFormat="1" applyFont="1" applyFill="1" applyBorder="1" applyAlignment="1">
      <alignment/>
    </xf>
    <xf numFmtId="0" fontId="77" fillId="0" borderId="0" xfId="0" applyFont="1" applyFill="1" applyAlignment="1">
      <alignment horizontal="center"/>
    </xf>
    <xf numFmtId="166" fontId="85" fillId="0" borderId="0" xfId="61" applyNumberFormat="1" applyFont="1" applyFill="1" applyBorder="1" applyAlignment="1">
      <alignment horizontal="right" vertical="center"/>
      <protection/>
    </xf>
    <xf numFmtId="166" fontId="74" fillId="0" borderId="0" xfId="61" applyNumberFormat="1" applyFont="1" applyFill="1" applyBorder="1" applyAlignment="1">
      <alignment horizontal="right" vertical="center"/>
      <protection/>
    </xf>
    <xf numFmtId="1" fontId="74" fillId="0" borderId="0" xfId="0" applyNumberFormat="1" applyFont="1" applyFill="1" applyAlignment="1">
      <alignment/>
    </xf>
    <xf numFmtId="1" fontId="74" fillId="0" borderId="0" xfId="56" applyNumberFormat="1" applyFont="1" applyFill="1" applyAlignment="1">
      <alignment horizontal="right"/>
      <protection/>
    </xf>
    <xf numFmtId="3" fontId="85" fillId="0" borderId="0" xfId="61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/>
    </xf>
    <xf numFmtId="166" fontId="85" fillId="0" borderId="0" xfId="61" applyNumberFormat="1" applyFont="1" applyFill="1">
      <alignment/>
      <protection/>
    </xf>
    <xf numFmtId="0" fontId="86" fillId="0" borderId="0" xfId="61" applyFont="1" applyFill="1">
      <alignment/>
      <protection/>
    </xf>
    <xf numFmtId="180" fontId="87" fillId="0" borderId="0" xfId="61" applyNumberFormat="1" applyFont="1" applyFill="1" applyBorder="1" applyAlignment="1">
      <alignment vertical="center"/>
      <protection/>
    </xf>
    <xf numFmtId="0" fontId="81" fillId="0" borderId="0" xfId="0" applyFont="1" applyFill="1" applyBorder="1" applyAlignment="1">
      <alignment/>
    </xf>
    <xf numFmtId="0" fontId="88" fillId="0" borderId="0" xfId="61" applyFont="1" applyFill="1" applyBorder="1" applyAlignment="1">
      <alignment vertical="center"/>
      <protection/>
    </xf>
    <xf numFmtId="0" fontId="89" fillId="0" borderId="0" xfId="61" applyFont="1" applyFill="1" applyBorder="1" applyAlignment="1">
      <alignment vertical="center"/>
      <protection/>
    </xf>
    <xf numFmtId="167" fontId="85" fillId="0" borderId="0" xfId="61" applyNumberFormat="1" applyFont="1" applyFill="1" applyBorder="1" applyAlignment="1">
      <alignment vertical="center"/>
      <protection/>
    </xf>
    <xf numFmtId="0" fontId="74" fillId="0" borderId="10" xfId="0" applyFont="1" applyFill="1" applyBorder="1" applyAlignment="1">
      <alignment horizontal="right"/>
    </xf>
    <xf numFmtId="0" fontId="77" fillId="0" borderId="11" xfId="0" applyFont="1" applyFill="1" applyBorder="1" applyAlignment="1">
      <alignment horizontal="centerContinuous"/>
    </xf>
    <xf numFmtId="0" fontId="77" fillId="0" borderId="12" xfId="0" applyFont="1" applyFill="1" applyBorder="1" applyAlignment="1">
      <alignment horizontal="center"/>
    </xf>
    <xf numFmtId="0" fontId="74" fillId="0" borderId="0" xfId="59" applyFont="1" applyFill="1" applyAlignment="1" applyProtection="1">
      <alignment horizontal="left"/>
      <protection/>
    </xf>
    <xf numFmtId="165" fontId="74" fillId="0" borderId="0" xfId="0" applyNumberFormat="1" applyFont="1" applyFill="1" applyBorder="1" applyAlignment="1">
      <alignment horizontal="right" wrapText="1"/>
    </xf>
    <xf numFmtId="165" fontId="74" fillId="0" borderId="0" xfId="0" applyNumberFormat="1" applyFont="1" applyFill="1" applyBorder="1" applyAlignment="1">
      <alignment horizontal="right"/>
    </xf>
    <xf numFmtId="165" fontId="74" fillId="0" borderId="0" xfId="0" applyNumberFormat="1" applyFont="1" applyFill="1" applyAlignment="1">
      <alignment horizontal="right"/>
    </xf>
    <xf numFmtId="0" fontId="74" fillId="0" borderId="0" xfId="0" applyFont="1" applyFill="1" applyAlignment="1">
      <alignment horizontal="left" indent="1"/>
    </xf>
    <xf numFmtId="174" fontId="74" fillId="0" borderId="0" xfId="0" applyNumberFormat="1" applyFont="1" applyFill="1" applyAlignment="1">
      <alignment horizontal="right"/>
    </xf>
    <xf numFmtId="174" fontId="74" fillId="0" borderId="0" xfId="0" applyNumberFormat="1" applyFont="1" applyFill="1" applyBorder="1" applyAlignment="1">
      <alignment horizontal="right"/>
    </xf>
    <xf numFmtId="165" fontId="74" fillId="0" borderId="0" xfId="0" applyNumberFormat="1" applyFont="1" applyFill="1" applyAlignment="1">
      <alignment/>
    </xf>
    <xf numFmtId="2" fontId="74" fillId="0" borderId="0" xfId="0" applyNumberFormat="1" applyFont="1" applyFill="1" applyBorder="1" applyAlignment="1">
      <alignment horizontal="right"/>
    </xf>
    <xf numFmtId="175" fontId="74" fillId="0" borderId="0" xfId="0" applyNumberFormat="1" applyFont="1" applyFill="1" applyBorder="1" applyAlignment="1">
      <alignment/>
    </xf>
    <xf numFmtId="166" fontId="81" fillId="0" borderId="0" xfId="0" applyNumberFormat="1" applyFont="1" applyFill="1" applyAlignment="1">
      <alignment horizontal="left"/>
    </xf>
    <xf numFmtId="166" fontId="74" fillId="0" borderId="0" xfId="0" applyNumberFormat="1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171" fontId="90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 horizontal="left"/>
    </xf>
    <xf numFmtId="9" fontId="74" fillId="0" borderId="0" xfId="64" applyNumberFormat="1" applyFont="1" applyFill="1" applyAlignment="1">
      <alignment horizontal="right"/>
    </xf>
    <xf numFmtId="172" fontId="74" fillId="0" borderId="0" xfId="0" applyNumberFormat="1" applyFont="1" applyFill="1" applyAlignment="1">
      <alignment horizontal="right"/>
    </xf>
    <xf numFmtId="172" fontId="74" fillId="0" borderId="0" xfId="0" applyNumberFormat="1" applyFont="1" applyFill="1" applyAlignment="1">
      <alignment/>
    </xf>
    <xf numFmtId="172" fontId="74" fillId="0" borderId="15" xfId="0" applyNumberFormat="1" applyFont="1" applyFill="1" applyBorder="1" applyAlignment="1">
      <alignment/>
    </xf>
    <xf numFmtId="166" fontId="74" fillId="0" borderId="0" xfId="0" applyNumberFormat="1" applyFont="1" applyFill="1" applyBorder="1" applyAlignment="1">
      <alignment horizontal="left"/>
    </xf>
    <xf numFmtId="169" fontId="74" fillId="0" borderId="0" xfId="64" applyNumberFormat="1" applyFont="1" applyFill="1" applyAlignment="1">
      <alignment horizontal="right"/>
    </xf>
    <xf numFmtId="175" fontId="74" fillId="0" borderId="0" xfId="42" applyNumberFormat="1" applyFont="1" applyFill="1" applyAlignment="1">
      <alignment/>
    </xf>
    <xf numFmtId="175" fontId="74" fillId="0" borderId="0" xfId="42" applyNumberFormat="1" applyFont="1" applyFill="1" applyAlignment="1">
      <alignment horizontal="right"/>
    </xf>
    <xf numFmtId="167" fontId="74" fillId="0" borderId="0" xfId="42" applyNumberFormat="1" applyFont="1" applyFill="1" applyAlignment="1">
      <alignment/>
    </xf>
    <xf numFmtId="167" fontId="74" fillId="0" borderId="0" xfId="42" applyNumberFormat="1" applyFont="1" applyFill="1" applyAlignment="1">
      <alignment horizontal="right"/>
    </xf>
    <xf numFmtId="173" fontId="74" fillId="0" borderId="0" xfId="0" applyNumberFormat="1" applyFont="1" applyFill="1" applyAlignment="1">
      <alignment/>
    </xf>
    <xf numFmtId="0" fontId="91" fillId="0" borderId="0" xfId="52" applyFont="1" applyFill="1" applyBorder="1" applyAlignment="1" applyProtection="1">
      <alignment/>
      <protection/>
    </xf>
    <xf numFmtId="166" fontId="81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4" fillId="0" borderId="13" xfId="0" applyFont="1" applyFill="1" applyBorder="1" applyAlignment="1" applyProtection="1">
      <alignment horizontal="center" wrapText="1"/>
      <protection/>
    </xf>
    <xf numFmtId="0" fontId="81" fillId="0" borderId="0" xfId="0" applyFont="1" applyFill="1" applyAlignment="1">
      <alignment wrapText="1"/>
    </xf>
    <xf numFmtId="0" fontId="85" fillId="0" borderId="0" xfId="0" applyFont="1" applyFill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02SLBbrfT1" xfId="57"/>
    <cellStyle name="Normal_CAS - Economic tables April 18 2002" xfId="58"/>
    <cellStyle name="Normal_KOR_indicators_Mar01" xfId="59"/>
    <cellStyle name="Normal_Sheet1" xfId="60"/>
    <cellStyle name="Normal_viii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INTEAPHALFYEARLYUPDATE/Resources/550192-1337701176079/Financi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nth BoM data"/>
      <sheetName val="Loan report"/>
      <sheetName val="net reserves"/>
      <sheetName val="inflation"/>
      <sheetName val="REER and NEER"/>
      <sheetName val="inflation BoM"/>
      <sheetName val="exch rate and auction"/>
      <sheetName val="FX auction"/>
      <sheetName val="BoM daily exch rate"/>
      <sheetName val="WB mnth exch rate"/>
      <sheetName val="BoM mnth exch rate"/>
      <sheetName val="BoM qtrl ann exch rate"/>
      <sheetName val="Global data"/>
      <sheetName val="charts"/>
      <sheetName val="charts with MNG legends"/>
      <sheetName val="interest rates"/>
      <sheetName val="yield curve"/>
      <sheetName val="AFOSHEET"/>
      <sheetName val="housing prices"/>
      <sheetName val="Top 50 borrowers"/>
    </sheetNames>
    <sheetDataSet>
      <sheetData sheetId="1">
        <row r="241">
          <cell r="FM241">
            <v>59.105188821942136</v>
          </cell>
          <cell r="FY241">
            <v>-9.329009341878002</v>
          </cell>
          <cell r="GK241">
            <v>26.692562495586337</v>
          </cell>
          <cell r="GW241">
            <v>75.76201748850038</v>
          </cell>
        </row>
      </sheetData>
      <sheetData sheetId="7">
        <row r="1702">
          <cell r="B1702">
            <v>1257.18</v>
          </cell>
        </row>
        <row r="1703">
          <cell r="B1703">
            <v>1257.18</v>
          </cell>
        </row>
        <row r="1704">
          <cell r="B1704">
            <v>1257.18</v>
          </cell>
        </row>
        <row r="1705">
          <cell r="B1705">
            <v>1259.79</v>
          </cell>
        </row>
        <row r="1706">
          <cell r="B1706">
            <v>1267.38</v>
          </cell>
        </row>
        <row r="1707">
          <cell r="B1707">
            <v>1274.2</v>
          </cell>
        </row>
        <row r="1708">
          <cell r="B1708">
            <v>1282.77</v>
          </cell>
        </row>
        <row r="1709">
          <cell r="B1709">
            <v>1279.63</v>
          </cell>
        </row>
        <row r="1710">
          <cell r="B1710">
            <v>1279.63</v>
          </cell>
        </row>
        <row r="1711">
          <cell r="B1711">
            <v>1279.63</v>
          </cell>
        </row>
        <row r="1712">
          <cell r="B1712">
            <v>1277.3</v>
          </cell>
        </row>
        <row r="1713">
          <cell r="B1713">
            <v>1274.63</v>
          </cell>
        </row>
        <row r="1714">
          <cell r="B1714">
            <v>1253.07</v>
          </cell>
        </row>
        <row r="1715">
          <cell r="B1715">
            <v>1251.29</v>
          </cell>
        </row>
        <row r="1716">
          <cell r="B1716">
            <v>1244.45</v>
          </cell>
        </row>
        <row r="1717">
          <cell r="B1717">
            <v>1244.45</v>
          </cell>
        </row>
        <row r="1718">
          <cell r="B1718">
            <v>1244.45</v>
          </cell>
        </row>
        <row r="1719">
          <cell r="B1719">
            <v>1244.45</v>
          </cell>
        </row>
        <row r="1720">
          <cell r="B1720">
            <v>1242.71</v>
          </cell>
        </row>
        <row r="1721">
          <cell r="B1721">
            <v>1243.74</v>
          </cell>
        </row>
        <row r="1722">
          <cell r="B1722">
            <v>1245.9</v>
          </cell>
        </row>
        <row r="1723">
          <cell r="B1723">
            <v>1245.9</v>
          </cell>
        </row>
        <row r="1724">
          <cell r="B1724">
            <v>1245.9</v>
          </cell>
        </row>
        <row r="1725">
          <cell r="B1725">
            <v>1247.94</v>
          </cell>
        </row>
        <row r="1726">
          <cell r="B1726">
            <v>1252.69</v>
          </cell>
        </row>
        <row r="1727">
          <cell r="B1727">
            <v>1249.08</v>
          </cell>
        </row>
        <row r="1728">
          <cell r="B1728">
            <v>1247.39</v>
          </cell>
        </row>
        <row r="1729">
          <cell r="B1729">
            <v>1245.01</v>
          </cell>
        </row>
        <row r="1730">
          <cell r="B1730">
            <v>1245.01</v>
          </cell>
        </row>
        <row r="1731">
          <cell r="B1731">
            <v>1245.01</v>
          </cell>
        </row>
        <row r="1732">
          <cell r="B1732">
            <v>1245.01</v>
          </cell>
        </row>
        <row r="1733">
          <cell r="B1733">
            <v>1245.46</v>
          </cell>
        </row>
        <row r="1734">
          <cell r="B1734">
            <v>1246.55</v>
          </cell>
        </row>
        <row r="1735">
          <cell r="B1735">
            <v>1248.87</v>
          </cell>
        </row>
        <row r="1736">
          <cell r="B1736">
            <v>1248.87</v>
          </cell>
        </row>
        <row r="1737">
          <cell r="B1737">
            <v>1248.87</v>
          </cell>
        </row>
        <row r="1738">
          <cell r="B1738">
            <v>1248.87</v>
          </cell>
        </row>
        <row r="1739">
          <cell r="B1739">
            <v>1248.87</v>
          </cell>
        </row>
        <row r="1740">
          <cell r="B1740">
            <v>1251.86</v>
          </cell>
        </row>
        <row r="1741">
          <cell r="B1741">
            <v>1252.71</v>
          </cell>
        </row>
        <row r="1742">
          <cell r="B1742">
            <v>1256.21</v>
          </cell>
        </row>
        <row r="1743">
          <cell r="B1743">
            <v>1259.01</v>
          </cell>
        </row>
        <row r="1744">
          <cell r="B1744">
            <v>1258.43</v>
          </cell>
        </row>
        <row r="1745">
          <cell r="B1745">
            <v>1258.43</v>
          </cell>
        </row>
        <row r="1746">
          <cell r="B1746">
            <v>1258.43</v>
          </cell>
        </row>
        <row r="1747">
          <cell r="B1747">
            <v>1257.64</v>
          </cell>
        </row>
        <row r="1748">
          <cell r="B1748">
            <v>1255.91</v>
          </cell>
        </row>
        <row r="1749">
          <cell r="B1749">
            <v>1253.69</v>
          </cell>
        </row>
        <row r="1750">
          <cell r="B1750">
            <v>1250.98</v>
          </cell>
        </row>
        <row r="1751">
          <cell r="B1751">
            <v>1249.52</v>
          </cell>
        </row>
        <row r="1752">
          <cell r="B1752">
            <v>1249.52</v>
          </cell>
        </row>
        <row r="1753">
          <cell r="B1753">
            <v>1249.52</v>
          </cell>
        </row>
        <row r="1754">
          <cell r="B1754">
            <v>1251.03</v>
          </cell>
        </row>
        <row r="1755">
          <cell r="B1755">
            <v>1252.2</v>
          </cell>
        </row>
        <row r="1756">
          <cell r="B1756">
            <v>1253.2</v>
          </cell>
        </row>
        <row r="1757">
          <cell r="B1757">
            <v>1253.81</v>
          </cell>
        </row>
        <row r="1758">
          <cell r="B1758">
            <v>1255.24</v>
          </cell>
        </row>
        <row r="1759">
          <cell r="B1759">
            <v>1255.24</v>
          </cell>
        </row>
        <row r="1760">
          <cell r="B1760">
            <v>1255.24</v>
          </cell>
        </row>
        <row r="1761">
          <cell r="B1761">
            <v>1254.51</v>
          </cell>
        </row>
        <row r="1762">
          <cell r="B1762">
            <v>1255.1</v>
          </cell>
        </row>
        <row r="1763">
          <cell r="B1763">
            <v>1252.23</v>
          </cell>
        </row>
        <row r="1764">
          <cell r="B1764">
            <v>1251.49</v>
          </cell>
        </row>
        <row r="1765">
          <cell r="B1765">
            <v>1251.42</v>
          </cell>
        </row>
        <row r="1766">
          <cell r="B1766">
            <v>1251.42</v>
          </cell>
        </row>
        <row r="1767">
          <cell r="B1767">
            <v>1251.42</v>
          </cell>
        </row>
        <row r="1768">
          <cell r="B1768">
            <v>1249.03</v>
          </cell>
        </row>
        <row r="1769">
          <cell r="B1769">
            <v>1249.03</v>
          </cell>
        </row>
        <row r="1770">
          <cell r="B1770">
            <v>1247.02</v>
          </cell>
        </row>
        <row r="1771">
          <cell r="B1771">
            <v>1242.3</v>
          </cell>
        </row>
        <row r="1772">
          <cell r="B1772">
            <v>1239.28</v>
          </cell>
        </row>
        <row r="1773">
          <cell r="B1773">
            <v>1239.28</v>
          </cell>
        </row>
        <row r="1774">
          <cell r="B1774">
            <v>1239.28</v>
          </cell>
        </row>
        <row r="1775">
          <cell r="B1775">
            <v>1238</v>
          </cell>
        </row>
        <row r="1776">
          <cell r="B1776">
            <v>1234.41</v>
          </cell>
        </row>
        <row r="1777">
          <cell r="B1777">
            <v>1230.63</v>
          </cell>
        </row>
        <row r="1778">
          <cell r="B1778">
            <v>1225.98</v>
          </cell>
        </row>
        <row r="1779">
          <cell r="B1779">
            <v>1220.92</v>
          </cell>
        </row>
        <row r="1780">
          <cell r="B1780">
            <v>1220.92</v>
          </cell>
        </row>
        <row r="1781">
          <cell r="B1781">
            <v>1220.92</v>
          </cell>
        </row>
        <row r="1782">
          <cell r="B1782">
            <v>1217.89</v>
          </cell>
        </row>
        <row r="1783">
          <cell r="B1783">
            <v>1215.27</v>
          </cell>
        </row>
        <row r="1784">
          <cell r="B1784">
            <v>1214.43</v>
          </cell>
        </row>
        <row r="1785">
          <cell r="B1785">
            <v>1212.29</v>
          </cell>
        </row>
        <row r="1786">
          <cell r="B1786">
            <v>1209.51</v>
          </cell>
        </row>
        <row r="1787">
          <cell r="B1787">
            <v>1209.51</v>
          </cell>
        </row>
        <row r="1788">
          <cell r="B1788">
            <v>1209.51</v>
          </cell>
        </row>
        <row r="1789">
          <cell r="B1789">
            <v>1204.68</v>
          </cell>
        </row>
        <row r="1790">
          <cell r="B1790">
            <v>1200.04</v>
          </cell>
        </row>
        <row r="1791">
          <cell r="B1791">
            <v>1198.12</v>
          </cell>
        </row>
        <row r="1792">
          <cell r="B1792">
            <v>1198.12</v>
          </cell>
        </row>
        <row r="1793">
          <cell r="B1793">
            <v>1195.27</v>
          </cell>
        </row>
        <row r="1794">
          <cell r="B1794">
            <v>1195.32</v>
          </cell>
        </row>
        <row r="1795">
          <cell r="B1795">
            <v>1195.32</v>
          </cell>
        </row>
        <row r="1796">
          <cell r="B1796">
            <v>1195.32</v>
          </cell>
        </row>
        <row r="1797">
          <cell r="B1797">
            <v>1196.2</v>
          </cell>
        </row>
        <row r="1798">
          <cell r="B1798">
            <v>1198.68</v>
          </cell>
        </row>
        <row r="1799">
          <cell r="B1799">
            <v>1203.17</v>
          </cell>
        </row>
        <row r="1800">
          <cell r="B1800">
            <v>1208.55</v>
          </cell>
        </row>
        <row r="1801">
          <cell r="B1801">
            <v>1207.97</v>
          </cell>
        </row>
        <row r="1802">
          <cell r="B1802">
            <v>1207.97</v>
          </cell>
        </row>
        <row r="1803">
          <cell r="B1803">
            <v>1207.97</v>
          </cell>
        </row>
        <row r="1804">
          <cell r="B1804">
            <v>1205.09</v>
          </cell>
        </row>
        <row r="1805">
          <cell r="B1805">
            <v>1204.22</v>
          </cell>
        </row>
        <row r="1806">
          <cell r="B1806">
            <v>1204.52</v>
          </cell>
        </row>
        <row r="1807">
          <cell r="B1807">
            <v>1208.94</v>
          </cell>
        </row>
        <row r="1808">
          <cell r="B1808">
            <v>1208.94</v>
          </cell>
        </row>
        <row r="1809">
          <cell r="B1809">
            <v>1208.94</v>
          </cell>
        </row>
        <row r="1810">
          <cell r="B1810">
            <v>1208.94</v>
          </cell>
        </row>
        <row r="1811">
          <cell r="B1811">
            <v>1211.9</v>
          </cell>
        </row>
        <row r="1812">
          <cell r="B1812">
            <v>1219.51</v>
          </cell>
        </row>
        <row r="1813">
          <cell r="B1813">
            <v>1225.52</v>
          </cell>
        </row>
        <row r="1814">
          <cell r="B1814">
            <v>1230.42</v>
          </cell>
        </row>
        <row r="1815">
          <cell r="B1815">
            <v>1238.15</v>
          </cell>
        </row>
        <row r="1816">
          <cell r="B1816">
            <v>1238.15</v>
          </cell>
        </row>
        <row r="1817">
          <cell r="B1817">
            <v>1238.15</v>
          </cell>
        </row>
        <row r="1818">
          <cell r="B1818">
            <v>1243.09</v>
          </cell>
        </row>
        <row r="1819">
          <cell r="B1819">
            <v>1246.97</v>
          </cell>
        </row>
        <row r="1820">
          <cell r="B1820">
            <v>1251.46</v>
          </cell>
        </row>
        <row r="1821">
          <cell r="B1821">
            <v>1253.88</v>
          </cell>
        </row>
        <row r="1822">
          <cell r="B1822">
            <v>1258.47</v>
          </cell>
        </row>
        <row r="1823">
          <cell r="B1823">
            <v>1258.47</v>
          </cell>
        </row>
        <row r="1824">
          <cell r="B1824">
            <v>1258.47</v>
          </cell>
        </row>
        <row r="1825">
          <cell r="B1825">
            <v>1264.53</v>
          </cell>
        </row>
        <row r="1826">
          <cell r="B1826">
            <v>1267.25</v>
          </cell>
        </row>
        <row r="1827">
          <cell r="B1827">
            <v>1268.31</v>
          </cell>
        </row>
        <row r="1828">
          <cell r="B1828">
            <v>1266.63</v>
          </cell>
        </row>
        <row r="1829">
          <cell r="B1829">
            <v>1256.08</v>
          </cell>
        </row>
        <row r="1830">
          <cell r="B1830">
            <v>1256.08</v>
          </cell>
        </row>
        <row r="1831">
          <cell r="B1831">
            <v>1256.08</v>
          </cell>
        </row>
        <row r="1832">
          <cell r="B1832">
            <v>1252.63</v>
          </cell>
        </row>
        <row r="1833">
          <cell r="B1833">
            <v>1239.52</v>
          </cell>
        </row>
        <row r="1834">
          <cell r="B1834">
            <v>1223.69</v>
          </cell>
        </row>
        <row r="1835">
          <cell r="B1835">
            <v>1218.74</v>
          </cell>
        </row>
        <row r="1836">
          <cell r="B1836">
            <v>1219.84</v>
          </cell>
        </row>
        <row r="1837">
          <cell r="B1837">
            <v>1219.85</v>
          </cell>
        </row>
        <row r="1838">
          <cell r="B1838">
            <v>1219.85</v>
          </cell>
        </row>
        <row r="1839">
          <cell r="B1839">
            <v>1218.5</v>
          </cell>
        </row>
        <row r="1840">
          <cell r="B1840">
            <v>1215.2</v>
          </cell>
        </row>
        <row r="1841">
          <cell r="B1841">
            <v>1214.34</v>
          </cell>
        </row>
        <row r="1842">
          <cell r="B1842">
            <v>1220.74</v>
          </cell>
        </row>
        <row r="1843">
          <cell r="B1843">
            <v>1221.44</v>
          </cell>
        </row>
        <row r="1844">
          <cell r="B1844">
            <v>1221.44</v>
          </cell>
        </row>
        <row r="1845">
          <cell r="B1845">
            <v>1221.44</v>
          </cell>
        </row>
        <row r="1846">
          <cell r="B1846">
            <v>1221.05</v>
          </cell>
        </row>
        <row r="1847">
          <cell r="B1847">
            <v>1218.76</v>
          </cell>
        </row>
        <row r="1848">
          <cell r="B1848">
            <v>1229.31</v>
          </cell>
        </row>
        <row r="1849">
          <cell r="B1849">
            <v>1231.04</v>
          </cell>
        </row>
        <row r="1850">
          <cell r="B1850">
            <v>1238.07</v>
          </cell>
        </row>
        <row r="1851">
          <cell r="B1851">
            <v>1238.07</v>
          </cell>
        </row>
        <row r="1852">
          <cell r="B1852">
            <v>1238.07</v>
          </cell>
        </row>
        <row r="1853">
          <cell r="B1853">
            <v>1234.5</v>
          </cell>
        </row>
        <row r="1854">
          <cell r="B1854">
            <v>1245.35</v>
          </cell>
        </row>
        <row r="1855">
          <cell r="B1855">
            <v>1245.35</v>
          </cell>
        </row>
        <row r="1856">
          <cell r="B1856">
            <v>1245.33</v>
          </cell>
        </row>
        <row r="1857">
          <cell r="B1857">
            <v>1250.15</v>
          </cell>
        </row>
        <row r="1858">
          <cell r="B1858">
            <v>1250.15</v>
          </cell>
        </row>
        <row r="1859">
          <cell r="B1859">
            <v>1250.15</v>
          </cell>
        </row>
        <row r="1860">
          <cell r="B1860">
            <v>1253.69</v>
          </cell>
        </row>
        <row r="1861">
          <cell r="B1861">
            <v>1253.45</v>
          </cell>
        </row>
        <row r="1862">
          <cell r="B1862">
            <v>1252.99</v>
          </cell>
        </row>
        <row r="1863">
          <cell r="B1863">
            <v>1248.36</v>
          </cell>
        </row>
        <row r="1864">
          <cell r="B1864">
            <v>1249.32</v>
          </cell>
        </row>
        <row r="1865">
          <cell r="B1865">
            <v>1249.32</v>
          </cell>
        </row>
        <row r="1866">
          <cell r="B1866">
            <v>1249.32</v>
          </cell>
        </row>
        <row r="1867">
          <cell r="B1867">
            <v>1253.63</v>
          </cell>
        </row>
        <row r="1868">
          <cell r="B1868">
            <v>1255.33</v>
          </cell>
        </row>
        <row r="1869">
          <cell r="B1869">
            <v>1258.37</v>
          </cell>
        </row>
        <row r="1870">
          <cell r="B1870">
            <v>1256.72</v>
          </cell>
        </row>
        <row r="1871">
          <cell r="B1871">
            <v>1258.37</v>
          </cell>
        </row>
        <row r="1872">
          <cell r="B1872">
            <v>1258.37</v>
          </cell>
        </row>
        <row r="1873">
          <cell r="B1873">
            <v>1258.37</v>
          </cell>
        </row>
        <row r="1874">
          <cell r="B1874">
            <v>1261.39</v>
          </cell>
        </row>
        <row r="1875">
          <cell r="B1875">
            <v>1261.3</v>
          </cell>
        </row>
        <row r="1876">
          <cell r="B1876">
            <v>1264.64</v>
          </cell>
        </row>
        <row r="1877">
          <cell r="B1877">
            <v>1264.68</v>
          </cell>
        </row>
        <row r="1878">
          <cell r="B1878">
            <v>1264.68</v>
          </cell>
        </row>
        <row r="1879">
          <cell r="B1879">
            <v>1264.68</v>
          </cell>
        </row>
        <row r="1880">
          <cell r="B1880">
            <v>1264.68</v>
          </cell>
        </row>
        <row r="1881">
          <cell r="B1881">
            <v>1264.92</v>
          </cell>
        </row>
        <row r="1882">
          <cell r="B1882">
            <v>1263.9</v>
          </cell>
        </row>
        <row r="1883">
          <cell r="B1883">
            <v>1261.35</v>
          </cell>
        </row>
        <row r="1884">
          <cell r="B1884">
            <v>1258.64</v>
          </cell>
        </row>
        <row r="1885">
          <cell r="B1885">
            <v>1258.64</v>
          </cell>
        </row>
        <row r="1886">
          <cell r="B1886">
            <v>1258.64</v>
          </cell>
        </row>
        <row r="1887">
          <cell r="B1887">
            <v>1254.29</v>
          </cell>
        </row>
        <row r="1888">
          <cell r="B1888">
            <v>1251.97</v>
          </cell>
        </row>
        <row r="1889">
          <cell r="B1889">
            <v>1249.1</v>
          </cell>
        </row>
        <row r="1890">
          <cell r="B1890">
            <v>1245.61</v>
          </cell>
        </row>
        <row r="1891">
          <cell r="B1891">
            <v>1244.25</v>
          </cell>
        </row>
        <row r="1892">
          <cell r="B1892">
            <v>1239.23</v>
          </cell>
        </row>
        <row r="1893">
          <cell r="B1893">
            <v>1239.23</v>
          </cell>
        </row>
        <row r="1894">
          <cell r="B1894">
            <v>1234.71</v>
          </cell>
        </row>
        <row r="1895">
          <cell r="B1895">
            <v>1234.71</v>
          </cell>
        </row>
        <row r="1896">
          <cell r="B1896">
            <v>1234.71</v>
          </cell>
        </row>
        <row r="1897">
          <cell r="B1897">
            <v>1234.71</v>
          </cell>
        </row>
        <row r="1898">
          <cell r="B1898">
            <v>1234.71</v>
          </cell>
        </row>
        <row r="1899">
          <cell r="B1899">
            <v>1234.71</v>
          </cell>
        </row>
        <row r="1900">
          <cell r="B1900">
            <v>1234.71</v>
          </cell>
        </row>
        <row r="1901">
          <cell r="B1901">
            <v>1234.71</v>
          </cell>
        </row>
        <row r="1902">
          <cell r="B1902">
            <v>1238.51</v>
          </cell>
        </row>
        <row r="1903">
          <cell r="B1903">
            <v>1241.4</v>
          </cell>
        </row>
        <row r="1904">
          <cell r="B1904">
            <v>1242.64</v>
          </cell>
        </row>
        <row r="1905">
          <cell r="B1905">
            <v>1245.65</v>
          </cell>
        </row>
        <row r="1906">
          <cell r="B1906">
            <v>1252.35</v>
          </cell>
        </row>
        <row r="1907">
          <cell r="B1907">
            <v>1252.35</v>
          </cell>
        </row>
        <row r="1908">
          <cell r="B1908">
            <v>1252.35</v>
          </cell>
        </row>
        <row r="1909">
          <cell r="B1909">
            <v>1254.72</v>
          </cell>
        </row>
        <row r="1910">
          <cell r="B1910">
            <v>1253.95</v>
          </cell>
        </row>
        <row r="1911">
          <cell r="B1911">
            <v>1256.54</v>
          </cell>
        </row>
        <row r="1912">
          <cell r="B1912">
            <v>1256.54</v>
          </cell>
        </row>
        <row r="1913">
          <cell r="B1913">
            <v>1256.54</v>
          </cell>
        </row>
        <row r="1914">
          <cell r="B1914">
            <v>1256.54</v>
          </cell>
        </row>
        <row r="1915">
          <cell r="B1915">
            <v>1251.25</v>
          </cell>
        </row>
        <row r="1916">
          <cell r="B1916">
            <v>1252.9</v>
          </cell>
        </row>
        <row r="1917">
          <cell r="B1917">
            <v>1243.01</v>
          </cell>
        </row>
        <row r="1918">
          <cell r="B1918">
            <v>1237.53</v>
          </cell>
        </row>
        <row r="1919">
          <cell r="B1919">
            <v>1232.61</v>
          </cell>
        </row>
        <row r="1920">
          <cell r="B1920">
            <v>1233.88</v>
          </cell>
        </row>
        <row r="1921">
          <cell r="B1921">
            <v>1233.88</v>
          </cell>
        </row>
        <row r="1922">
          <cell r="B1922">
            <v>1233.88</v>
          </cell>
        </row>
        <row r="1923">
          <cell r="B1923">
            <v>1236.68</v>
          </cell>
        </row>
        <row r="1924">
          <cell r="B1924">
            <v>1234.04</v>
          </cell>
        </row>
        <row r="1925">
          <cell r="B1925">
            <v>1234.76</v>
          </cell>
        </row>
        <row r="1926">
          <cell r="B1926">
            <v>1230.97</v>
          </cell>
        </row>
        <row r="1927">
          <cell r="B1927">
            <v>1232.13</v>
          </cell>
        </row>
        <row r="1928">
          <cell r="B1928">
            <v>1232.13</v>
          </cell>
        </row>
        <row r="1929">
          <cell r="B1929">
            <v>1232.13</v>
          </cell>
        </row>
        <row r="1930">
          <cell r="B1930">
            <v>1232.7</v>
          </cell>
        </row>
        <row r="1931">
          <cell r="B1931">
            <v>1233.69</v>
          </cell>
        </row>
        <row r="1932">
          <cell r="B1932">
            <v>1235.86</v>
          </cell>
        </row>
        <row r="1933">
          <cell r="B1933">
            <v>1237.12</v>
          </cell>
        </row>
        <row r="1934">
          <cell r="B1934">
            <v>1237.78</v>
          </cell>
        </row>
        <row r="1935">
          <cell r="B1935">
            <v>1237.78</v>
          </cell>
        </row>
        <row r="1936">
          <cell r="B1936">
            <v>1237.78</v>
          </cell>
        </row>
        <row r="1937">
          <cell r="B1937">
            <v>1240.54</v>
          </cell>
        </row>
        <row r="1938">
          <cell r="B1938">
            <v>1240.69</v>
          </cell>
        </row>
        <row r="1939">
          <cell r="B1939">
            <v>1239.66</v>
          </cell>
        </row>
        <row r="1940">
          <cell r="B1940">
            <v>1241.31</v>
          </cell>
        </row>
        <row r="1941">
          <cell r="B1941">
            <v>1242.83</v>
          </cell>
        </row>
        <row r="1942">
          <cell r="B1942">
            <v>1242.83</v>
          </cell>
        </row>
        <row r="1943">
          <cell r="B1943">
            <v>1242.83</v>
          </cell>
        </row>
        <row r="1944">
          <cell r="B1944">
            <v>1244.9</v>
          </cell>
        </row>
        <row r="1945">
          <cell r="B1945">
            <v>1244.28</v>
          </cell>
        </row>
        <row r="1946">
          <cell r="B1946">
            <v>1248.67</v>
          </cell>
        </row>
        <row r="1947">
          <cell r="B1947">
            <v>1250.46</v>
          </cell>
        </row>
        <row r="1948">
          <cell r="B1948">
            <v>1254.81</v>
          </cell>
        </row>
        <row r="1949">
          <cell r="B1949">
            <v>1254.81</v>
          </cell>
        </row>
        <row r="1950">
          <cell r="B1950">
            <v>1254.81</v>
          </cell>
        </row>
        <row r="1951">
          <cell r="B1951">
            <v>1254.8</v>
          </cell>
        </row>
        <row r="1952">
          <cell r="B1952">
            <v>1252.7</v>
          </cell>
        </row>
        <row r="1953">
          <cell r="B1953">
            <v>1247.49</v>
          </cell>
        </row>
        <row r="1954">
          <cell r="B1954">
            <v>1250.49</v>
          </cell>
        </row>
        <row r="1955">
          <cell r="B1955">
            <v>1251.34</v>
          </cell>
        </row>
        <row r="1956">
          <cell r="B1956">
            <v>1251.34</v>
          </cell>
        </row>
        <row r="1957">
          <cell r="B1957">
            <v>1251.34</v>
          </cell>
        </row>
        <row r="1958">
          <cell r="B1958">
            <v>1294.16</v>
          </cell>
        </row>
        <row r="1959">
          <cell r="B1959">
            <v>1294.16</v>
          </cell>
        </row>
        <row r="1960">
          <cell r="B1960">
            <v>1255.04</v>
          </cell>
        </row>
        <row r="1961">
          <cell r="B1961">
            <v>1259.08</v>
          </cell>
        </row>
        <row r="1962">
          <cell r="B1962">
            <v>1259.87</v>
          </cell>
        </row>
        <row r="1963">
          <cell r="B1963">
            <v>1259.87</v>
          </cell>
        </row>
        <row r="1964">
          <cell r="B1964">
            <v>1259.87</v>
          </cell>
        </row>
        <row r="1965">
          <cell r="B1965">
            <v>1262.84</v>
          </cell>
        </row>
        <row r="1966">
          <cell r="B1966">
            <v>1261.9</v>
          </cell>
        </row>
        <row r="1967">
          <cell r="B1967">
            <v>1261.89</v>
          </cell>
        </row>
        <row r="1968">
          <cell r="B1968">
            <v>1259.73</v>
          </cell>
        </row>
        <row r="1969">
          <cell r="B1969">
            <v>1259.36</v>
          </cell>
        </row>
        <row r="1970">
          <cell r="B1970">
            <v>1259.36</v>
          </cell>
        </row>
        <row r="1971">
          <cell r="B1971">
            <v>1259.36</v>
          </cell>
        </row>
        <row r="1972">
          <cell r="B1972">
            <v>1262.96</v>
          </cell>
        </row>
        <row r="1973">
          <cell r="B1973">
            <v>1264.44</v>
          </cell>
        </row>
        <row r="1974">
          <cell r="B1974">
            <v>1271.46</v>
          </cell>
        </row>
        <row r="1975">
          <cell r="B1975">
            <v>1280.83</v>
          </cell>
        </row>
        <row r="1976">
          <cell r="B1976">
            <v>1285.64</v>
          </cell>
        </row>
        <row r="1977">
          <cell r="B1977">
            <v>1285.64</v>
          </cell>
        </row>
        <row r="1978">
          <cell r="B1978">
            <v>1285.64</v>
          </cell>
        </row>
        <row r="1979">
          <cell r="B1979">
            <v>1289.23</v>
          </cell>
        </row>
        <row r="1980">
          <cell r="B1980">
            <v>1291.71</v>
          </cell>
        </row>
        <row r="1981">
          <cell r="B1981">
            <v>1293.66</v>
          </cell>
        </row>
        <row r="1982">
          <cell r="B1982">
            <v>1294.6</v>
          </cell>
        </row>
        <row r="1983">
          <cell r="B1983">
            <v>1288.02</v>
          </cell>
        </row>
        <row r="1984">
          <cell r="B1984">
            <v>1288.02</v>
          </cell>
        </row>
        <row r="1985">
          <cell r="B1985">
            <v>1288.02</v>
          </cell>
        </row>
        <row r="1986">
          <cell r="B1986">
            <v>1287.59</v>
          </cell>
        </row>
        <row r="1987">
          <cell r="B1987">
            <v>1284.31</v>
          </cell>
        </row>
        <row r="1988">
          <cell r="B1988">
            <v>1284.07</v>
          </cell>
        </row>
        <row r="1989">
          <cell r="B1989">
            <v>1283.49</v>
          </cell>
        </row>
        <row r="1990">
          <cell r="B1990">
            <v>1285.81</v>
          </cell>
        </row>
        <row r="1991">
          <cell r="B1991">
            <v>1285.81</v>
          </cell>
        </row>
        <row r="1992">
          <cell r="B1992">
            <v>1285.81</v>
          </cell>
        </row>
        <row r="1993">
          <cell r="B1993">
            <v>1287.35</v>
          </cell>
        </row>
        <row r="1994">
          <cell r="B1994">
            <v>1288.78</v>
          </cell>
        </row>
        <row r="1995">
          <cell r="B1995">
            <v>1290.68</v>
          </cell>
        </row>
        <row r="1996">
          <cell r="B1996">
            <v>1294.16</v>
          </cell>
        </row>
        <row r="1997">
          <cell r="B1997">
            <v>1296.42</v>
          </cell>
        </row>
        <row r="1998">
          <cell r="B1998">
            <v>1296.42</v>
          </cell>
        </row>
        <row r="1999">
          <cell r="B1999">
            <v>1296.42</v>
          </cell>
        </row>
        <row r="2000">
          <cell r="B2000">
            <v>1284</v>
          </cell>
        </row>
        <row r="2001">
          <cell r="B2001">
            <v>1300.49</v>
          </cell>
        </row>
        <row r="2002">
          <cell r="B2002">
            <v>1300.27</v>
          </cell>
        </row>
        <row r="2003">
          <cell r="B2003">
            <v>1297.08</v>
          </cell>
        </row>
        <row r="2004">
          <cell r="B2004">
            <v>1297.08</v>
          </cell>
        </row>
        <row r="2005">
          <cell r="B2005">
            <v>1297.08</v>
          </cell>
        </row>
        <row r="2006">
          <cell r="B2006">
            <v>1297.08</v>
          </cell>
        </row>
        <row r="2007">
          <cell r="B2007">
            <v>1297.67</v>
          </cell>
        </row>
        <row r="2008">
          <cell r="B2008">
            <v>1298.58</v>
          </cell>
        </row>
        <row r="2009">
          <cell r="B2009">
            <v>1300.32</v>
          </cell>
        </row>
        <row r="2010">
          <cell r="B2010">
            <v>1302.16</v>
          </cell>
        </row>
        <row r="2011">
          <cell r="B2011">
            <v>1306.03</v>
          </cell>
        </row>
        <row r="2012">
          <cell r="B2012">
            <v>1306.03</v>
          </cell>
        </row>
        <row r="2013">
          <cell r="B2013">
            <v>1306.03</v>
          </cell>
        </row>
        <row r="2014">
          <cell r="B2014">
            <v>1315.34</v>
          </cell>
        </row>
        <row r="2015">
          <cell r="B2015">
            <v>1317.95</v>
          </cell>
        </row>
        <row r="2016">
          <cell r="B2016">
            <v>1327</v>
          </cell>
        </row>
        <row r="2017">
          <cell r="B2017">
            <v>1333.74</v>
          </cell>
        </row>
        <row r="2018">
          <cell r="B2018">
            <v>1332.02</v>
          </cell>
        </row>
        <row r="2019">
          <cell r="B2019">
            <v>1332.02</v>
          </cell>
        </row>
        <row r="2020">
          <cell r="B2020">
            <v>1332.02</v>
          </cell>
        </row>
        <row r="2021">
          <cell r="B2021">
            <v>1336.37</v>
          </cell>
        </row>
        <row r="2022">
          <cell r="B2022">
            <v>1337.11</v>
          </cell>
        </row>
        <row r="2023">
          <cell r="B2023">
            <v>1337.11</v>
          </cell>
        </row>
        <row r="2024">
          <cell r="B2024">
            <v>1324.86</v>
          </cell>
        </row>
        <row r="2025">
          <cell r="B2025">
            <v>1321.38</v>
          </cell>
        </row>
        <row r="2026">
          <cell r="B2026">
            <v>1321.38</v>
          </cell>
        </row>
        <row r="2027">
          <cell r="B2027">
            <v>1321.38</v>
          </cell>
        </row>
        <row r="2028">
          <cell r="B2028">
            <v>1321.04</v>
          </cell>
        </row>
        <row r="2029">
          <cell r="B2029">
            <v>1319.66</v>
          </cell>
        </row>
        <row r="2030">
          <cell r="B2030">
            <v>1321.79</v>
          </cell>
        </row>
        <row r="2031">
          <cell r="B2031">
            <v>1326.66</v>
          </cell>
        </row>
        <row r="2032">
          <cell r="B2032">
            <v>1326.66</v>
          </cell>
        </row>
        <row r="2033">
          <cell r="B2033">
            <v>1328.05</v>
          </cell>
        </row>
        <row r="2034">
          <cell r="B2034">
            <v>1328.05</v>
          </cell>
        </row>
        <row r="2035">
          <cell r="B2035">
            <v>1334.5</v>
          </cell>
        </row>
        <row r="2036">
          <cell r="B2036">
            <v>1339.24</v>
          </cell>
        </row>
        <row r="2037">
          <cell r="B2037">
            <v>1340.9</v>
          </cell>
        </row>
        <row r="2038">
          <cell r="B2038">
            <v>1346.48</v>
          </cell>
        </row>
        <row r="2039">
          <cell r="B2039">
            <v>1344.48</v>
          </cell>
        </row>
        <row r="2040">
          <cell r="B2040">
            <v>1344.48</v>
          </cell>
        </row>
        <row r="2041">
          <cell r="B2041">
            <v>1344.48</v>
          </cell>
        </row>
        <row r="2042">
          <cell r="B2042">
            <v>1350.31</v>
          </cell>
        </row>
        <row r="2043">
          <cell r="B2043">
            <v>1352.1</v>
          </cell>
        </row>
        <row r="2044">
          <cell r="B2044">
            <v>1365.55</v>
          </cell>
        </row>
        <row r="2045">
          <cell r="B2045">
            <v>1370.7</v>
          </cell>
        </row>
        <row r="2046">
          <cell r="B2046">
            <v>1370.7</v>
          </cell>
        </row>
        <row r="2047">
          <cell r="B2047">
            <v>1369</v>
          </cell>
        </row>
        <row r="2048">
          <cell r="B2048">
            <v>1369.7</v>
          </cell>
        </row>
        <row r="2049">
          <cell r="B2049">
            <v>1381.46</v>
          </cell>
        </row>
        <row r="2050">
          <cell r="B2050">
            <v>1379.98</v>
          </cell>
        </row>
        <row r="2051">
          <cell r="B2051">
            <v>1377.24</v>
          </cell>
        </row>
        <row r="2052">
          <cell r="B2052">
            <v>1379.23</v>
          </cell>
        </row>
        <row r="2053">
          <cell r="B2053">
            <v>1375.45</v>
          </cell>
        </row>
        <row r="2054">
          <cell r="B2054">
            <v>1375.45</v>
          </cell>
        </row>
        <row r="2055">
          <cell r="B2055">
            <v>1375.45</v>
          </cell>
        </row>
        <row r="2056">
          <cell r="B2056">
            <v>1375.56</v>
          </cell>
        </row>
        <row r="2057">
          <cell r="B2057">
            <v>1373.8</v>
          </cell>
        </row>
        <row r="2058">
          <cell r="B2058">
            <v>1375.63</v>
          </cell>
        </row>
        <row r="2059">
          <cell r="B2059">
            <v>1377.55</v>
          </cell>
        </row>
        <row r="2060">
          <cell r="B2060">
            <v>1377.55</v>
          </cell>
        </row>
        <row r="2061">
          <cell r="B2061">
            <v>1387.28</v>
          </cell>
        </row>
        <row r="2062">
          <cell r="B2062">
            <v>1387.28</v>
          </cell>
        </row>
        <row r="2063">
          <cell r="B2063">
            <v>1391.01</v>
          </cell>
        </row>
        <row r="2064">
          <cell r="B2064">
            <v>1393.37</v>
          </cell>
        </row>
        <row r="2065">
          <cell r="B2065">
            <v>1395.05</v>
          </cell>
        </row>
        <row r="2066">
          <cell r="B2066">
            <v>1395.05</v>
          </cell>
        </row>
        <row r="2067">
          <cell r="B2067">
            <v>1395.05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1" sqref="P21"/>
    </sheetView>
  </sheetViews>
  <sheetFormatPr defaultColWidth="9.140625" defaultRowHeight="12.75"/>
  <cols>
    <col min="1" max="1" width="45.140625" style="15" customWidth="1"/>
    <col min="2" max="2" width="8.28125" style="15" hidden="1" customWidth="1"/>
    <col min="3" max="3" width="8.421875" style="15" hidden="1" customWidth="1"/>
    <col min="4" max="5" width="8.28125" style="15" hidden="1" customWidth="1"/>
    <col min="6" max="6" width="8.421875" style="15" hidden="1" customWidth="1"/>
    <col min="7" max="8" width="8.28125" style="15" hidden="1" customWidth="1"/>
    <col min="9" max="9" width="8.140625" style="15" hidden="1" customWidth="1"/>
    <col min="10" max="10" width="8.00390625" style="15" customWidth="1"/>
    <col min="11" max="12" width="9.140625" style="15" customWidth="1"/>
    <col min="13" max="13" width="8.7109375" style="15" customWidth="1"/>
    <col min="14" max="16384" width="9.140625" style="15" customWidth="1"/>
  </cols>
  <sheetData>
    <row r="1" spans="1:12" ht="15.75" customHeight="1">
      <c r="A1" s="60" t="s">
        <v>22</v>
      </c>
      <c r="K1" s="15" t="s">
        <v>45</v>
      </c>
      <c r="L1" s="15" t="s">
        <v>16</v>
      </c>
    </row>
    <row r="2" spans="1:10" ht="12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5" ht="12.75" customHeight="1">
      <c r="A3" s="77"/>
      <c r="B3" s="138">
        <v>2000</v>
      </c>
      <c r="C3" s="138">
        <v>2001</v>
      </c>
      <c r="D3" s="59">
        <v>2002</v>
      </c>
      <c r="E3" s="59">
        <v>2003</v>
      </c>
      <c r="F3" s="59">
        <v>2004</v>
      </c>
      <c r="G3" s="59">
        <v>2005</v>
      </c>
      <c r="H3" s="59">
        <v>2006</v>
      </c>
      <c r="I3" s="59">
        <v>2007</v>
      </c>
      <c r="J3" s="59">
        <v>2008</v>
      </c>
      <c r="K3" s="59">
        <v>2009</v>
      </c>
      <c r="L3" s="59">
        <v>2010</v>
      </c>
      <c r="M3" s="59" t="s">
        <v>254</v>
      </c>
      <c r="N3" s="59" t="s">
        <v>194</v>
      </c>
      <c r="O3" s="59" t="s">
        <v>248</v>
      </c>
    </row>
    <row r="4" spans="1:15" ht="12.75" customHeight="1">
      <c r="A4" s="78"/>
      <c r="B4" s="24" t="s">
        <v>0</v>
      </c>
      <c r="C4" s="24" t="s">
        <v>0</v>
      </c>
      <c r="D4" s="24" t="s">
        <v>0</v>
      </c>
      <c r="E4" s="24" t="s">
        <v>0</v>
      </c>
      <c r="F4" s="24" t="s">
        <v>0</v>
      </c>
      <c r="G4" s="24" t="s">
        <v>0</v>
      </c>
      <c r="H4" s="24" t="s">
        <v>0</v>
      </c>
      <c r="I4" s="24" t="s">
        <v>0</v>
      </c>
      <c r="J4" s="24" t="s">
        <v>0</v>
      </c>
      <c r="K4" s="24" t="s">
        <v>0</v>
      </c>
      <c r="L4" s="24" t="s">
        <v>0</v>
      </c>
      <c r="M4" s="24" t="s">
        <v>0</v>
      </c>
      <c r="N4" s="24" t="s">
        <v>0</v>
      </c>
      <c r="O4" s="24" t="s">
        <v>0</v>
      </c>
    </row>
    <row r="5" spans="2:10" ht="12.75" customHeight="1">
      <c r="B5" s="64"/>
      <c r="C5" s="64"/>
      <c r="D5" s="65"/>
      <c r="E5" s="65"/>
      <c r="F5" s="65"/>
      <c r="G5" s="65"/>
      <c r="H5" s="65"/>
      <c r="I5" s="65"/>
      <c r="J5" s="65"/>
    </row>
    <row r="6" spans="1:14" ht="12.75" customHeight="1">
      <c r="A6" s="66" t="s">
        <v>5</v>
      </c>
      <c r="D6" s="57"/>
      <c r="E6" s="57"/>
      <c r="F6" s="58"/>
      <c r="G6" s="58"/>
      <c r="H6" s="58"/>
      <c r="I6" s="67"/>
      <c r="J6" s="67"/>
      <c r="K6" s="58"/>
      <c r="L6" s="58"/>
      <c r="M6" s="57"/>
      <c r="N6" s="57"/>
    </row>
    <row r="7" spans="1:15" ht="12.75" customHeight="1">
      <c r="A7" s="15" t="s">
        <v>65</v>
      </c>
      <c r="B7" s="67">
        <v>8.76747148406036</v>
      </c>
      <c r="C7" s="67">
        <v>8.0379501810754</v>
      </c>
      <c r="D7" s="67">
        <v>6.53916567856911</v>
      </c>
      <c r="E7" s="67">
        <v>8.50885827352681</v>
      </c>
      <c r="F7" s="67">
        <v>10.3405287268113</v>
      </c>
      <c r="G7" s="67">
        <v>13.2500855569706</v>
      </c>
      <c r="H7" s="67">
        <v>10.7710871626405</v>
      </c>
      <c r="I7" s="58">
        <v>10.212573912507604</v>
      </c>
      <c r="J7" s="58">
        <v>6.691577474606314</v>
      </c>
      <c r="K7" s="58">
        <v>0.0866969593825706</v>
      </c>
      <c r="L7" s="58">
        <v>5.963078575220893</v>
      </c>
      <c r="M7" s="58">
        <v>6.9</v>
      </c>
      <c r="N7" s="58">
        <v>6.6</v>
      </c>
      <c r="O7" s="58">
        <v>6.7</v>
      </c>
    </row>
    <row r="8" spans="1:15" ht="12.75" customHeight="1">
      <c r="A8" s="15" t="s">
        <v>181</v>
      </c>
      <c r="B8" s="67">
        <v>7.948253024709029</v>
      </c>
      <c r="C8" s="67">
        <v>1.5167303220230632</v>
      </c>
      <c r="D8" s="67">
        <v>9.416875082569787</v>
      </c>
      <c r="E8" s="67">
        <v>7.658929605396825</v>
      </c>
      <c r="F8" s="67">
        <v>11.070259201453304</v>
      </c>
      <c r="G8" s="67">
        <v>13.104105123520181</v>
      </c>
      <c r="H8" s="67">
        <v>8.325532539743064</v>
      </c>
      <c r="I8" s="58">
        <v>17.26262825677147</v>
      </c>
      <c r="J8" s="58">
        <v>18.257908189233607</v>
      </c>
      <c r="K8" s="58">
        <v>2.695982566910682</v>
      </c>
      <c r="L8" s="58">
        <v>10.744307516526552</v>
      </c>
      <c r="M8" s="58">
        <v>12.5</v>
      </c>
      <c r="N8" s="58">
        <v>13</v>
      </c>
      <c r="O8" s="58">
        <v>13.4</v>
      </c>
    </row>
    <row r="9" spans="1:15" ht="12.75" customHeight="1">
      <c r="A9" s="15" t="s">
        <v>28</v>
      </c>
      <c r="B9" s="69">
        <v>100</v>
      </c>
      <c r="C9" s="67">
        <v>111.19896913034579</v>
      </c>
      <c r="D9" s="73">
        <v>130.17895644200493</v>
      </c>
      <c r="E9" s="73">
        <v>145.8610938386746</v>
      </c>
      <c r="F9" s="73">
        <v>170.08083457242006</v>
      </c>
      <c r="G9" s="73">
        <v>191.671974928701</v>
      </c>
      <c r="H9" s="73">
        <v>226.68860192576426</v>
      </c>
      <c r="I9" s="42">
        <v>245.74121778335626</v>
      </c>
      <c r="J9" s="42">
        <v>255.67954304146267</v>
      </c>
      <c r="K9" s="42">
        <v>231.41698687552798</v>
      </c>
      <c r="L9" s="42">
        <v>262.776929742276</v>
      </c>
      <c r="M9" s="42">
        <v>300.263369006778</v>
      </c>
      <c r="N9" s="42">
        <v>322.7831216822864</v>
      </c>
      <c r="O9" s="42">
        <v>348.6057714168693</v>
      </c>
    </row>
    <row r="10" spans="1:15" ht="12.75" customHeight="1">
      <c r="A10" s="15" t="s">
        <v>67</v>
      </c>
      <c r="B10" s="69" t="s">
        <v>17</v>
      </c>
      <c r="C10" s="67">
        <v>11.198969130345793</v>
      </c>
      <c r="D10" s="67">
        <v>17.068492145292357</v>
      </c>
      <c r="E10" s="67">
        <v>12.046599408450565</v>
      </c>
      <c r="F10" s="67">
        <v>16.604661391428333</v>
      </c>
      <c r="G10" s="67">
        <v>12.694634531022043</v>
      </c>
      <c r="H10" s="67">
        <v>18.269038554065563</v>
      </c>
      <c r="I10" s="58">
        <v>8.40475246471868</v>
      </c>
      <c r="J10" s="58">
        <v>4.044223979905537</v>
      </c>
      <c r="K10" s="58">
        <v>-9.489439740589688</v>
      </c>
      <c r="L10" s="58">
        <v>13.551270928791226</v>
      </c>
      <c r="M10" s="58">
        <v>14.265498611795024</v>
      </c>
      <c r="N10" s="58">
        <v>7.499999999999996</v>
      </c>
      <c r="O10" s="58">
        <v>8.000000000000007</v>
      </c>
    </row>
    <row r="11" spans="1:15" ht="12.75" customHeight="1">
      <c r="A11" s="15" t="s">
        <v>63</v>
      </c>
      <c r="B11" s="67">
        <v>2.5</v>
      </c>
      <c r="C11" s="67">
        <v>1.8</v>
      </c>
      <c r="D11" s="69" t="s">
        <v>17</v>
      </c>
      <c r="E11" s="69" t="s">
        <v>17</v>
      </c>
      <c r="F11" s="67">
        <v>1</v>
      </c>
      <c r="G11" s="69" t="s">
        <v>17</v>
      </c>
      <c r="H11" s="69" t="s">
        <v>17</v>
      </c>
      <c r="I11" s="177">
        <v>0.9</v>
      </c>
      <c r="J11" s="58">
        <v>1.68</v>
      </c>
      <c r="K11" s="177" t="s">
        <v>17</v>
      </c>
      <c r="L11" s="177" t="s">
        <v>17</v>
      </c>
      <c r="M11" s="177" t="s">
        <v>17</v>
      </c>
      <c r="N11" s="177" t="s">
        <v>17</v>
      </c>
      <c r="O11" s="177" t="s">
        <v>17</v>
      </c>
    </row>
    <row r="12" spans="1:15" ht="12.75" customHeight="1" hidden="1">
      <c r="A12" s="15" t="s">
        <v>21</v>
      </c>
      <c r="B12" s="69" t="s">
        <v>17</v>
      </c>
      <c r="C12" s="69" t="s">
        <v>17</v>
      </c>
      <c r="D12" s="69" t="s">
        <v>17</v>
      </c>
      <c r="E12" s="69" t="s">
        <v>17</v>
      </c>
      <c r="F12" s="69" t="s">
        <v>17</v>
      </c>
      <c r="G12" s="69" t="s">
        <v>17</v>
      </c>
      <c r="H12" s="69" t="s">
        <v>17</v>
      </c>
      <c r="I12" s="177" t="s">
        <v>17</v>
      </c>
      <c r="J12" s="177" t="s">
        <v>17</v>
      </c>
      <c r="K12" s="177" t="s">
        <v>17</v>
      </c>
      <c r="L12" s="177" t="s">
        <v>17</v>
      </c>
      <c r="M12" s="177" t="s">
        <v>17</v>
      </c>
      <c r="N12" s="177" t="s">
        <v>17</v>
      </c>
      <c r="O12" s="177" t="s">
        <v>17</v>
      </c>
    </row>
    <row r="13" spans="1:15" ht="12.75" customHeight="1">
      <c r="A13" s="15" t="s">
        <v>69</v>
      </c>
      <c r="B13" s="70">
        <v>-0.7995555820138223</v>
      </c>
      <c r="C13" s="70">
        <v>0.6643849406080093</v>
      </c>
      <c r="D13" s="70">
        <v>1.4272873038239098</v>
      </c>
      <c r="E13" s="70">
        <v>-0.04191666966071317</v>
      </c>
      <c r="F13" s="71">
        <v>5.264545193137171</v>
      </c>
      <c r="G13" s="71">
        <v>8.411300052357218</v>
      </c>
      <c r="H13" s="71">
        <v>4.200613136233811</v>
      </c>
      <c r="I13" s="125">
        <v>13.951777851666014</v>
      </c>
      <c r="J13" s="125">
        <v>12.520336705100089</v>
      </c>
      <c r="K13" s="125">
        <v>5.324699817690326</v>
      </c>
      <c r="L13" s="125">
        <v>3.1</v>
      </c>
      <c r="M13" s="125">
        <v>4.9</v>
      </c>
      <c r="N13" s="125">
        <v>5</v>
      </c>
      <c r="O13" s="58">
        <v>5</v>
      </c>
    </row>
    <row r="14" spans="2:14" ht="12.75" customHeight="1">
      <c r="B14" s="68"/>
      <c r="C14" s="65"/>
      <c r="D14" s="65"/>
      <c r="E14" s="65"/>
      <c r="F14" s="69"/>
      <c r="G14" s="75"/>
      <c r="H14" s="69"/>
      <c r="I14" s="177"/>
      <c r="J14" s="177"/>
      <c r="K14" s="177"/>
      <c r="L14" s="177"/>
      <c r="M14" s="177"/>
      <c r="N14" s="177"/>
    </row>
    <row r="15" spans="1:14" ht="12.75" customHeight="1">
      <c r="A15" s="66" t="s">
        <v>8</v>
      </c>
      <c r="B15" s="69"/>
      <c r="C15" s="65"/>
      <c r="D15" s="65"/>
      <c r="E15" s="65"/>
      <c r="F15" s="69"/>
      <c r="G15" s="75"/>
      <c r="H15" s="69"/>
      <c r="I15" s="177"/>
      <c r="J15" s="177"/>
      <c r="K15" s="177"/>
      <c r="L15" s="177"/>
      <c r="M15" s="177"/>
      <c r="N15" s="177"/>
    </row>
    <row r="16" spans="1:15" ht="12.75" customHeight="1">
      <c r="A16" s="15" t="s">
        <v>182</v>
      </c>
      <c r="B16" s="67">
        <v>10.239264129113446</v>
      </c>
      <c r="C16" s="68">
        <v>9.995922360461686</v>
      </c>
      <c r="D16" s="68">
        <v>10.502268937780125</v>
      </c>
      <c r="E16" s="68">
        <v>9.576255857622897</v>
      </c>
      <c r="F16" s="67">
        <v>10.29935365530381</v>
      </c>
      <c r="G16" s="67">
        <v>10.301311758397958</v>
      </c>
      <c r="H16" s="67">
        <v>11.491007973239823</v>
      </c>
      <c r="I16" s="58">
        <v>11.885631933545778</v>
      </c>
      <c r="J16" s="58">
        <v>11.984674287791503</v>
      </c>
      <c r="K16" s="58">
        <v>12</v>
      </c>
      <c r="L16" s="58">
        <v>13.09428005061609</v>
      </c>
      <c r="M16" s="177">
        <v>13.1</v>
      </c>
      <c r="N16" s="177">
        <v>13.4</v>
      </c>
      <c r="O16" s="15">
        <v>13.5</v>
      </c>
    </row>
    <row r="17" spans="1:15" ht="12.75" customHeight="1">
      <c r="A17" s="15" t="s">
        <v>183</v>
      </c>
      <c r="B17" s="67">
        <v>15.04696578691022</v>
      </c>
      <c r="C17" s="68">
        <v>15.14128283161429</v>
      </c>
      <c r="D17" s="68">
        <v>16.875650609212194</v>
      </c>
      <c r="E17" s="68">
        <v>16.359063217421056</v>
      </c>
      <c r="F17" s="67">
        <v>14.37657449541483</v>
      </c>
      <c r="G17" s="67">
        <v>12.825047081798617</v>
      </c>
      <c r="H17" s="67">
        <v>14.214811981360256</v>
      </c>
      <c r="I17" s="58">
        <v>14.735900643083717</v>
      </c>
      <c r="J17" s="58">
        <v>14.809907202246453</v>
      </c>
      <c r="K17" s="58">
        <v>20.4</v>
      </c>
      <c r="L17" s="58">
        <v>20.6</v>
      </c>
      <c r="M17" s="58">
        <v>19.1</v>
      </c>
      <c r="N17" s="58">
        <v>19.2</v>
      </c>
      <c r="O17" s="15">
        <v>19.1</v>
      </c>
    </row>
    <row r="18" spans="1:15" ht="12.75" customHeight="1">
      <c r="A18" s="15" t="s">
        <v>9</v>
      </c>
      <c r="B18" s="68">
        <v>-4.807701657796775</v>
      </c>
      <c r="C18" s="67">
        <v>-5.145360471152605</v>
      </c>
      <c r="D18" s="67">
        <v>-6.373381671432069</v>
      </c>
      <c r="E18" s="67">
        <v>-6.782807359798159</v>
      </c>
      <c r="F18" s="67">
        <v>-4.077220840111021</v>
      </c>
      <c r="G18" s="67">
        <v>-2.5237353234006594</v>
      </c>
      <c r="H18" s="67">
        <v>-2.7238040081204336</v>
      </c>
      <c r="I18" s="58">
        <v>-2.8502687095379393</v>
      </c>
      <c r="J18" s="58">
        <v>-2.8252329144549506</v>
      </c>
      <c r="K18" s="58">
        <v>-8.399999999999999</v>
      </c>
      <c r="L18" s="58">
        <v>-7.505719949383911</v>
      </c>
      <c r="M18" s="58">
        <v>-6.000000000000002</v>
      </c>
      <c r="N18" s="58">
        <v>-5.799999999999999</v>
      </c>
      <c r="O18" s="15">
        <v>-5.600000000000001</v>
      </c>
    </row>
    <row r="19" spans="2:14" ht="12.75" customHeight="1">
      <c r="B19" s="73"/>
      <c r="C19" s="61"/>
      <c r="D19" s="61"/>
      <c r="E19" s="61"/>
      <c r="F19" s="75"/>
      <c r="G19" s="75"/>
      <c r="H19" s="75"/>
      <c r="I19" s="82"/>
      <c r="J19" s="82"/>
      <c r="K19" s="82"/>
      <c r="L19" s="82"/>
      <c r="M19" s="82"/>
      <c r="N19" s="82"/>
    </row>
    <row r="20" spans="1:14" ht="12.75" customHeight="1">
      <c r="A20" s="66" t="s">
        <v>11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5" ht="12.75" customHeight="1">
      <c r="A21" s="15" t="s">
        <v>73</v>
      </c>
      <c r="B21" s="74">
        <v>-538</v>
      </c>
      <c r="C21" s="61">
        <v>-523</v>
      </c>
      <c r="D21" s="61">
        <v>-562.9000000000001</v>
      </c>
      <c r="E21" s="242">
        <v>-581.2999999999997</v>
      </c>
      <c r="F21" s="243">
        <v>-680.5999999999999</v>
      </c>
      <c r="G21" s="243">
        <v>-1017.5</v>
      </c>
      <c r="H21" s="243">
        <v>-1078</v>
      </c>
      <c r="I21" s="82">
        <v>-1268.8999999999996</v>
      </c>
      <c r="J21" s="82">
        <v>-1583.6</v>
      </c>
      <c r="K21" s="82">
        <v>-1494.1999999999998</v>
      </c>
      <c r="L21" s="82">
        <v>-1581.6999999999998</v>
      </c>
      <c r="M21" s="82">
        <v>-1602.5</v>
      </c>
      <c r="N21" s="82">
        <v>-1736.3674999999994</v>
      </c>
      <c r="O21" s="72">
        <v>-1793.3935999999994</v>
      </c>
    </row>
    <row r="22" spans="1:15" ht="12.75" customHeight="1">
      <c r="A22" s="15" t="s">
        <v>76</v>
      </c>
      <c r="B22" s="61">
        <v>1401</v>
      </c>
      <c r="C22" s="61">
        <v>1571</v>
      </c>
      <c r="D22" s="61">
        <v>1755.1</v>
      </c>
      <c r="E22" s="61">
        <v>2086.8</v>
      </c>
      <c r="F22" s="75">
        <v>2588.9</v>
      </c>
      <c r="G22" s="75">
        <v>2910.3</v>
      </c>
      <c r="H22" s="75">
        <v>3693.2</v>
      </c>
      <c r="I22" s="82">
        <v>3247.8</v>
      </c>
      <c r="J22" s="82">
        <v>3493.1</v>
      </c>
      <c r="K22" s="82">
        <v>2995.7</v>
      </c>
      <c r="L22" s="82">
        <v>3884.3</v>
      </c>
      <c r="M22" s="82">
        <v>5276.5</v>
      </c>
      <c r="N22" s="82">
        <v>5830.5325</v>
      </c>
      <c r="O22" s="72">
        <v>6530.196400000001</v>
      </c>
    </row>
    <row r="23" spans="1:15" ht="12.75" customHeight="1">
      <c r="A23" s="15" t="s">
        <v>67</v>
      </c>
      <c r="B23" s="70">
        <v>24.092116917626228</v>
      </c>
      <c r="C23" s="70">
        <v>12.134189864382595</v>
      </c>
      <c r="D23" s="70">
        <v>11.718650541056652</v>
      </c>
      <c r="E23" s="70">
        <v>18.899208022334935</v>
      </c>
      <c r="F23" s="71">
        <v>24.060762890550123</v>
      </c>
      <c r="G23" s="71">
        <v>12.414538993394885</v>
      </c>
      <c r="H23" s="71">
        <v>26.901006769061595</v>
      </c>
      <c r="I23" s="125">
        <v>-12.06000216614317</v>
      </c>
      <c r="J23" s="125">
        <v>7.552804975675831</v>
      </c>
      <c r="K23" s="125">
        <v>-14.23950073001059</v>
      </c>
      <c r="L23" s="125">
        <v>29.662516273325124</v>
      </c>
      <c r="M23" s="125">
        <v>35.841721803156275</v>
      </c>
      <c r="N23" s="125">
        <v>10.499999999999998</v>
      </c>
      <c r="O23" s="81">
        <v>12.00000000000001</v>
      </c>
    </row>
    <row r="24" spans="1:15" ht="12.75" customHeight="1">
      <c r="A24" s="15" t="s">
        <v>79</v>
      </c>
      <c r="B24" s="71">
        <v>49.4</v>
      </c>
      <c r="C24" s="71">
        <v>17.2</v>
      </c>
      <c r="D24" s="71">
        <v>15.7</v>
      </c>
      <c r="E24" s="71">
        <v>19.7</v>
      </c>
      <c r="F24" s="71">
        <v>23.2</v>
      </c>
      <c r="G24" s="71">
        <v>10.5</v>
      </c>
      <c r="H24" s="71">
        <v>21.1</v>
      </c>
      <c r="I24" s="125">
        <v>8.1</v>
      </c>
      <c r="J24" s="125">
        <v>3.3</v>
      </c>
      <c r="K24" s="125">
        <v>-19</v>
      </c>
      <c r="L24" s="125">
        <v>24.3933398661192</v>
      </c>
      <c r="M24" s="125">
        <v>31.7</v>
      </c>
      <c r="N24" s="125">
        <v>15</v>
      </c>
      <c r="O24" s="15">
        <v>15</v>
      </c>
    </row>
    <row r="25" spans="1:15" ht="12.75" customHeight="1">
      <c r="A25" s="15" t="s">
        <v>84</v>
      </c>
      <c r="B25" s="75">
        <v>1939</v>
      </c>
      <c r="C25" s="75">
        <v>2094</v>
      </c>
      <c r="D25" s="75">
        <v>2318</v>
      </c>
      <c r="E25" s="75">
        <v>2668.1</v>
      </c>
      <c r="F25" s="75">
        <v>3269.5</v>
      </c>
      <c r="G25" s="75">
        <v>3927.8</v>
      </c>
      <c r="H25" s="75">
        <v>4771.2</v>
      </c>
      <c r="I25" s="82">
        <v>4516.7</v>
      </c>
      <c r="J25" s="82">
        <v>5076.7</v>
      </c>
      <c r="K25" s="82">
        <v>4489.9</v>
      </c>
      <c r="L25" s="82">
        <v>5466</v>
      </c>
      <c r="M25" s="82">
        <v>6879</v>
      </c>
      <c r="N25" s="82">
        <v>7566.9</v>
      </c>
      <c r="O25" s="72">
        <v>8323.59</v>
      </c>
    </row>
    <row r="26" spans="1:15" ht="12.75" customHeight="1">
      <c r="A26" s="15" t="s">
        <v>67</v>
      </c>
      <c r="B26" s="70">
        <v>21.8730358265242</v>
      </c>
      <c r="C26" s="70">
        <v>7.993811242908722</v>
      </c>
      <c r="D26" s="70">
        <v>10.697230181470863</v>
      </c>
      <c r="E26" s="70">
        <v>15.103537532355471</v>
      </c>
      <c r="F26" s="71">
        <v>22.54038454330798</v>
      </c>
      <c r="G26" s="71">
        <v>20.134577152469802</v>
      </c>
      <c r="H26" s="71">
        <v>21.472580070268332</v>
      </c>
      <c r="I26" s="125">
        <v>-5.334087860496306</v>
      </c>
      <c r="J26" s="125">
        <v>12.398432483893117</v>
      </c>
      <c r="K26" s="125">
        <v>-11.558689700001977</v>
      </c>
      <c r="L26" s="125">
        <v>21.73990512038131</v>
      </c>
      <c r="M26" s="125">
        <v>25.85071350164654</v>
      </c>
      <c r="N26" s="125">
        <v>9.999999999999986</v>
      </c>
      <c r="O26" s="81">
        <v>10.000000000000009</v>
      </c>
    </row>
    <row r="27" spans="1:15" ht="12.75" customHeight="1">
      <c r="A27" s="34" t="s">
        <v>89</v>
      </c>
      <c r="B27" s="73">
        <v>-421</v>
      </c>
      <c r="C27" s="73">
        <v>-347</v>
      </c>
      <c r="D27" s="73">
        <v>-357</v>
      </c>
      <c r="E27" s="73">
        <v>-493.2</v>
      </c>
      <c r="F27" s="73">
        <v>-435.3</v>
      </c>
      <c r="G27" s="73">
        <v>-606</v>
      </c>
      <c r="H27" s="73">
        <v>-522.2</v>
      </c>
      <c r="I27" s="42">
        <v>-705</v>
      </c>
      <c r="J27" s="42">
        <v>-1150</v>
      </c>
      <c r="K27" s="82">
        <v>-1065.6</v>
      </c>
      <c r="L27" s="82">
        <v>-1171.2</v>
      </c>
      <c r="M27" s="82">
        <v>-911.7</v>
      </c>
      <c r="N27" s="82">
        <v>-1400</v>
      </c>
      <c r="O27" s="72">
        <v>-1500</v>
      </c>
    </row>
    <row r="28" spans="1:15" ht="12.75" customHeight="1">
      <c r="A28" s="15" t="s">
        <v>23</v>
      </c>
      <c r="B28" s="70">
        <v>-11.688931950008227</v>
      </c>
      <c r="C28" s="71">
        <v>-8.66567454883088</v>
      </c>
      <c r="D28" s="71">
        <v>-8.371572960041048</v>
      </c>
      <c r="E28" s="71">
        <v>-10.590334961341142</v>
      </c>
      <c r="F28" s="71">
        <v>-8.18484241851333</v>
      </c>
      <c r="G28" s="71">
        <v>-9.684972339068109</v>
      </c>
      <c r="H28" s="71">
        <v>-7.104572408786697</v>
      </c>
      <c r="I28" s="125">
        <v>-8.160443899036508</v>
      </c>
      <c r="J28" s="125">
        <v>-11.109052684082945</v>
      </c>
      <c r="K28" s="125">
        <v>-10.244337350516876</v>
      </c>
      <c r="L28" s="125">
        <v>-10.417816697840506</v>
      </c>
      <c r="M28" s="125">
        <v>-7.040735203105157</v>
      </c>
      <c r="N28" s="125">
        <v>-9.94677515604482</v>
      </c>
      <c r="O28" s="81">
        <v>-9.697144790095</v>
      </c>
    </row>
    <row r="29" spans="1:15" ht="12.75" customHeight="1">
      <c r="A29" s="15" t="s">
        <v>303</v>
      </c>
      <c r="B29" s="61">
        <v>149.2</v>
      </c>
      <c r="C29" s="61">
        <v>149.7</v>
      </c>
      <c r="D29" s="61">
        <v>139.1</v>
      </c>
      <c r="E29" s="61">
        <v>74.3</v>
      </c>
      <c r="F29" s="75">
        <v>121.2</v>
      </c>
      <c r="G29" s="75">
        <v>374.9</v>
      </c>
      <c r="H29" s="75">
        <v>474.8</v>
      </c>
      <c r="I29" s="82">
        <v>866.2</v>
      </c>
      <c r="J29" s="82">
        <v>794.7</v>
      </c>
      <c r="K29" s="82">
        <v>525</v>
      </c>
      <c r="L29" s="72">
        <v>762</v>
      </c>
      <c r="M29" s="72">
        <v>1332</v>
      </c>
      <c r="N29" s="72">
        <v>1398.6000000000001</v>
      </c>
      <c r="O29" s="72">
        <v>1407</v>
      </c>
    </row>
    <row r="30" spans="1:15" ht="12.75" customHeight="1">
      <c r="A30" s="72" t="s">
        <v>93</v>
      </c>
      <c r="B30" s="61">
        <v>1320.5305466237942</v>
      </c>
      <c r="C30" s="75">
        <v>1320.5305466237942</v>
      </c>
      <c r="D30" s="75">
        <v>1551</v>
      </c>
      <c r="E30" s="75">
        <v>1801</v>
      </c>
      <c r="F30" s="75">
        <v>2088</v>
      </c>
      <c r="G30" s="75">
        <v>2131</v>
      </c>
      <c r="H30" s="75">
        <v>2245</v>
      </c>
      <c r="I30" s="82">
        <v>2555</v>
      </c>
      <c r="J30" s="82">
        <v>2776</v>
      </c>
      <c r="K30" s="82">
        <v>2946</v>
      </c>
      <c r="L30" s="82">
        <v>3206</v>
      </c>
      <c r="M30" s="72">
        <v>3611</v>
      </c>
      <c r="N30" s="72">
        <v>3992</v>
      </c>
      <c r="O30" s="72">
        <v>4336</v>
      </c>
    </row>
    <row r="31" spans="1:15" ht="12.75" customHeight="1">
      <c r="A31" s="15" t="s">
        <v>12</v>
      </c>
      <c r="B31" s="68">
        <v>32.9777750686788</v>
      </c>
      <c r="C31" s="67">
        <v>32.9777750686788</v>
      </c>
      <c r="D31" s="67">
        <v>36.370615296985065</v>
      </c>
      <c r="E31" s="67">
        <v>38.67233022176683</v>
      </c>
      <c r="F31" s="67">
        <v>39.2601676311873</v>
      </c>
      <c r="G31" s="67">
        <v>34.05722121213554</v>
      </c>
      <c r="H31" s="67">
        <v>30.543403021306265</v>
      </c>
      <c r="I31" s="42">
        <v>29.574374697926636</v>
      </c>
      <c r="J31" s="42">
        <v>26.816287174795008</v>
      </c>
      <c r="K31" s="42">
        <v>28.32190112107988</v>
      </c>
      <c r="L31" s="42">
        <v>28.517350011335946</v>
      </c>
      <c r="M31" s="42">
        <v>27.886470130978086</v>
      </c>
      <c r="N31" s="42">
        <v>28.362518873522085</v>
      </c>
      <c r="O31" s="34">
        <v>28.03121320656795</v>
      </c>
    </row>
    <row r="32" spans="1:15" ht="12.75" customHeight="1">
      <c r="A32" s="15" t="s">
        <v>95</v>
      </c>
      <c r="B32" s="74">
        <v>226.561</v>
      </c>
      <c r="C32" s="74">
        <v>223.902</v>
      </c>
      <c r="D32" s="74">
        <v>216.787</v>
      </c>
      <c r="E32" s="74">
        <v>221.376</v>
      </c>
      <c r="F32" s="73">
        <v>262.057</v>
      </c>
      <c r="G32" s="73">
        <v>279.355</v>
      </c>
      <c r="H32" s="73">
        <v>209.061</v>
      </c>
      <c r="I32" s="42">
        <v>223.831</v>
      </c>
      <c r="J32" s="42">
        <v>322.895</v>
      </c>
      <c r="K32" s="42">
        <v>264.616</v>
      </c>
      <c r="L32" s="42">
        <v>261.742</v>
      </c>
      <c r="M32" s="42">
        <v>264</v>
      </c>
      <c r="N32" s="42">
        <v>268</v>
      </c>
      <c r="O32" s="34">
        <v>270</v>
      </c>
    </row>
    <row r="33" spans="1:15" ht="12.75" customHeight="1">
      <c r="A33" s="15" t="s">
        <v>13</v>
      </c>
      <c r="B33" s="71">
        <v>7.4</v>
      </c>
      <c r="C33" s="71">
        <v>2.9</v>
      </c>
      <c r="D33" s="71">
        <v>2.6</v>
      </c>
      <c r="E33" s="71">
        <v>2.6</v>
      </c>
      <c r="F33" s="71">
        <v>2.1</v>
      </c>
      <c r="G33" s="71">
        <v>1.8</v>
      </c>
      <c r="H33" s="71">
        <v>1.4</v>
      </c>
      <c r="I33" s="125">
        <v>1</v>
      </c>
      <c r="J33" s="58">
        <v>1.2</v>
      </c>
      <c r="K33" s="58">
        <v>1.5</v>
      </c>
      <c r="L33" s="58">
        <v>1.4</v>
      </c>
      <c r="M33" s="58">
        <v>1.2</v>
      </c>
      <c r="N33" s="58">
        <v>1.2</v>
      </c>
      <c r="O33" s="15">
        <v>1.4</v>
      </c>
    </row>
    <row r="34" spans="1:15" s="72" customFormat="1" ht="12.75" customHeight="1">
      <c r="A34" s="72" t="s">
        <v>97</v>
      </c>
      <c r="B34" s="75">
        <v>484</v>
      </c>
      <c r="C34" s="75">
        <v>548</v>
      </c>
      <c r="D34" s="75">
        <v>663</v>
      </c>
      <c r="E34" s="75">
        <v>737</v>
      </c>
      <c r="F34" s="75">
        <v>809</v>
      </c>
      <c r="G34" s="75">
        <v>915.2</v>
      </c>
      <c r="H34" s="75">
        <v>1096.7</v>
      </c>
      <c r="I34" s="82">
        <v>1615.6</v>
      </c>
      <c r="J34" s="82">
        <v>2163.5</v>
      </c>
      <c r="K34" s="72">
        <v>2367.3</v>
      </c>
      <c r="L34" s="72">
        <v>2653.2</v>
      </c>
      <c r="M34" s="72">
        <v>3031.6</v>
      </c>
      <c r="N34" s="72">
        <v>3395.3920000000003</v>
      </c>
      <c r="O34" s="72">
        <v>3802.83904</v>
      </c>
    </row>
    <row r="35" spans="1:15" ht="12.75" customHeight="1">
      <c r="A35" s="15" t="s">
        <v>100</v>
      </c>
      <c r="B35" s="70">
        <v>2.5619761799735334</v>
      </c>
      <c r="C35" s="70">
        <v>2.693977877918886</v>
      </c>
      <c r="D35" s="71">
        <v>2.955423476968796</v>
      </c>
      <c r="E35" s="71">
        <v>2.851063829787234</v>
      </c>
      <c r="F35" s="71">
        <v>2.56553911205074</v>
      </c>
      <c r="G35" s="71">
        <v>2.4005770617937</v>
      </c>
      <c r="H35" s="71">
        <v>2.370517138894393</v>
      </c>
      <c r="I35" s="125">
        <v>3.6349182540872955</v>
      </c>
      <c r="J35" s="125">
        <v>4.34372333483913</v>
      </c>
      <c r="K35" s="125">
        <v>4.4</v>
      </c>
      <c r="L35" s="125">
        <v>4.5</v>
      </c>
      <c r="M35" s="125">
        <v>4.510190924869824</v>
      </c>
      <c r="N35" s="125">
        <v>4.5</v>
      </c>
      <c r="O35" s="81">
        <v>4.5</v>
      </c>
    </row>
    <row r="36" spans="2:14" ht="12.75" customHeight="1">
      <c r="B36" s="70"/>
      <c r="C36" s="70"/>
      <c r="D36" s="244"/>
      <c r="E36" s="244"/>
      <c r="F36" s="67"/>
      <c r="G36" s="67"/>
      <c r="H36" s="67"/>
      <c r="I36" s="58"/>
      <c r="J36" s="58"/>
      <c r="K36" s="58"/>
      <c r="L36" s="58"/>
      <c r="M36" s="58"/>
      <c r="N36" s="58"/>
    </row>
    <row r="37" spans="1:11" ht="12.75" customHeight="1">
      <c r="A37" s="66" t="s">
        <v>14</v>
      </c>
      <c r="C37" s="326"/>
      <c r="D37" s="326"/>
      <c r="E37" s="326"/>
      <c r="F37" s="326"/>
      <c r="G37" s="326"/>
      <c r="H37" s="326"/>
      <c r="I37" s="34"/>
      <c r="K37" s="326"/>
    </row>
    <row r="38" spans="1:15" ht="12.75" customHeight="1">
      <c r="A38" s="15" t="s">
        <v>129</v>
      </c>
      <c r="B38" s="70">
        <v>3.211192386256023</v>
      </c>
      <c r="C38" s="70">
        <v>-4.069876720658971</v>
      </c>
      <c r="D38" s="70">
        <v>8.570374809828962</v>
      </c>
      <c r="E38" s="70">
        <v>28.34394904458599</v>
      </c>
      <c r="F38" s="71">
        <v>33.00248138957815</v>
      </c>
      <c r="G38" s="71">
        <v>22.605237526051813</v>
      </c>
      <c r="H38" s="71">
        <v>35.689932871615504</v>
      </c>
      <c r="I38" s="125">
        <v>70.74933429081376</v>
      </c>
      <c r="J38" s="125">
        <v>51.13778767992405</v>
      </c>
      <c r="K38" s="125">
        <v>19.881391216573952</v>
      </c>
      <c r="L38" s="125">
        <v>35.33823653732353</v>
      </c>
      <c r="M38" s="58">
        <v>37.7</v>
      </c>
      <c r="N38" s="58">
        <v>25</v>
      </c>
      <c r="O38" s="57">
        <v>25</v>
      </c>
    </row>
    <row r="39" spans="1:15" ht="12.75" customHeight="1">
      <c r="A39" s="15" t="s">
        <v>102</v>
      </c>
      <c r="B39" s="71">
        <v>17.3</v>
      </c>
      <c r="C39" s="71">
        <v>17.5</v>
      </c>
      <c r="D39" s="71">
        <v>17.5</v>
      </c>
      <c r="E39" s="71">
        <v>17.33</v>
      </c>
      <c r="F39" s="71">
        <v>16.65</v>
      </c>
      <c r="G39" s="71">
        <v>16.2</v>
      </c>
      <c r="H39" s="71">
        <v>16.37</v>
      </c>
      <c r="I39" s="125">
        <v>16.02</v>
      </c>
      <c r="J39" s="125">
        <v>15.79</v>
      </c>
      <c r="K39" s="58">
        <v>15</v>
      </c>
      <c r="L39" s="58">
        <v>15</v>
      </c>
      <c r="M39" s="58">
        <v>15</v>
      </c>
      <c r="N39" s="58">
        <v>15</v>
      </c>
      <c r="O39" s="57">
        <v>15</v>
      </c>
    </row>
    <row r="40" spans="1:15" s="34" customFormat="1" ht="12.75" customHeight="1">
      <c r="A40" s="34" t="s">
        <v>105</v>
      </c>
      <c r="B40" s="75">
        <v>3910</v>
      </c>
      <c r="C40" s="75">
        <v>3900</v>
      </c>
      <c r="D40" s="75">
        <v>3935</v>
      </c>
      <c r="E40" s="75">
        <v>3980</v>
      </c>
      <c r="F40" s="75">
        <v>4031</v>
      </c>
      <c r="G40" s="75">
        <v>4116</v>
      </c>
      <c r="H40" s="75">
        <v>4061</v>
      </c>
      <c r="I40" s="82">
        <v>4003</v>
      </c>
      <c r="J40" s="82">
        <v>4081</v>
      </c>
      <c r="K40" s="82">
        <v>4169</v>
      </c>
      <c r="L40" s="82">
        <v>4053</v>
      </c>
      <c r="M40" s="82">
        <v>4039</v>
      </c>
      <c r="N40" s="82">
        <v>4100</v>
      </c>
      <c r="O40" s="72">
        <v>4100</v>
      </c>
    </row>
    <row r="41" spans="1:15" ht="12.75" customHeight="1">
      <c r="A41" s="15" t="s">
        <v>41</v>
      </c>
      <c r="B41" s="68">
        <v>100</v>
      </c>
      <c r="C41" s="67">
        <v>99.68532456717556</v>
      </c>
      <c r="D41" s="67">
        <v>97.86975243833159</v>
      </c>
      <c r="E41" s="67">
        <v>91.9439609246878</v>
      </c>
      <c r="F41" s="67">
        <v>89.6436501741292</v>
      </c>
      <c r="G41" s="67">
        <v>90.51680930425182</v>
      </c>
      <c r="H41" s="67">
        <v>92.37449971368544</v>
      </c>
      <c r="I41" s="58">
        <v>104.87878899437372</v>
      </c>
      <c r="J41" s="125">
        <v>122.7646177159724</v>
      </c>
      <c r="K41" s="125">
        <v>123.0067727299723</v>
      </c>
      <c r="L41" s="125">
        <v>122.46819846293145</v>
      </c>
      <c r="M41" s="125">
        <v>123</v>
      </c>
      <c r="N41" s="125">
        <v>124</v>
      </c>
      <c r="O41" s="177" t="s">
        <v>17</v>
      </c>
    </row>
    <row r="42" spans="1:15" ht="12.75" customHeight="1">
      <c r="A42" s="15" t="s">
        <v>67</v>
      </c>
      <c r="B42" s="71">
        <v>-1.837002778696828</v>
      </c>
      <c r="C42" s="71">
        <v>-0.31467543282444055</v>
      </c>
      <c r="D42" s="71">
        <v>-1.821303322958534</v>
      </c>
      <c r="E42" s="71">
        <v>-6.054773171494099</v>
      </c>
      <c r="F42" s="71">
        <v>-2.5018617073097382</v>
      </c>
      <c r="G42" s="71">
        <v>0.9740334406581397</v>
      </c>
      <c r="H42" s="71">
        <v>2.0523153917074266</v>
      </c>
      <c r="I42" s="125">
        <v>2.437799877447766</v>
      </c>
      <c r="J42" s="125">
        <v>17.053809348006666</v>
      </c>
      <c r="K42" s="125">
        <v>0.19725147074554084</v>
      </c>
      <c r="L42" s="125">
        <v>-0.43784114897732485</v>
      </c>
      <c r="M42" s="125">
        <v>0.4342364334113391</v>
      </c>
      <c r="N42" s="125">
        <v>0.8130081300812941</v>
      </c>
      <c r="O42" s="177" t="s">
        <v>17</v>
      </c>
    </row>
    <row r="43" spans="1:14" ht="12.75" customHeight="1" hidden="1">
      <c r="A43" s="15" t="s">
        <v>15</v>
      </c>
      <c r="B43" s="71"/>
      <c r="C43" s="71" t="s">
        <v>17</v>
      </c>
      <c r="D43" s="71" t="s">
        <v>17</v>
      </c>
      <c r="E43" s="71" t="s">
        <v>17</v>
      </c>
      <c r="F43" s="71" t="s">
        <v>17</v>
      </c>
      <c r="G43" s="71" t="s">
        <v>17</v>
      </c>
      <c r="H43" s="71" t="s">
        <v>17</v>
      </c>
      <c r="I43" s="125" t="s">
        <v>17</v>
      </c>
      <c r="J43" s="125" t="s">
        <v>17</v>
      </c>
      <c r="K43" s="125" t="s">
        <v>17</v>
      </c>
      <c r="L43" s="125" t="s">
        <v>17</v>
      </c>
      <c r="M43" s="125" t="s">
        <v>17</v>
      </c>
      <c r="N43" s="125" t="s">
        <v>17</v>
      </c>
    </row>
    <row r="44" spans="3:9" ht="12.75" customHeight="1">
      <c r="C44" s="81"/>
      <c r="D44" s="81"/>
      <c r="E44" s="81"/>
      <c r="F44" s="81"/>
      <c r="G44" s="81"/>
      <c r="H44" s="81"/>
      <c r="I44" s="81"/>
    </row>
    <row r="45" spans="1:15" s="72" customFormat="1" ht="12.75" customHeight="1">
      <c r="A45" s="72" t="s">
        <v>58</v>
      </c>
      <c r="B45" s="75">
        <v>3601.6977581917026</v>
      </c>
      <c r="C45" s="61">
        <v>4004.3045471493633</v>
      </c>
      <c r="D45" s="61">
        <v>4264.431567448819</v>
      </c>
      <c r="E45" s="61">
        <v>4657.076492862337</v>
      </c>
      <c r="F45" s="75">
        <v>5318.3675108441075</v>
      </c>
      <c r="G45" s="75">
        <v>6257.11647678603</v>
      </c>
      <c r="H45" s="75">
        <v>7350.196042117336</v>
      </c>
      <c r="I45" s="82">
        <v>8639.235913174261</v>
      </c>
      <c r="J45" s="82">
        <v>10351.917780061665</v>
      </c>
      <c r="K45" s="82">
        <v>10401.844097278145</v>
      </c>
      <c r="L45" s="82">
        <v>11242.27881877377</v>
      </c>
      <c r="M45" s="82">
        <v>12948.931804705784</v>
      </c>
      <c r="N45" s="82">
        <v>14074.913507512</v>
      </c>
      <c r="O45" s="72">
        <v>15468.47069389076</v>
      </c>
    </row>
    <row r="46" spans="2:10" ht="12.75" customHeight="1" hidden="1" thickBot="1">
      <c r="B46" s="72">
        <v>14082.638234529557</v>
      </c>
      <c r="C46" s="72">
        <v>15616.787733882516</v>
      </c>
      <c r="D46" s="72">
        <v>16755.5203583987</v>
      </c>
      <c r="E46" s="72">
        <v>18508.110995551975</v>
      </c>
      <c r="F46" s="72">
        <v>21342.666520081388</v>
      </c>
      <c r="G46" s="72">
        <v>25692.638090808938</v>
      </c>
      <c r="H46" s="61">
        <v>29808.785424486003</v>
      </c>
      <c r="I46" s="61">
        <v>33822</v>
      </c>
      <c r="J46" s="61">
        <v>37905</v>
      </c>
    </row>
    <row r="47" spans="1:15" ht="12.75" customHeight="1" thickBot="1">
      <c r="A47" s="43"/>
      <c r="B47" s="63"/>
      <c r="C47" s="63"/>
      <c r="D47" s="63"/>
      <c r="E47" s="63"/>
      <c r="F47" s="63"/>
      <c r="G47" s="63"/>
      <c r="H47" s="62"/>
      <c r="I47" s="62"/>
      <c r="J47" s="62"/>
      <c r="K47" s="43"/>
      <c r="L47" s="43"/>
      <c r="M47" s="43"/>
      <c r="N47" s="43"/>
      <c r="O47" s="43"/>
    </row>
    <row r="48" spans="2:9" ht="12.75" customHeight="1">
      <c r="B48" s="76"/>
      <c r="C48" s="76"/>
      <c r="D48" s="76"/>
      <c r="E48" s="76"/>
      <c r="F48" s="76"/>
      <c r="G48" s="76"/>
      <c r="H48" s="57"/>
      <c r="I48" s="57"/>
    </row>
    <row r="49" spans="1:9" ht="12.75" customHeight="1">
      <c r="A49" s="48" t="s">
        <v>202</v>
      </c>
      <c r="B49" s="76"/>
      <c r="C49" s="76"/>
      <c r="D49" s="76"/>
      <c r="E49" s="76"/>
      <c r="F49" s="76"/>
      <c r="G49" s="76"/>
      <c r="H49" s="57"/>
      <c r="I49" s="57"/>
    </row>
    <row r="50" spans="1:9" s="65" customFormat="1" ht="12.75" customHeight="1">
      <c r="A50" s="48" t="s">
        <v>19</v>
      </c>
      <c r="B50" s="141"/>
      <c r="C50" s="141"/>
      <c r="D50" s="141"/>
      <c r="E50" s="141"/>
      <c r="F50" s="141"/>
      <c r="G50" s="141"/>
      <c r="H50" s="68"/>
      <c r="I50" s="68"/>
    </row>
    <row r="51" spans="1:8" s="65" customFormat="1" ht="12.75" customHeight="1">
      <c r="A51" s="48" t="s">
        <v>195</v>
      </c>
      <c r="F51" s="74"/>
      <c r="G51" s="74"/>
      <c r="H51" s="142"/>
    </row>
    <row r="52" ht="12.75">
      <c r="A52" s="48" t="s">
        <v>80</v>
      </c>
    </row>
    <row r="53" ht="12.75">
      <c r="A53" s="48" t="s">
        <v>304</v>
      </c>
    </row>
    <row r="54" ht="12.75">
      <c r="A54" s="48"/>
    </row>
    <row r="55" ht="12.75">
      <c r="A55" s="48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zoomScalePageLayoutView="0" workbookViewId="0" topLeftCell="A1">
      <pane xSplit="22" ySplit="5" topLeftCell="W6" activePane="bottomRight" state="frozen"/>
      <selection pane="topLeft" activeCell="A1" sqref="A1"/>
      <selection pane="topRight" activeCell="W1" sqref="W1"/>
      <selection pane="bottomLeft" activeCell="A6" sqref="A6"/>
      <selection pane="bottomRight" activeCell="AE1" sqref="AE1"/>
    </sheetView>
  </sheetViews>
  <sheetFormatPr defaultColWidth="9.140625" defaultRowHeight="12.75"/>
  <cols>
    <col min="1" max="1" width="45.140625" style="1" customWidth="1"/>
    <col min="2" max="2" width="7.7109375" style="1" hidden="1" customWidth="1"/>
    <col min="3" max="3" width="8.421875" style="1" hidden="1" customWidth="1"/>
    <col min="4" max="4" width="5.421875" style="1" hidden="1" customWidth="1"/>
    <col min="5" max="5" width="8.8515625" style="1" hidden="1" customWidth="1"/>
    <col min="6" max="18" width="8.28125" style="1" hidden="1" customWidth="1"/>
    <col min="19" max="24" width="8.00390625" style="1" hidden="1" customWidth="1"/>
    <col min="25" max="27" width="9.140625" style="1" customWidth="1"/>
    <col min="28" max="28" width="9.140625" style="8" customWidth="1"/>
    <col min="29" max="38" width="9.140625" style="1" customWidth="1"/>
    <col min="39" max="39" width="9.140625" style="4" customWidth="1"/>
    <col min="40" max="16384" width="9.140625" style="1" customWidth="1"/>
  </cols>
  <sheetData>
    <row r="1" ht="15.75" customHeight="1">
      <c r="A1" s="23" t="s">
        <v>186</v>
      </c>
    </row>
    <row r="2" spans="1:28" ht="12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AB2" s="1"/>
    </row>
    <row r="3" spans="2:30" ht="12.75" customHeight="1">
      <c r="B3" s="24">
        <v>1997</v>
      </c>
      <c r="C3" s="24">
        <v>1998</v>
      </c>
      <c r="D3" s="24">
        <v>1999</v>
      </c>
      <c r="E3" s="25">
        <v>2000</v>
      </c>
      <c r="F3" s="44">
        <v>2001</v>
      </c>
      <c r="G3" s="475">
        <v>1999</v>
      </c>
      <c r="H3" s="475"/>
      <c r="I3" s="475">
        <v>2000</v>
      </c>
      <c r="J3" s="475"/>
      <c r="K3" s="475">
        <v>2000</v>
      </c>
      <c r="L3" s="475"/>
      <c r="M3" s="158"/>
      <c r="N3" s="158"/>
      <c r="O3" s="158"/>
      <c r="P3" s="158"/>
      <c r="Q3" s="158"/>
      <c r="R3" s="159">
        <v>2001</v>
      </c>
      <c r="S3" s="44">
        <v>2002</v>
      </c>
      <c r="T3" s="44">
        <v>2003</v>
      </c>
      <c r="U3" s="44">
        <v>2004</v>
      </c>
      <c r="V3" s="44">
        <v>2005</v>
      </c>
      <c r="W3" s="44">
        <v>2006</v>
      </c>
      <c r="X3" s="44">
        <v>2007</v>
      </c>
      <c r="Y3" s="59">
        <v>2008</v>
      </c>
      <c r="Z3" s="59">
        <v>2009</v>
      </c>
      <c r="AA3" s="59">
        <v>2010</v>
      </c>
      <c r="AB3" s="59" t="s">
        <v>254</v>
      </c>
      <c r="AC3" s="59" t="s">
        <v>194</v>
      </c>
      <c r="AD3" s="59" t="s">
        <v>248</v>
      </c>
    </row>
    <row r="4" spans="1:30" ht="12.75" customHeight="1">
      <c r="A4" s="79"/>
      <c r="B4" s="24" t="s">
        <v>0</v>
      </c>
      <c r="C4" s="24" t="s">
        <v>0</v>
      </c>
      <c r="D4" s="24" t="s">
        <v>0</v>
      </c>
      <c r="E4" s="24" t="s">
        <v>0</v>
      </c>
      <c r="F4" s="41" t="s">
        <v>0</v>
      </c>
      <c r="G4" s="41" t="s">
        <v>0</v>
      </c>
      <c r="H4" s="41" t="s">
        <v>0</v>
      </c>
      <c r="I4" s="41" t="s">
        <v>0</v>
      </c>
      <c r="J4" s="41" t="s">
        <v>0</v>
      </c>
      <c r="K4" s="41" t="s">
        <v>0</v>
      </c>
      <c r="L4" s="41" t="s">
        <v>0</v>
      </c>
      <c r="M4" s="41" t="s">
        <v>0</v>
      </c>
      <c r="N4" s="41" t="s">
        <v>0</v>
      </c>
      <c r="O4" s="41" t="s">
        <v>0</v>
      </c>
      <c r="P4" s="41" t="s">
        <v>0</v>
      </c>
      <c r="Q4" s="41" t="s">
        <v>0</v>
      </c>
      <c r="R4" s="41" t="s">
        <v>0</v>
      </c>
      <c r="S4" s="41" t="s">
        <v>0</v>
      </c>
      <c r="T4" s="41" t="s">
        <v>0</v>
      </c>
      <c r="U4" s="41" t="s">
        <v>0</v>
      </c>
      <c r="V4" s="41" t="s">
        <v>0</v>
      </c>
      <c r="W4" s="41" t="s">
        <v>0</v>
      </c>
      <c r="X4" s="41" t="s">
        <v>0</v>
      </c>
      <c r="Y4" s="24" t="s">
        <v>0</v>
      </c>
      <c r="Z4" s="24" t="s">
        <v>0</v>
      </c>
      <c r="AA4" s="24" t="s">
        <v>0</v>
      </c>
      <c r="AB4" s="24" t="s">
        <v>0</v>
      </c>
      <c r="AC4" s="24" t="s">
        <v>0</v>
      </c>
      <c r="AD4" s="24" t="s">
        <v>0</v>
      </c>
    </row>
    <row r="5" spans="1:18" ht="12.75" customHeight="1">
      <c r="A5" s="8"/>
      <c r="B5" s="11"/>
      <c r="C5" s="11"/>
      <c r="D5" s="11"/>
      <c r="E5" s="11"/>
      <c r="F5" s="11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27" ht="12.75" customHeight="1">
      <c r="A6" s="12" t="s">
        <v>5</v>
      </c>
      <c r="B6" s="2"/>
      <c r="C6" s="2"/>
      <c r="D6" s="2"/>
      <c r="E6" s="2"/>
      <c r="U6" s="2"/>
      <c r="V6" s="2"/>
      <c r="W6" s="2"/>
      <c r="X6" s="2"/>
      <c r="Y6" s="2"/>
      <c r="Z6" s="2"/>
      <c r="AA6" s="2"/>
    </row>
    <row r="7" spans="1:39" ht="12.75" customHeight="1">
      <c r="A7" s="1" t="s">
        <v>138</v>
      </c>
      <c r="B7" s="5">
        <v>-0.9</v>
      </c>
      <c r="C7" s="5">
        <v>1.4</v>
      </c>
      <c r="D7" s="5">
        <v>9.6</v>
      </c>
      <c r="E7" s="5">
        <v>-1.7</v>
      </c>
      <c r="F7" s="6">
        <v>2</v>
      </c>
      <c r="G7" s="6"/>
      <c r="H7" s="6"/>
      <c r="I7" s="6"/>
      <c r="J7" s="6"/>
      <c r="K7" s="6"/>
      <c r="L7" s="6"/>
      <c r="M7" s="6"/>
      <c r="N7" s="6"/>
      <c r="O7" s="6"/>
      <c r="S7" s="5">
        <v>3.2</v>
      </c>
      <c r="T7" s="6">
        <v>0.9</v>
      </c>
      <c r="U7" s="6">
        <v>5.5</v>
      </c>
      <c r="V7" s="6">
        <v>0.7</v>
      </c>
      <c r="W7" s="200">
        <v>6.9</v>
      </c>
      <c r="X7" s="6">
        <v>10.7</v>
      </c>
      <c r="Y7" s="6">
        <v>7.1</v>
      </c>
      <c r="Z7" s="6">
        <v>-4.7</v>
      </c>
      <c r="AA7" s="6">
        <v>7</v>
      </c>
      <c r="AB7" s="150">
        <v>9</v>
      </c>
      <c r="AC7" s="6">
        <v>6</v>
      </c>
      <c r="AD7" s="6">
        <v>4</v>
      </c>
      <c r="AM7" s="47"/>
    </row>
    <row r="8" spans="1:37" ht="12.75" customHeight="1" hidden="1">
      <c r="A8" s="15" t="s">
        <v>181</v>
      </c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S8" s="5"/>
      <c r="T8" s="6"/>
      <c r="U8" s="6"/>
      <c r="V8" s="6"/>
      <c r="W8" s="200"/>
      <c r="X8" s="6"/>
      <c r="Y8" s="6"/>
      <c r="Z8" s="6"/>
      <c r="AA8" s="6"/>
      <c r="AB8" s="150"/>
      <c r="AC8" s="6"/>
      <c r="AD8" s="377"/>
      <c r="AE8" s="12"/>
      <c r="AF8" s="12"/>
      <c r="AG8" s="12"/>
      <c r="AH8" s="12"/>
      <c r="AI8" s="12"/>
      <c r="AJ8" s="12"/>
      <c r="AK8" s="12"/>
    </row>
    <row r="9" spans="1:37" ht="12.75" customHeight="1" hidden="1">
      <c r="A9" s="1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S9" s="5"/>
      <c r="T9" s="6"/>
      <c r="U9" s="6"/>
      <c r="V9" s="6"/>
      <c r="W9" s="200"/>
      <c r="X9" s="6"/>
      <c r="Y9" s="6">
        <v>3.2</v>
      </c>
      <c r="Z9" s="6">
        <v>0.7</v>
      </c>
      <c r="AA9" s="6">
        <v>5.4</v>
      </c>
      <c r="AB9" s="150">
        <v>4.7</v>
      </c>
      <c r="AC9" s="6">
        <v>5.8</v>
      </c>
      <c r="AD9" s="377"/>
      <c r="AE9" s="12"/>
      <c r="AF9" s="12"/>
      <c r="AG9" s="12"/>
      <c r="AH9" s="12"/>
      <c r="AI9" s="12"/>
      <c r="AJ9" s="12"/>
      <c r="AK9" s="12"/>
    </row>
    <row r="10" spans="1:39" ht="12.75" customHeight="1" hidden="1">
      <c r="A10" s="1" t="s">
        <v>228</v>
      </c>
      <c r="B10" s="5">
        <v>359.441</v>
      </c>
      <c r="C10" s="5">
        <v>371.342</v>
      </c>
      <c r="D10" s="5">
        <v>409.955</v>
      </c>
      <c r="E10" s="5">
        <v>294.1</v>
      </c>
      <c r="F10" s="6">
        <v>348.01</v>
      </c>
      <c r="G10" s="6"/>
      <c r="H10" s="6"/>
      <c r="I10" s="6"/>
      <c r="J10" s="6"/>
      <c r="K10" s="6"/>
      <c r="L10" s="6"/>
      <c r="M10" s="6"/>
      <c r="N10" s="6"/>
      <c r="O10" s="6"/>
      <c r="S10" s="5">
        <v>397.859</v>
      </c>
      <c r="T10" s="143">
        <v>430.8</v>
      </c>
      <c r="U10" s="143">
        <v>504.075</v>
      </c>
      <c r="V10" s="143">
        <v>545.145</v>
      </c>
      <c r="W10" s="178">
        <v>9273</v>
      </c>
      <c r="X10" s="143">
        <v>13748</v>
      </c>
      <c r="Y10" s="16">
        <v>16264</v>
      </c>
      <c r="Z10" s="16">
        <v>18260</v>
      </c>
      <c r="AA10" s="16">
        <v>20521</v>
      </c>
      <c r="AB10" s="16">
        <v>21248</v>
      </c>
      <c r="AC10" s="16">
        <v>22000.755518736903</v>
      </c>
      <c r="AD10" s="6"/>
      <c r="AM10" s="15"/>
    </row>
    <row r="11" spans="1:44" ht="12.75" customHeight="1" hidden="1">
      <c r="A11" s="21" t="s">
        <v>139</v>
      </c>
      <c r="B11" s="5">
        <v>5.854929909294371</v>
      </c>
      <c r="C11" s="26">
        <v>3.310974541023426</v>
      </c>
      <c r="D11" s="26">
        <v>10.39823128005989</v>
      </c>
      <c r="E11" s="26">
        <v>-28.26041882645655</v>
      </c>
      <c r="F11" s="26">
        <v>18.330499829989787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6">
        <v>14.324013677767876</v>
      </c>
      <c r="T11" s="26">
        <v>8.27956637904384</v>
      </c>
      <c r="U11" s="26">
        <v>8.3</v>
      </c>
      <c r="V11" s="26">
        <v>8.147597083767288</v>
      </c>
      <c r="W11" s="7">
        <v>-12.929577464788732</v>
      </c>
      <c r="X11" s="7">
        <v>48.25838455731696</v>
      </c>
      <c r="Y11" s="7">
        <v>18.300843759092217</v>
      </c>
      <c r="Z11" s="7">
        <v>12.272503689129351</v>
      </c>
      <c r="AA11" s="7">
        <v>12.382256297918957</v>
      </c>
      <c r="AB11" s="129">
        <v>3.542712343453047</v>
      </c>
      <c r="AC11" s="129">
        <v>3.542712343453047</v>
      </c>
      <c r="AD11" s="6"/>
      <c r="AM11" s="15"/>
      <c r="AN11" s="202"/>
      <c r="AO11" s="202"/>
      <c r="AP11" s="202"/>
      <c r="AQ11" s="49"/>
      <c r="AR11" s="49"/>
    </row>
    <row r="12" spans="1:44" ht="12.75" customHeight="1" hidden="1">
      <c r="A12" s="1" t="s">
        <v>20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5" t="s">
        <v>17</v>
      </c>
      <c r="Q12" s="5" t="s">
        <v>17</v>
      </c>
      <c r="R12" s="5" t="s">
        <v>17</v>
      </c>
      <c r="S12" s="5" t="s">
        <v>17</v>
      </c>
      <c r="T12" s="5">
        <v>8.1</v>
      </c>
      <c r="U12" s="5">
        <v>7.255169037247197</v>
      </c>
      <c r="V12" s="5">
        <v>7.686035800532776</v>
      </c>
      <c r="W12" s="49"/>
      <c r="X12" s="5"/>
      <c r="Y12" s="5"/>
      <c r="Z12" s="5"/>
      <c r="AA12" s="5"/>
      <c r="AB12" s="150"/>
      <c r="AC12" s="6"/>
      <c r="AD12" s="6"/>
      <c r="AQ12" s="49"/>
      <c r="AR12" s="49"/>
    </row>
    <row r="13" spans="1:39" ht="12.75" customHeight="1" hidden="1">
      <c r="A13" s="1" t="s">
        <v>21</v>
      </c>
      <c r="B13" s="5" t="s">
        <v>17</v>
      </c>
      <c r="C13" s="5" t="s">
        <v>17</v>
      </c>
      <c r="D13" s="5" t="s">
        <v>17</v>
      </c>
      <c r="E13" s="5" t="s">
        <v>17</v>
      </c>
      <c r="F13" s="5" t="s">
        <v>17</v>
      </c>
      <c r="G13" s="5" t="s">
        <v>17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5" t="s">
        <v>17</v>
      </c>
      <c r="Q13" s="5" t="s">
        <v>17</v>
      </c>
      <c r="R13" s="5" t="s">
        <v>17</v>
      </c>
      <c r="S13" s="5" t="s">
        <v>17</v>
      </c>
      <c r="T13" s="2" t="s">
        <v>17</v>
      </c>
      <c r="U13" s="2" t="s">
        <v>17</v>
      </c>
      <c r="V13" s="2" t="s">
        <v>17</v>
      </c>
      <c r="W13" s="203"/>
      <c r="X13" s="2"/>
      <c r="Y13" s="2"/>
      <c r="Z13" s="2"/>
      <c r="AA13" s="2"/>
      <c r="AD13" s="6"/>
      <c r="AM13" s="51"/>
    </row>
    <row r="14" spans="1:31" ht="12.75" customHeight="1">
      <c r="A14" s="1" t="s">
        <v>69</v>
      </c>
      <c r="B14" s="5">
        <v>3.9</v>
      </c>
      <c r="C14" s="5">
        <v>5.6</v>
      </c>
      <c r="D14" s="5">
        <v>1.8</v>
      </c>
      <c r="E14" s="5">
        <v>1.1</v>
      </c>
      <c r="F14" s="6">
        <v>4.3</v>
      </c>
      <c r="G14" s="6"/>
      <c r="H14" s="6"/>
      <c r="I14" s="6"/>
      <c r="J14" s="6"/>
      <c r="K14" s="6"/>
      <c r="L14" s="6"/>
      <c r="M14" s="6"/>
      <c r="N14" s="6"/>
      <c r="O14" s="6"/>
      <c r="S14" s="5">
        <v>0.8</v>
      </c>
      <c r="T14" s="7">
        <v>4.2</v>
      </c>
      <c r="U14" s="7">
        <v>2.8</v>
      </c>
      <c r="V14" s="7">
        <v>2.4</v>
      </c>
      <c r="W14" s="157">
        <v>9.9</v>
      </c>
      <c r="X14" s="5">
        <v>11</v>
      </c>
      <c r="Y14" s="204">
        <v>18.3</v>
      </c>
      <c r="Z14" s="204">
        <v>1.8</v>
      </c>
      <c r="AA14" s="204">
        <v>0.7</v>
      </c>
      <c r="AB14" s="204">
        <v>9</v>
      </c>
      <c r="AC14" s="144">
        <v>5</v>
      </c>
      <c r="AD14" s="6">
        <v>4</v>
      </c>
      <c r="AE14" s="204"/>
    </row>
    <row r="15" spans="2:30" ht="12.75" customHeight="1"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S15" s="9"/>
      <c r="U15" s="2"/>
      <c r="V15" s="2"/>
      <c r="W15" s="203"/>
      <c r="X15" s="7"/>
      <c r="Y15" s="145"/>
      <c r="Z15" s="145"/>
      <c r="AA15" s="145"/>
      <c r="AB15" s="151"/>
      <c r="AD15" s="6"/>
    </row>
    <row r="16" spans="1:30" ht="12.75" customHeight="1">
      <c r="A16" s="12" t="s">
        <v>8</v>
      </c>
      <c r="B16" s="3"/>
      <c r="C16" s="3"/>
      <c r="D16" s="3"/>
      <c r="E16" s="3"/>
      <c r="M16" s="10"/>
      <c r="O16" s="161"/>
      <c r="S16" s="134"/>
      <c r="T16" s="134"/>
      <c r="U16" s="327"/>
      <c r="V16" s="327"/>
      <c r="W16" s="205"/>
      <c r="X16" s="327"/>
      <c r="Y16" s="327"/>
      <c r="Z16" s="327"/>
      <c r="AA16" s="2"/>
      <c r="AD16" s="6"/>
    </row>
    <row r="17" spans="1:43" ht="12.75" customHeight="1">
      <c r="A17" s="15" t="s">
        <v>182</v>
      </c>
      <c r="B17" s="3"/>
      <c r="C17" s="3"/>
      <c r="D17" s="3"/>
      <c r="E17" s="3"/>
      <c r="M17" s="10"/>
      <c r="O17" s="161"/>
      <c r="S17" s="134"/>
      <c r="T17" s="134"/>
      <c r="U17" s="327"/>
      <c r="V17" s="327"/>
      <c r="W17" s="6">
        <v>41.5</v>
      </c>
      <c r="X17" s="6">
        <v>42.07660369309439</v>
      </c>
      <c r="Y17" s="6">
        <v>45.16483274625738</v>
      </c>
      <c r="Z17" s="6">
        <v>49.80333395766998</v>
      </c>
      <c r="AA17" s="6">
        <v>59.29195597394429</v>
      </c>
      <c r="AB17" s="150">
        <v>61.494536341649045</v>
      </c>
      <c r="AC17" s="6">
        <v>58</v>
      </c>
      <c r="AD17" s="6">
        <v>55</v>
      </c>
      <c r="AL17" s="231"/>
      <c r="AN17" s="231"/>
      <c r="AO17" s="231"/>
      <c r="AP17" s="232"/>
      <c r="AQ17" s="233"/>
    </row>
    <row r="18" spans="1:43" ht="12.75" customHeight="1">
      <c r="A18" s="15" t="s">
        <v>183</v>
      </c>
      <c r="B18" s="3"/>
      <c r="C18" s="3"/>
      <c r="D18" s="3"/>
      <c r="E18" s="3"/>
      <c r="M18" s="10"/>
      <c r="O18" s="161"/>
      <c r="S18" s="134"/>
      <c r="T18" s="134"/>
      <c r="U18" s="327"/>
      <c r="V18" s="327"/>
      <c r="W18" s="6">
        <v>42.8</v>
      </c>
      <c r="X18" s="6">
        <v>40.809988132366705</v>
      </c>
      <c r="Y18" s="6">
        <v>45.45379524295352</v>
      </c>
      <c r="Z18" s="6">
        <v>48.21127551976026</v>
      </c>
      <c r="AA18" s="6">
        <v>53.36966683618572</v>
      </c>
      <c r="AB18" s="150">
        <v>55</v>
      </c>
      <c r="AC18" s="6">
        <v>54</v>
      </c>
      <c r="AD18" s="6">
        <v>54</v>
      </c>
      <c r="AL18" s="231"/>
      <c r="AM18" s="47"/>
      <c r="AN18" s="231"/>
      <c r="AO18" s="231"/>
      <c r="AP18" s="231"/>
      <c r="AQ18" s="232"/>
    </row>
    <row r="19" spans="1:39" ht="12.75" customHeight="1">
      <c r="A19" s="1" t="s">
        <v>9</v>
      </c>
      <c r="B19" s="5">
        <v>-6.5</v>
      </c>
      <c r="C19" s="5">
        <v>5</v>
      </c>
      <c r="D19" s="5">
        <v>-0.3</v>
      </c>
      <c r="E19" s="3">
        <v>-3.2</v>
      </c>
      <c r="F19" s="5">
        <v>-6.7</v>
      </c>
      <c r="O19" s="161"/>
      <c r="S19" s="5">
        <v>-5.7</v>
      </c>
      <c r="T19" s="7">
        <v>-6</v>
      </c>
      <c r="U19" s="2">
        <v>-3.1</v>
      </c>
      <c r="V19" s="2">
        <v>-3.4</v>
      </c>
      <c r="W19" s="200">
        <v>-1.4</v>
      </c>
      <c r="X19" s="6">
        <v>1.3</v>
      </c>
      <c r="Y19" s="6">
        <v>-0.3</v>
      </c>
      <c r="Z19" s="6">
        <v>2.2</v>
      </c>
      <c r="AA19" s="6">
        <v>5.922289137758568</v>
      </c>
      <c r="AB19" s="150">
        <v>6.494536341649045</v>
      </c>
      <c r="AC19" s="6">
        <v>4</v>
      </c>
      <c r="AD19" s="6">
        <v>1</v>
      </c>
      <c r="AF19" s="9"/>
      <c r="AG19" s="9"/>
      <c r="AH19" s="16"/>
      <c r="AI19" s="9"/>
      <c r="AJ19" s="8"/>
      <c r="AM19" s="15"/>
    </row>
    <row r="20" spans="1:43" ht="12.75" customHeight="1">
      <c r="A20" s="1" t="s">
        <v>309</v>
      </c>
      <c r="B20" s="19">
        <v>51.388888888888886</v>
      </c>
      <c r="C20" s="19">
        <v>32.31566118220597</v>
      </c>
      <c r="D20" s="19">
        <v>31.799688720203147</v>
      </c>
      <c r="E20" s="5">
        <v>35.02742957846564</v>
      </c>
      <c r="F20" s="5">
        <v>39.290926943183926</v>
      </c>
      <c r="O20" s="161"/>
      <c r="S20" s="5">
        <v>43.240698325444086</v>
      </c>
      <c r="T20" s="7">
        <v>44.8502706777222</v>
      </c>
      <c r="U20" s="7">
        <v>44.73211075152823</v>
      </c>
      <c r="V20" s="7">
        <v>44.549650846253996</v>
      </c>
      <c r="W20" s="157">
        <v>13.8</v>
      </c>
      <c r="X20" s="7">
        <v>36.8363106191274</v>
      </c>
      <c r="Y20" s="7">
        <v>35</v>
      </c>
      <c r="Z20" s="6">
        <v>33.2</v>
      </c>
      <c r="AA20" s="6">
        <v>28.1</v>
      </c>
      <c r="AB20" s="150">
        <v>21.3</v>
      </c>
      <c r="AC20" s="6">
        <v>18.5</v>
      </c>
      <c r="AD20" s="6">
        <v>17.5</v>
      </c>
      <c r="AE20" s="16"/>
      <c r="AF20" s="16"/>
      <c r="AG20" s="9"/>
      <c r="AH20" s="16"/>
      <c r="AI20" s="16"/>
      <c r="AJ20" s="58"/>
      <c r="AL20" s="6"/>
      <c r="AM20" s="15"/>
      <c r="AN20" s="6"/>
      <c r="AO20" s="6"/>
      <c r="AP20" s="6"/>
      <c r="AQ20" s="6"/>
    </row>
    <row r="21" spans="2:43" ht="12.75" customHeight="1">
      <c r="B21" s="129"/>
      <c r="C21" s="129"/>
      <c r="D21" s="129"/>
      <c r="E21" s="129"/>
      <c r="F21" s="129"/>
      <c r="G21" s="129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378"/>
      <c r="T21" s="378"/>
      <c r="U21" s="328"/>
      <c r="V21" s="328"/>
      <c r="W21" s="206"/>
      <c r="X21" s="328"/>
      <c r="Y21" s="329"/>
      <c r="Z21" s="329"/>
      <c r="AA21" s="2"/>
      <c r="AD21" s="6"/>
      <c r="AL21" s="6"/>
      <c r="AN21" s="6"/>
      <c r="AO21" s="6"/>
      <c r="AP21" s="6"/>
      <c r="AQ21" s="6"/>
    </row>
    <row r="22" spans="1:30" ht="12.75" customHeight="1">
      <c r="A22" s="12" t="s">
        <v>11</v>
      </c>
      <c r="B22" s="27"/>
      <c r="C22" s="27"/>
      <c r="D22" s="27"/>
      <c r="E22" s="27"/>
      <c r="H22" s="9"/>
      <c r="I22" s="9"/>
      <c r="J22" s="9"/>
      <c r="O22" s="161"/>
      <c r="S22" s="379"/>
      <c r="T22" s="379"/>
      <c r="U22" s="330"/>
      <c r="V22" s="330"/>
      <c r="W22" s="207"/>
      <c r="X22" s="139"/>
      <c r="Y22" s="330"/>
      <c r="Z22" s="330"/>
      <c r="AA22" s="2"/>
      <c r="AD22" s="6"/>
    </row>
    <row r="23" spans="1:30" ht="12.75" customHeight="1">
      <c r="A23" s="1" t="s">
        <v>140</v>
      </c>
      <c r="B23" s="16">
        <v>-262.2</v>
      </c>
      <c r="C23" s="16">
        <v>-192.1</v>
      </c>
      <c r="D23" s="16">
        <v>-250.5</v>
      </c>
      <c r="E23" s="2">
        <v>-196.70000000000005</v>
      </c>
      <c r="F23" s="2">
        <v>-263</v>
      </c>
      <c r="G23" s="5" t="s">
        <v>17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  <c r="Q23" s="5" t="s">
        <v>17</v>
      </c>
      <c r="R23" s="5" t="s">
        <v>17</v>
      </c>
      <c r="S23" s="7">
        <v>-310.5</v>
      </c>
      <c r="T23" s="143">
        <v>-423.5</v>
      </c>
      <c r="U23" s="143">
        <v>-620.1</v>
      </c>
      <c r="V23" s="143">
        <v>-719.5999999999999</v>
      </c>
      <c r="W23" s="210">
        <v>-62.8</v>
      </c>
      <c r="X23" s="13">
        <v>-115.55347709204065</v>
      </c>
      <c r="Y23" s="13">
        <v>-132.12940655081678</v>
      </c>
      <c r="Z23" s="13">
        <v>-109.4</v>
      </c>
      <c r="AA23" s="13">
        <v>-214.8</v>
      </c>
      <c r="AB23" s="13">
        <v>-104</v>
      </c>
      <c r="AC23" s="13">
        <v>-81.5</v>
      </c>
      <c r="AD23" s="13">
        <v>-77.79999999999995</v>
      </c>
    </row>
    <row r="24" spans="1:39" s="163" customFormat="1" ht="12.75" customHeight="1" hidden="1">
      <c r="A24" s="163" t="s">
        <v>152</v>
      </c>
      <c r="B24" s="164">
        <v>-244.2</v>
      </c>
      <c r="C24" s="164">
        <v>-192.1</v>
      </c>
      <c r="D24" s="164">
        <v>-119.6</v>
      </c>
      <c r="E24" s="28" t="s">
        <v>17</v>
      </c>
      <c r="F24" s="5" t="s">
        <v>17</v>
      </c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5" t="s">
        <v>17</v>
      </c>
      <c r="Q24" s="5" t="s">
        <v>17</v>
      </c>
      <c r="R24" s="5" t="s">
        <v>17</v>
      </c>
      <c r="S24" s="5" t="s">
        <v>17</v>
      </c>
      <c r="T24" s="143" t="s">
        <v>17</v>
      </c>
      <c r="U24" s="143" t="s">
        <v>17</v>
      </c>
      <c r="V24" s="143" t="s">
        <v>17</v>
      </c>
      <c r="W24" s="234"/>
      <c r="X24" s="331"/>
      <c r="Y24" s="331"/>
      <c r="Z24" s="13"/>
      <c r="AA24" s="331"/>
      <c r="AB24" s="332"/>
      <c r="AD24" s="331"/>
      <c r="AM24" s="47"/>
    </row>
    <row r="25" spans="1:30" ht="12.75" customHeight="1">
      <c r="A25" s="1" t="s">
        <v>76</v>
      </c>
      <c r="B25" s="29">
        <v>556.8</v>
      </c>
      <c r="C25" s="29">
        <v>422.5</v>
      </c>
      <c r="D25" s="29">
        <v>531.6</v>
      </c>
      <c r="E25" s="7">
        <v>577.4</v>
      </c>
      <c r="F25" s="5">
        <v>514.1</v>
      </c>
      <c r="G25" s="5" t="s">
        <v>17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5" t="s">
        <v>17</v>
      </c>
      <c r="Q25" s="5" t="s">
        <v>17</v>
      </c>
      <c r="R25" s="5" t="s">
        <v>17</v>
      </c>
      <c r="S25" s="5">
        <v>489.4</v>
      </c>
      <c r="T25" s="16">
        <v>640.4</v>
      </c>
      <c r="U25" s="16">
        <v>665.6</v>
      </c>
      <c r="V25" s="16">
        <v>742</v>
      </c>
      <c r="W25" s="210">
        <v>112.7</v>
      </c>
      <c r="X25" s="13">
        <v>159.5837514774549</v>
      </c>
      <c r="Y25" s="13">
        <v>193.2951467014672</v>
      </c>
      <c r="Z25" s="14">
        <v>234.9</v>
      </c>
      <c r="AA25" s="13">
        <v>333</v>
      </c>
      <c r="AB25" s="152">
        <v>524.3</v>
      </c>
      <c r="AC25" s="13">
        <v>596.3</v>
      </c>
      <c r="AD25" s="13">
        <v>600</v>
      </c>
    </row>
    <row r="26" spans="1:30" ht="12.75" customHeight="1">
      <c r="A26" s="21" t="s">
        <v>139</v>
      </c>
      <c r="B26" s="29">
        <v>-14.5</v>
      </c>
      <c r="C26" s="29">
        <v>-24.1</v>
      </c>
      <c r="D26" s="29">
        <v>25.8</v>
      </c>
      <c r="E26" s="5">
        <v>8.615500376222718</v>
      </c>
      <c r="F26" s="26">
        <v>-10.96293730516106</v>
      </c>
      <c r="G26" s="20"/>
      <c r="H26" s="20"/>
      <c r="I26" s="20"/>
      <c r="J26" s="20"/>
      <c r="K26" s="20"/>
      <c r="L26" s="20"/>
      <c r="M26" s="4"/>
      <c r="N26" s="4"/>
      <c r="O26" s="165"/>
      <c r="P26" s="4"/>
      <c r="Q26" s="4"/>
      <c r="R26" s="4"/>
      <c r="S26" s="30">
        <v>-4.804512740711933</v>
      </c>
      <c r="T26" s="26">
        <v>30.854107069881486</v>
      </c>
      <c r="U26" s="26">
        <v>3.9350405996252413</v>
      </c>
      <c r="V26" s="26">
        <v>11.478365384615374</v>
      </c>
      <c r="W26" s="208">
        <v>9.951219512195124</v>
      </c>
      <c r="X26" s="26">
        <v>41.59973178938597</v>
      </c>
      <c r="Y26" s="26">
        <v>21.124578731798294</v>
      </c>
      <c r="Z26" s="26">
        <v>21.524003063971932</v>
      </c>
      <c r="AA26" s="26">
        <v>41.7624521072797</v>
      </c>
      <c r="AB26" s="26">
        <v>57.447447447447416</v>
      </c>
      <c r="AC26" s="6">
        <v>13.732595842075156</v>
      </c>
      <c r="AD26" s="6">
        <v>0.6204930404159086</v>
      </c>
    </row>
    <row r="27" spans="1:39" s="163" customFormat="1" ht="12.75" customHeight="1" hidden="1">
      <c r="A27" s="163" t="s">
        <v>153</v>
      </c>
      <c r="B27" s="164">
        <v>518.9</v>
      </c>
      <c r="C27" s="164">
        <v>422.7</v>
      </c>
      <c r="D27" s="164">
        <v>534.9</v>
      </c>
      <c r="E27" s="28" t="s">
        <v>17</v>
      </c>
      <c r="G27" s="166"/>
      <c r="H27" s="166"/>
      <c r="I27" s="166"/>
      <c r="J27" s="166"/>
      <c r="K27" s="166"/>
      <c r="L27" s="166"/>
      <c r="O27" s="167"/>
      <c r="S27" s="5" t="s">
        <v>17</v>
      </c>
      <c r="T27" s="2" t="s">
        <v>17</v>
      </c>
      <c r="U27" s="2" t="s">
        <v>17</v>
      </c>
      <c r="V27" s="2" t="s">
        <v>17</v>
      </c>
      <c r="W27" s="203"/>
      <c r="X27" s="2"/>
      <c r="Y27" s="1"/>
      <c r="Z27" s="1"/>
      <c r="AB27" s="333"/>
      <c r="AC27" s="31"/>
      <c r="AD27" s="31"/>
      <c r="AM27" s="4"/>
    </row>
    <row r="28" spans="1:39" s="163" customFormat="1" ht="12.75" customHeight="1" hidden="1">
      <c r="A28" s="163" t="s">
        <v>7</v>
      </c>
      <c r="B28" s="28">
        <v>-21.40260527112997</v>
      </c>
      <c r="C28" s="28">
        <v>-18.539217575640777</v>
      </c>
      <c r="D28" s="28">
        <v>26.543647977288853</v>
      </c>
      <c r="E28" s="28" t="s">
        <v>17</v>
      </c>
      <c r="F28" s="31"/>
      <c r="G28" s="31"/>
      <c r="H28" s="31"/>
      <c r="I28" s="31"/>
      <c r="J28" s="31"/>
      <c r="K28" s="31"/>
      <c r="L28" s="31"/>
      <c r="O28" s="167"/>
      <c r="S28" s="5" t="s">
        <v>17</v>
      </c>
      <c r="T28" s="2" t="s">
        <v>17</v>
      </c>
      <c r="U28" s="2" t="s">
        <v>17</v>
      </c>
      <c r="V28" s="2" t="s">
        <v>17</v>
      </c>
      <c r="W28" s="203"/>
      <c r="X28" s="2"/>
      <c r="Y28" s="1"/>
      <c r="Z28" s="1"/>
      <c r="AB28" s="333"/>
      <c r="AC28" s="31"/>
      <c r="AD28" s="31"/>
      <c r="AM28" s="51"/>
    </row>
    <row r="29" spans="1:30" ht="12.75" customHeight="1">
      <c r="A29" s="1" t="s">
        <v>79</v>
      </c>
      <c r="B29" s="5">
        <v>-31.2</v>
      </c>
      <c r="C29" s="5">
        <v>-16.8</v>
      </c>
      <c r="D29" s="5">
        <v>8.9</v>
      </c>
      <c r="E29" s="5">
        <v>-17.8</v>
      </c>
      <c r="F29" s="5">
        <v>-11.4</v>
      </c>
      <c r="O29" s="161"/>
      <c r="S29" s="5">
        <v>8.4</v>
      </c>
      <c r="T29" s="5">
        <v>11.1</v>
      </c>
      <c r="U29" s="29">
        <v>1.4</v>
      </c>
      <c r="V29" s="29">
        <v>9.6</v>
      </c>
      <c r="W29" s="93">
        <v>16.371681415929217</v>
      </c>
      <c r="X29" s="5">
        <v>27.066609973363896</v>
      </c>
      <c r="Y29" s="5">
        <v>10.062472630017211</v>
      </c>
      <c r="Z29" s="5">
        <v>-20.11750022000146</v>
      </c>
      <c r="AA29" s="5">
        <v>41.54370034052215</v>
      </c>
      <c r="AB29" s="29">
        <v>50.3608660785886</v>
      </c>
      <c r="AC29" s="144">
        <v>-10</v>
      </c>
      <c r="AD29" s="6">
        <v>-10</v>
      </c>
    </row>
    <row r="30" spans="1:30" ht="12.75" customHeight="1">
      <c r="A30" s="1" t="s">
        <v>84</v>
      </c>
      <c r="B30" s="5">
        <v>818.9</v>
      </c>
      <c r="C30" s="5">
        <v>614.6</v>
      </c>
      <c r="D30" s="5">
        <v>782.1</v>
      </c>
      <c r="E30" s="5">
        <v>774.1</v>
      </c>
      <c r="F30" s="5">
        <v>777.1</v>
      </c>
      <c r="G30" s="5" t="s">
        <v>17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5" t="s">
        <v>17</v>
      </c>
      <c r="Q30" s="5" t="s">
        <v>17</v>
      </c>
      <c r="R30" s="5" t="s">
        <v>17</v>
      </c>
      <c r="S30" s="30">
        <v>799.9</v>
      </c>
      <c r="T30" s="143">
        <v>1063.9</v>
      </c>
      <c r="U30" s="143">
        <v>1285.7</v>
      </c>
      <c r="V30" s="143">
        <v>1461.6</v>
      </c>
      <c r="W30" s="201">
        <v>175.5</v>
      </c>
      <c r="X30" s="16">
        <v>234.63200042562084</v>
      </c>
      <c r="Y30" s="9">
        <v>408.5</v>
      </c>
      <c r="Z30" s="16">
        <v>344.2</v>
      </c>
      <c r="AA30" s="16">
        <v>547.8</v>
      </c>
      <c r="AB30" s="82">
        <v>628.3</v>
      </c>
      <c r="AC30" s="9">
        <v>677.8</v>
      </c>
      <c r="AD30" s="13">
        <v>677.8</v>
      </c>
    </row>
    <row r="31" spans="1:30" ht="12.75" customHeight="1">
      <c r="A31" s="21" t="s">
        <v>139</v>
      </c>
      <c r="B31" s="29">
        <v>-2.6</v>
      </c>
      <c r="C31" s="29">
        <v>-25</v>
      </c>
      <c r="D31" s="29">
        <v>27.3</v>
      </c>
      <c r="E31" s="5">
        <v>-1.022887098836467</v>
      </c>
      <c r="F31" s="30">
        <v>0.38754682857511946</v>
      </c>
      <c r="G31" s="9"/>
      <c r="H31" s="9"/>
      <c r="I31" s="9"/>
      <c r="J31" s="9"/>
      <c r="K31" s="9"/>
      <c r="L31" s="9"/>
      <c r="O31" s="161"/>
      <c r="S31" s="30">
        <v>2.9339853300733436</v>
      </c>
      <c r="T31" s="26">
        <v>33.00412551568947</v>
      </c>
      <c r="U31" s="26">
        <v>20.847824043613116</v>
      </c>
      <c r="V31" s="26">
        <v>13.681263125145815</v>
      </c>
      <c r="W31" s="208">
        <v>21.959694232105626</v>
      </c>
      <c r="X31" s="26">
        <v>33.697947848925054</v>
      </c>
      <c r="Y31" s="26">
        <v>74.10242390593942</v>
      </c>
      <c r="Z31" s="26">
        <v>-15.74051407588739</v>
      </c>
      <c r="AA31" s="26">
        <v>59.15165601394537</v>
      </c>
      <c r="AB31" s="26">
        <v>14.695144213216494</v>
      </c>
      <c r="AC31" s="6">
        <v>7.878402037243347</v>
      </c>
      <c r="AD31" s="6">
        <v>0</v>
      </c>
    </row>
    <row r="32" spans="1:39" s="163" customFormat="1" ht="12.75" customHeight="1" hidden="1">
      <c r="A32" s="163" t="s">
        <v>154</v>
      </c>
      <c r="B32" s="168">
        <v>763.1</v>
      </c>
      <c r="C32" s="168">
        <v>614.8</v>
      </c>
      <c r="D32" s="168">
        <v>654.5</v>
      </c>
      <c r="E32" s="28" t="s">
        <v>17</v>
      </c>
      <c r="F32" s="5" t="s">
        <v>17</v>
      </c>
      <c r="G32" s="5" t="s">
        <v>17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5" t="s">
        <v>17</v>
      </c>
      <c r="Q32" s="5" t="s">
        <v>17</v>
      </c>
      <c r="R32" s="5" t="s">
        <v>17</v>
      </c>
      <c r="S32" s="5" t="s">
        <v>17</v>
      </c>
      <c r="T32" s="2" t="s">
        <v>17</v>
      </c>
      <c r="U32" s="2" t="s">
        <v>17</v>
      </c>
      <c r="V32" s="2" t="s">
        <v>17</v>
      </c>
      <c r="W32" s="209"/>
      <c r="Z32" s="1"/>
      <c r="AB32" s="333"/>
      <c r="AD32" s="31"/>
      <c r="AM32" s="4"/>
    </row>
    <row r="33" spans="1:39" s="163" customFormat="1" ht="12.75" customHeight="1" hidden="1">
      <c r="A33" s="163" t="s">
        <v>7</v>
      </c>
      <c r="B33" s="28">
        <v>-10.465798427783636</v>
      </c>
      <c r="C33" s="28">
        <v>-19.433888088061856</v>
      </c>
      <c r="D33" s="28">
        <v>6.457384515289544</v>
      </c>
      <c r="E33" s="28" t="s">
        <v>17</v>
      </c>
      <c r="F33" s="5" t="s">
        <v>17</v>
      </c>
      <c r="G33" s="5" t="s">
        <v>17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5" t="s">
        <v>17</v>
      </c>
      <c r="Q33" s="5" t="s">
        <v>17</v>
      </c>
      <c r="R33" s="5" t="s">
        <v>17</v>
      </c>
      <c r="S33" s="5" t="s">
        <v>17</v>
      </c>
      <c r="T33" s="2" t="s">
        <v>17</v>
      </c>
      <c r="U33" s="2" t="s">
        <v>17</v>
      </c>
      <c r="V33" s="2" t="s">
        <v>17</v>
      </c>
      <c r="W33" s="209"/>
      <c r="Z33" s="1"/>
      <c r="AB33" s="333"/>
      <c r="AD33" s="31"/>
      <c r="AM33" s="51"/>
    </row>
    <row r="34" spans="1:30" ht="12.75">
      <c r="A34" s="1" t="s">
        <v>141</v>
      </c>
      <c r="B34" s="29">
        <v>34.6</v>
      </c>
      <c r="C34" s="29">
        <v>-8.6</v>
      </c>
      <c r="D34" s="29">
        <v>-71.5</v>
      </c>
      <c r="E34" s="5">
        <v>-39</v>
      </c>
      <c r="F34" s="5">
        <v>-109.7</v>
      </c>
      <c r="G34" s="5" t="s">
        <v>17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5" t="s">
        <v>17</v>
      </c>
      <c r="Q34" s="5" t="s">
        <v>17</v>
      </c>
      <c r="R34" s="5" t="s">
        <v>17</v>
      </c>
      <c r="S34" s="169">
        <v>-20.5</v>
      </c>
      <c r="T34" s="17">
        <v>-94.6</v>
      </c>
      <c r="U34" s="17">
        <v>-370.4</v>
      </c>
      <c r="V34" s="17">
        <v>-298</v>
      </c>
      <c r="W34" s="210">
        <v>-7.5</v>
      </c>
      <c r="X34" s="13">
        <v>-47.982476106502084</v>
      </c>
      <c r="Y34" s="13">
        <v>-106.1088074688454</v>
      </c>
      <c r="Z34" s="14">
        <v>-128.2</v>
      </c>
      <c r="AA34" s="13">
        <v>-200</v>
      </c>
      <c r="AB34" s="152">
        <v>-89.79591836734694</v>
      </c>
      <c r="AC34" s="13">
        <v>-136.0128</v>
      </c>
      <c r="AD34" s="13">
        <v>-117.51505920000001</v>
      </c>
    </row>
    <row r="35" spans="1:30" ht="12.75">
      <c r="A35" s="21" t="s">
        <v>29</v>
      </c>
      <c r="B35" s="5">
        <v>1.5</v>
      </c>
      <c r="C35" s="5">
        <v>-0.5</v>
      </c>
      <c r="D35" s="5">
        <v>-3.8</v>
      </c>
      <c r="E35" s="5">
        <v>-2.359665728660356</v>
      </c>
      <c r="F35" s="5">
        <v>-6.756933524525833</v>
      </c>
      <c r="G35" s="5" t="s">
        <v>17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5" t="s">
        <v>17</v>
      </c>
      <c r="Q35" s="5" t="s">
        <v>17</v>
      </c>
      <c r="R35" s="5" t="s">
        <v>17</v>
      </c>
      <c r="S35" s="5">
        <v>-1.1409171861086376</v>
      </c>
      <c r="T35" s="5">
        <v>-4.096479452647988</v>
      </c>
      <c r="U35" s="5">
        <v>-13.577712609970675</v>
      </c>
      <c r="V35" s="5">
        <v>-9.910209511140671</v>
      </c>
      <c r="W35" s="49">
        <v>-1.6</v>
      </c>
      <c r="X35" s="5">
        <v>-8.187225460103264</v>
      </c>
      <c r="Y35" s="5">
        <v>-16.430683905939077</v>
      </c>
      <c r="Z35" s="5">
        <v>-21.445299431247907</v>
      </c>
      <c r="AA35" s="5">
        <v>-29.594554601953245</v>
      </c>
      <c r="AB35" s="150">
        <v>-11.091393078970718</v>
      </c>
      <c r="AC35" s="6">
        <v>-15</v>
      </c>
      <c r="AD35" s="6">
        <v>-12</v>
      </c>
    </row>
    <row r="36" spans="1:39" s="15" customFormat="1" ht="12.75">
      <c r="A36" s="4" t="s">
        <v>225</v>
      </c>
      <c r="B36" s="29">
        <v>-7.342372763953105</v>
      </c>
      <c r="C36" s="29">
        <v>70.41413476933205</v>
      </c>
      <c r="D36" s="29">
        <v>-39.85530240528019</v>
      </c>
      <c r="E36" s="5">
        <v>-20.1</v>
      </c>
      <c r="F36" s="5">
        <v>39.9</v>
      </c>
      <c r="G36" s="5" t="s">
        <v>17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5" t="s">
        <v>17</v>
      </c>
      <c r="Q36" s="5" t="s">
        <v>17</v>
      </c>
      <c r="R36" s="5" t="s">
        <v>17</v>
      </c>
      <c r="S36" s="169">
        <v>26.2</v>
      </c>
      <c r="T36" s="14">
        <v>29.1</v>
      </c>
      <c r="U36" s="14">
        <v>102.7</v>
      </c>
      <c r="V36" s="14">
        <v>150</v>
      </c>
      <c r="W36" s="211">
        <v>5.8</v>
      </c>
      <c r="X36" s="14">
        <v>56.91356696923908</v>
      </c>
      <c r="Y36" s="14">
        <v>91.1</v>
      </c>
      <c r="Z36" s="14">
        <v>116.8</v>
      </c>
      <c r="AA36" s="22">
        <v>235.6</v>
      </c>
      <c r="AB36" s="34">
        <v>155.7</v>
      </c>
      <c r="AC36" s="34">
        <v>105.2</v>
      </c>
      <c r="AD36" s="34">
        <v>150</v>
      </c>
      <c r="AM36" s="4"/>
    </row>
    <row r="37" spans="1:39" ht="12.75">
      <c r="A37" s="1" t="s">
        <v>142</v>
      </c>
      <c r="B37" s="16">
        <v>227.27859540407954</v>
      </c>
      <c r="C37" s="16">
        <v>225.26559589144554</v>
      </c>
      <c r="D37" s="16">
        <v>261.2676772815139</v>
      </c>
      <c r="E37" s="14">
        <v>257.9369018208437</v>
      </c>
      <c r="F37" s="14">
        <v>241.1154705704015</v>
      </c>
      <c r="G37" s="14" t="s">
        <v>17</v>
      </c>
      <c r="H37" s="14" t="s">
        <v>17</v>
      </c>
      <c r="I37" s="14" t="s">
        <v>17</v>
      </c>
      <c r="J37" s="14" t="s">
        <v>17</v>
      </c>
      <c r="K37" s="14" t="s">
        <v>17</v>
      </c>
      <c r="L37" s="14" t="s">
        <v>17</v>
      </c>
      <c r="M37" s="14" t="s">
        <v>17</v>
      </c>
      <c r="N37" s="14" t="s">
        <v>17</v>
      </c>
      <c r="O37" s="14" t="s">
        <v>17</v>
      </c>
      <c r="P37" s="14" t="s">
        <v>17</v>
      </c>
      <c r="Q37" s="14" t="s">
        <v>17</v>
      </c>
      <c r="R37" s="14" t="s">
        <v>17</v>
      </c>
      <c r="S37" s="14">
        <v>281.45728155339805</v>
      </c>
      <c r="T37" s="14">
        <v>357.22883</v>
      </c>
      <c r="U37" s="14">
        <v>356.5158054711246</v>
      </c>
      <c r="V37" s="14">
        <v>285</v>
      </c>
      <c r="W37" s="211">
        <v>151.7</v>
      </c>
      <c r="X37" s="17">
        <v>188.12691680769836</v>
      </c>
      <c r="Y37" s="17">
        <v>207.30072705730544</v>
      </c>
      <c r="Z37" s="17">
        <v>193.6872</v>
      </c>
      <c r="AA37" s="14">
        <v>217.6076</v>
      </c>
      <c r="AB37" s="14">
        <v>202.4</v>
      </c>
      <c r="AC37" s="14">
        <v>205.832704</v>
      </c>
      <c r="AD37" s="13">
        <v>221.32002816000002</v>
      </c>
      <c r="AM37" s="51"/>
    </row>
    <row r="38" spans="1:30" ht="12.75">
      <c r="A38" s="21" t="s">
        <v>29</v>
      </c>
      <c r="B38" s="19">
        <v>10.722058238676706</v>
      </c>
      <c r="C38" s="19">
        <v>13.629261401946646</v>
      </c>
      <c r="D38" s="19">
        <v>14.051083121908903</v>
      </c>
      <c r="E38" s="19">
        <v>15.606278650858355</v>
      </c>
      <c r="F38" s="19">
        <v>14.85142394146734</v>
      </c>
      <c r="G38" s="5" t="s">
        <v>17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5" t="s">
        <v>17</v>
      </c>
      <c r="Q38" s="5" t="s">
        <v>17</v>
      </c>
      <c r="R38" s="5" t="s">
        <v>17</v>
      </c>
      <c r="S38" s="19">
        <v>15.664363399009243</v>
      </c>
      <c r="T38" s="19">
        <v>15.469139133070627</v>
      </c>
      <c r="U38" s="19">
        <v>13.068761197621871</v>
      </c>
      <c r="V38" s="19">
        <v>9.477884935151314</v>
      </c>
      <c r="W38" s="212">
        <v>45.4</v>
      </c>
      <c r="X38" s="19">
        <v>32.1</v>
      </c>
      <c r="Y38" s="19">
        <v>32.1</v>
      </c>
      <c r="Z38" s="19">
        <v>32.4</v>
      </c>
      <c r="AA38" s="19">
        <v>32.2</v>
      </c>
      <c r="AB38" s="150">
        <v>25</v>
      </c>
      <c r="AC38" s="6">
        <v>22.7</v>
      </c>
      <c r="AD38" s="6">
        <v>22.6</v>
      </c>
    </row>
    <row r="39" spans="1:39" s="15" customFormat="1" ht="12.75" hidden="1">
      <c r="A39" s="4" t="s">
        <v>95</v>
      </c>
      <c r="B39" s="5" t="s">
        <v>17</v>
      </c>
      <c r="C39" s="5" t="s">
        <v>17</v>
      </c>
      <c r="D39" s="5" t="s">
        <v>17</v>
      </c>
      <c r="E39" s="5">
        <v>15.6</v>
      </c>
      <c r="F39" s="5">
        <v>15.9</v>
      </c>
      <c r="G39" s="5" t="s">
        <v>17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5" t="s">
        <v>17</v>
      </c>
      <c r="Q39" s="5" t="s">
        <v>17</v>
      </c>
      <c r="R39" s="5" t="s">
        <v>17</v>
      </c>
      <c r="S39" s="14">
        <v>36.7</v>
      </c>
      <c r="T39" s="14">
        <v>86.1</v>
      </c>
      <c r="U39" s="14">
        <v>75.3</v>
      </c>
      <c r="V39" s="14">
        <v>111</v>
      </c>
      <c r="W39" s="211"/>
      <c r="X39" s="14"/>
      <c r="Y39" s="14"/>
      <c r="Z39" s="14"/>
      <c r="AA39" s="14"/>
      <c r="AC39" s="57"/>
      <c r="AD39" s="57"/>
      <c r="AM39" s="4"/>
    </row>
    <row r="40" spans="1:39" s="15" customFormat="1" ht="12.75">
      <c r="A40" s="4" t="s">
        <v>13</v>
      </c>
      <c r="B40" s="3">
        <v>3.3</v>
      </c>
      <c r="C40" s="3">
        <v>4.4</v>
      </c>
      <c r="D40" s="3">
        <v>3.4</v>
      </c>
      <c r="E40" s="5">
        <v>3</v>
      </c>
      <c r="F40" s="5">
        <v>2</v>
      </c>
      <c r="G40" s="5" t="s">
        <v>17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5" t="s">
        <v>17</v>
      </c>
      <c r="Q40" s="5" t="s">
        <v>17</v>
      </c>
      <c r="R40" s="5" t="s">
        <v>17</v>
      </c>
      <c r="S40" s="5">
        <v>1.8</v>
      </c>
      <c r="T40" s="3">
        <v>1.7</v>
      </c>
      <c r="U40" s="3">
        <v>1.5</v>
      </c>
      <c r="V40" s="3">
        <v>1.1</v>
      </c>
      <c r="W40" s="213">
        <v>2.7</v>
      </c>
      <c r="X40" s="3">
        <v>5.8</v>
      </c>
      <c r="Y40" s="3">
        <v>4.2</v>
      </c>
      <c r="Z40" s="5">
        <v>3.6</v>
      </c>
      <c r="AA40" s="19">
        <v>3</v>
      </c>
      <c r="AB40" s="57">
        <v>2</v>
      </c>
      <c r="AC40" s="57">
        <v>1.5</v>
      </c>
      <c r="AD40" s="57">
        <v>1.2</v>
      </c>
      <c r="AM40" s="51"/>
    </row>
    <row r="41" spans="1:30" ht="12.75">
      <c r="A41" s="4" t="s">
        <v>143</v>
      </c>
      <c r="B41" s="16">
        <v>361</v>
      </c>
      <c r="C41" s="16">
        <v>386.2</v>
      </c>
      <c r="D41" s="16">
        <v>420.7</v>
      </c>
      <c r="E41" s="16">
        <v>412</v>
      </c>
      <c r="F41" s="20">
        <v>366</v>
      </c>
      <c r="G41" s="20"/>
      <c r="H41" s="20"/>
      <c r="I41" s="20"/>
      <c r="J41" s="165"/>
      <c r="K41" s="165"/>
      <c r="L41" s="165"/>
      <c r="M41" s="165"/>
      <c r="N41" s="165"/>
      <c r="O41" s="165"/>
      <c r="P41" s="4"/>
      <c r="Q41" s="4"/>
      <c r="R41" s="4"/>
      <c r="S41" s="19">
        <v>437.9126213592233</v>
      </c>
      <c r="T41" s="20">
        <v>547.94852</v>
      </c>
      <c r="U41" s="20">
        <v>635.6231003039513</v>
      </c>
      <c r="V41" s="20">
        <v>315</v>
      </c>
      <c r="W41" s="214">
        <v>103.5</v>
      </c>
      <c r="X41" s="143">
        <v>120.6</v>
      </c>
      <c r="Y41" s="143">
        <v>89.5</v>
      </c>
      <c r="Z41" s="143">
        <v>146</v>
      </c>
      <c r="AA41" s="143">
        <v>265.8</v>
      </c>
      <c r="AB41" s="149">
        <v>364.6</v>
      </c>
      <c r="AC41" s="9">
        <v>389.5</v>
      </c>
      <c r="AD41" s="13">
        <v>395.38333333333327</v>
      </c>
    </row>
    <row r="42" spans="1:30" ht="12.75">
      <c r="A42" s="21" t="s">
        <v>146</v>
      </c>
      <c r="B42" s="5">
        <v>3.5</v>
      </c>
      <c r="C42" s="5">
        <v>4.8</v>
      </c>
      <c r="D42" s="5">
        <v>4.2</v>
      </c>
      <c r="E42" s="5">
        <v>4.6</v>
      </c>
      <c r="F42" s="5">
        <v>4.3</v>
      </c>
      <c r="G42" s="5" t="s">
        <v>17</v>
      </c>
      <c r="H42" s="5" t="s">
        <v>17</v>
      </c>
      <c r="I42" s="5" t="s">
        <v>17</v>
      </c>
      <c r="J42" s="5" t="s">
        <v>17</v>
      </c>
      <c r="K42" s="5" t="s">
        <v>17</v>
      </c>
      <c r="L42" s="5" t="s">
        <v>17</v>
      </c>
      <c r="M42" s="5" t="s">
        <v>17</v>
      </c>
      <c r="N42" s="5" t="s">
        <v>17</v>
      </c>
      <c r="O42" s="5" t="s">
        <v>17</v>
      </c>
      <c r="P42" s="5" t="s">
        <v>17</v>
      </c>
      <c r="Q42" s="5" t="s">
        <v>17</v>
      </c>
      <c r="R42" s="5" t="s">
        <v>17</v>
      </c>
      <c r="S42" s="5">
        <v>6.3</v>
      </c>
      <c r="T42" s="3">
        <v>5.6</v>
      </c>
      <c r="U42" s="5">
        <v>5.6</v>
      </c>
      <c r="V42" s="5">
        <v>1.9</v>
      </c>
      <c r="W42" s="203">
        <v>3.8</v>
      </c>
      <c r="X42" s="7">
        <v>3.9</v>
      </c>
      <c r="Y42" s="2">
        <v>3.1</v>
      </c>
      <c r="Z42" s="2">
        <v>3.1</v>
      </c>
      <c r="AA42" s="7">
        <v>3.2</v>
      </c>
      <c r="AB42" s="150">
        <v>6.5</v>
      </c>
      <c r="AC42" s="6">
        <v>6.4</v>
      </c>
      <c r="AD42" s="6">
        <v>7</v>
      </c>
    </row>
    <row r="43" spans="1:30" ht="12.75">
      <c r="A43" s="21"/>
      <c r="B43" s="5"/>
      <c r="C43" s="5"/>
      <c r="D43" s="5"/>
      <c r="E43" s="5"/>
      <c r="F43" s="5"/>
      <c r="G43" s="19"/>
      <c r="H43" s="19"/>
      <c r="I43" s="19"/>
      <c r="J43" s="165"/>
      <c r="K43" s="165"/>
      <c r="L43" s="165"/>
      <c r="M43" s="165"/>
      <c r="N43" s="165"/>
      <c r="O43" s="165"/>
      <c r="P43" s="4"/>
      <c r="Q43" s="4"/>
      <c r="R43" s="4"/>
      <c r="S43" s="4"/>
      <c r="T43" s="4"/>
      <c r="U43" s="3"/>
      <c r="V43" s="3"/>
      <c r="W43" s="215"/>
      <c r="X43" s="7"/>
      <c r="Y43" s="176"/>
      <c r="Z43" s="5"/>
      <c r="AA43" s="2"/>
      <c r="AD43" s="6"/>
    </row>
    <row r="44" spans="1:39" ht="12.75">
      <c r="A44" s="12" t="s">
        <v>14</v>
      </c>
      <c r="B44" s="2"/>
      <c r="C44" s="2"/>
      <c r="D44" s="2"/>
      <c r="G44" s="170">
        <v>0.2274118778973211</v>
      </c>
      <c r="H44" s="170">
        <v>0.2274118778973211</v>
      </c>
      <c r="I44" s="170">
        <v>0.2274118778973211</v>
      </c>
      <c r="J44" s="170">
        <v>0.2274118778973211</v>
      </c>
      <c r="K44" s="170">
        <v>0.2274118778973211</v>
      </c>
      <c r="L44" s="170">
        <v>0.2274118778973211</v>
      </c>
      <c r="M44" s="170">
        <v>0.2274118778973211</v>
      </c>
      <c r="N44" s="170">
        <v>0.2274118778973211</v>
      </c>
      <c r="O44" s="170">
        <v>0.2274118778973211</v>
      </c>
      <c r="P44" s="170">
        <v>0.2274118778973211</v>
      </c>
      <c r="Q44" s="170">
        <v>0.2274118778973211</v>
      </c>
      <c r="R44" s="170">
        <v>0.2274118778973211</v>
      </c>
      <c r="U44" s="2"/>
      <c r="V44" s="5"/>
      <c r="W44" s="216"/>
      <c r="X44" s="139"/>
      <c r="Y44" s="176"/>
      <c r="Z44" s="5"/>
      <c r="AA44" s="2"/>
      <c r="AD44" s="6"/>
      <c r="AM44" s="51"/>
    </row>
    <row r="45" spans="1:39" ht="12.75">
      <c r="A45" s="4" t="s">
        <v>147</v>
      </c>
      <c r="B45" s="5">
        <v>-12.969957081545068</v>
      </c>
      <c r="C45" s="7">
        <v>5.750073971792102</v>
      </c>
      <c r="D45" s="7">
        <v>6.631225517627293</v>
      </c>
      <c r="E45" s="5">
        <v>0.2274118778973211</v>
      </c>
      <c r="F45" s="5">
        <v>-5.593856357448301</v>
      </c>
      <c r="G45" s="19"/>
      <c r="H45" s="19"/>
      <c r="I45" s="19"/>
      <c r="J45" s="19"/>
      <c r="K45" s="19"/>
      <c r="L45" s="19"/>
      <c r="M45" s="19"/>
      <c r="N45" s="19"/>
      <c r="O45" s="19"/>
      <c r="P45" s="4"/>
      <c r="Q45" s="4"/>
      <c r="R45" s="4"/>
      <c r="S45" s="5">
        <v>5.0194120909595075</v>
      </c>
      <c r="T45" s="5">
        <v>16.750286066367416</v>
      </c>
      <c r="U45" s="5">
        <v>18.048854041013264</v>
      </c>
      <c r="V45" s="5">
        <v>24.492272320858355</v>
      </c>
      <c r="W45" s="217">
        <v>58.6012342780625</v>
      </c>
      <c r="X45" s="334">
        <v>53.347265545952</v>
      </c>
      <c r="Y45" s="334">
        <v>26.5236559620793</v>
      </c>
      <c r="Z45" s="334">
        <v>-4.21463088618143</v>
      </c>
      <c r="AA45" s="334">
        <v>-12.40569991617771</v>
      </c>
      <c r="AB45" s="151">
        <v>2</v>
      </c>
      <c r="AC45" s="144">
        <v>6</v>
      </c>
      <c r="AD45" s="6">
        <v>8</v>
      </c>
      <c r="AM45" s="51"/>
    </row>
    <row r="46" spans="1:39" s="15" customFormat="1" ht="12.75" hidden="1">
      <c r="A46" s="4" t="s">
        <v>148</v>
      </c>
      <c r="B46" s="5">
        <v>1.4</v>
      </c>
      <c r="C46" s="5">
        <v>2</v>
      </c>
      <c r="D46" s="5">
        <v>2</v>
      </c>
      <c r="E46" s="5">
        <v>2.3</v>
      </c>
      <c r="F46" s="4">
        <v>1.25</v>
      </c>
      <c r="G46" s="4"/>
      <c r="H46" s="4"/>
      <c r="I46" s="4"/>
      <c r="J46" s="4"/>
      <c r="K46" s="4"/>
      <c r="L46" s="4"/>
      <c r="M46" s="4"/>
      <c r="N46" s="4"/>
      <c r="O46" s="165"/>
      <c r="P46" s="4"/>
      <c r="Q46" s="4"/>
      <c r="R46" s="4"/>
      <c r="S46" s="5">
        <v>1.25</v>
      </c>
      <c r="T46" s="5">
        <v>1.19</v>
      </c>
      <c r="U46" s="5">
        <v>1.75</v>
      </c>
      <c r="V46" s="5">
        <v>2.25</v>
      </c>
      <c r="W46" s="49"/>
      <c r="X46" s="5"/>
      <c r="Y46" s="5"/>
      <c r="Z46" s="3"/>
      <c r="AA46" s="3"/>
      <c r="AD46" s="57"/>
      <c r="AM46" s="47"/>
    </row>
    <row r="47" spans="1:30" ht="12.75">
      <c r="A47" s="1" t="s">
        <v>187</v>
      </c>
      <c r="B47" s="32">
        <v>1.5492</v>
      </c>
      <c r="C47" s="32">
        <v>1.9861</v>
      </c>
      <c r="D47" s="32">
        <v>1.9658</v>
      </c>
      <c r="E47" s="32">
        <v>2.1858</v>
      </c>
      <c r="F47" s="40">
        <v>2.3089</v>
      </c>
      <c r="G47" s="20"/>
      <c r="H47" s="20"/>
      <c r="I47" s="20"/>
      <c r="J47" s="20"/>
      <c r="K47" s="20"/>
      <c r="L47" s="20"/>
      <c r="M47" s="20"/>
      <c r="N47" s="20"/>
      <c r="O47" s="165"/>
      <c r="P47" s="4"/>
      <c r="Q47" s="4"/>
      <c r="R47" s="4"/>
      <c r="S47" s="5">
        <v>2.06</v>
      </c>
      <c r="T47" s="5">
        <v>1.7220595832615808</v>
      </c>
      <c r="U47" s="5">
        <v>1.645</v>
      </c>
      <c r="V47" s="5">
        <v>1.7449</v>
      </c>
      <c r="W47" s="157">
        <v>7.62</v>
      </c>
      <c r="X47" s="32">
        <v>7.2</v>
      </c>
      <c r="Y47" s="32">
        <v>7.54</v>
      </c>
      <c r="Z47" s="32">
        <v>7.9</v>
      </c>
      <c r="AA47" s="32">
        <v>7.8</v>
      </c>
      <c r="AB47" s="32">
        <v>7.35</v>
      </c>
      <c r="AC47" s="10">
        <v>7.35</v>
      </c>
      <c r="AD47" s="6">
        <v>7.35</v>
      </c>
    </row>
    <row r="48" spans="1:30" ht="12.75">
      <c r="A48" s="1" t="s">
        <v>188</v>
      </c>
      <c r="B48" s="7">
        <v>122.0131</v>
      </c>
      <c r="C48" s="7">
        <v>101.3908</v>
      </c>
      <c r="D48" s="7">
        <v>101.6098</v>
      </c>
      <c r="E48" s="6">
        <v>100</v>
      </c>
      <c r="F48" s="6">
        <v>100.5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7">
        <v>100.8</v>
      </c>
      <c r="T48" s="7">
        <v>107.6</v>
      </c>
      <c r="U48" s="7">
        <v>109.8</v>
      </c>
      <c r="V48" s="7">
        <v>109.2</v>
      </c>
      <c r="W48" s="49">
        <v>107.5</v>
      </c>
      <c r="X48" s="5">
        <v>112.8</v>
      </c>
      <c r="Y48" s="5">
        <v>120.5525</v>
      </c>
      <c r="Z48" s="5">
        <v>112.0833</v>
      </c>
      <c r="AA48" s="5">
        <v>109.825</v>
      </c>
      <c r="AB48" s="5">
        <v>109.825</v>
      </c>
      <c r="AC48" s="6">
        <v>109.825</v>
      </c>
      <c r="AD48" s="6">
        <v>109.825</v>
      </c>
    </row>
    <row r="49" spans="1:30" ht="12.75">
      <c r="A49" s="21" t="s">
        <v>139</v>
      </c>
      <c r="B49" s="5">
        <v>4.9</v>
      </c>
      <c r="C49" s="5">
        <v>-16.9</v>
      </c>
      <c r="D49" s="5">
        <v>0.29567074347922606</v>
      </c>
      <c r="E49" s="30">
        <v>-1.5842960029446074</v>
      </c>
      <c r="F49" s="30">
        <v>0.49999999999998934</v>
      </c>
      <c r="G49" s="19"/>
      <c r="H49" s="19"/>
      <c r="I49" s="165"/>
      <c r="J49" s="165"/>
      <c r="K49" s="165"/>
      <c r="L49" s="165"/>
      <c r="M49" s="165"/>
      <c r="N49" s="165"/>
      <c r="O49" s="165"/>
      <c r="P49" s="4"/>
      <c r="Q49" s="4"/>
      <c r="R49" s="4"/>
      <c r="S49" s="30">
        <v>0.29850746268655914</v>
      </c>
      <c r="T49" s="30">
        <v>6.746031746031744</v>
      </c>
      <c r="U49" s="30">
        <v>2.0446096654275214</v>
      </c>
      <c r="V49" s="30">
        <v>-0.5464480874316835</v>
      </c>
      <c r="W49" s="218">
        <v>7.5</v>
      </c>
      <c r="X49" s="30">
        <v>7.6677990239264915</v>
      </c>
      <c r="Y49" s="30">
        <v>6.872783687943269</v>
      </c>
      <c r="Z49" s="30">
        <v>-7.025320918272129</v>
      </c>
      <c r="AA49" s="5">
        <v>-2.014840747908025</v>
      </c>
      <c r="AB49" s="5">
        <v>0</v>
      </c>
      <c r="AC49" s="6">
        <v>0</v>
      </c>
      <c r="AD49" s="6">
        <v>0</v>
      </c>
    </row>
    <row r="50" spans="2:39" ht="12.75">
      <c r="B50" s="5"/>
      <c r="C50" s="5"/>
      <c r="D50" s="5"/>
      <c r="E50" s="5"/>
      <c r="F50" s="5"/>
      <c r="G50" s="13"/>
      <c r="H50" s="13"/>
      <c r="I50" s="13"/>
      <c r="J50" s="13"/>
      <c r="K50" s="13"/>
      <c r="L50" s="13"/>
      <c r="M50" s="13"/>
      <c r="N50" s="13"/>
      <c r="O50" s="161"/>
      <c r="S50" s="5"/>
      <c r="U50" s="2"/>
      <c r="V50" s="3"/>
      <c r="W50" s="156"/>
      <c r="X50" s="17"/>
      <c r="Y50" s="2"/>
      <c r="Z50" s="5"/>
      <c r="AA50" s="2"/>
      <c r="AD50" s="6"/>
      <c r="AM50" s="51"/>
    </row>
    <row r="51" spans="1:30" ht="12.75">
      <c r="A51" s="8" t="s">
        <v>58</v>
      </c>
      <c r="B51" s="34">
        <v>2119.7291634197445</v>
      </c>
      <c r="C51" s="34">
        <v>1651.9</v>
      </c>
      <c r="D51" s="34">
        <v>1859.4130787977256</v>
      </c>
      <c r="E51" s="42">
        <v>1652.776472799023</v>
      </c>
      <c r="F51" s="17">
        <v>1623.51752613547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7">
        <v>1796.8</v>
      </c>
      <c r="T51" s="143">
        <v>2309.3</v>
      </c>
      <c r="U51" s="143">
        <v>2728</v>
      </c>
      <c r="V51" s="143">
        <v>3007</v>
      </c>
      <c r="W51" s="210">
        <v>456.707934752255</v>
      </c>
      <c r="X51" s="13">
        <v>586.065161394699</v>
      </c>
      <c r="Y51" s="13">
        <v>645.7966574993939</v>
      </c>
      <c r="Z51" s="13">
        <v>597.8</v>
      </c>
      <c r="AA51" s="14">
        <v>675.8</v>
      </c>
      <c r="AB51" s="14">
        <v>809.6</v>
      </c>
      <c r="AC51" s="22">
        <v>906.7520000000001</v>
      </c>
      <c r="AD51" s="22">
        <v>979.2921600000001</v>
      </c>
    </row>
    <row r="52" spans="1:39" ht="13.5" thickBot="1">
      <c r="A52" s="18"/>
      <c r="B52" s="18"/>
      <c r="C52" s="18"/>
      <c r="D52" s="18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71"/>
      <c r="P52" s="45"/>
      <c r="Q52" s="45"/>
      <c r="R52" s="45"/>
      <c r="S52" s="18"/>
      <c r="T52" s="131"/>
      <c r="U52" s="131"/>
      <c r="V52" s="131"/>
      <c r="W52" s="45"/>
      <c r="X52" s="131"/>
      <c r="Y52" s="131"/>
      <c r="Z52" s="131"/>
      <c r="AA52" s="18"/>
      <c r="AB52" s="18"/>
      <c r="AC52" s="18"/>
      <c r="AD52" s="18"/>
      <c r="AE52" s="8"/>
      <c r="AF52" s="8"/>
      <c r="AG52" s="8"/>
      <c r="AH52" s="8"/>
      <c r="AI52" s="8"/>
      <c r="AJ52" s="8"/>
      <c r="AK52" s="8"/>
      <c r="AM52" s="15"/>
    </row>
    <row r="53" spans="1:37" ht="12.75">
      <c r="A53" s="5"/>
      <c r="B53" s="5"/>
      <c r="C53" s="5"/>
      <c r="D53" s="5"/>
      <c r="E53" s="54"/>
      <c r="F53" s="5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4"/>
      <c r="T53" s="54"/>
      <c r="U53" s="55"/>
      <c r="V53" s="5"/>
      <c r="W53" s="5"/>
      <c r="X53" s="5"/>
      <c r="Y53" s="5"/>
      <c r="Z53" s="5"/>
      <c r="AE53" s="8"/>
      <c r="AF53" s="8"/>
      <c r="AG53" s="8"/>
      <c r="AH53" s="8"/>
      <c r="AI53" s="8"/>
      <c r="AJ53" s="8"/>
      <c r="AK53" s="8"/>
    </row>
    <row r="54" spans="1:26" ht="12.75">
      <c r="A54" s="65" t="s">
        <v>189</v>
      </c>
      <c r="B54" s="5"/>
      <c r="C54" s="5"/>
      <c r="D54" s="5"/>
      <c r="E54" s="54"/>
      <c r="F54" s="5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4"/>
      <c r="T54" s="54"/>
      <c r="U54" s="55"/>
      <c r="V54" s="5"/>
      <c r="W54" s="5"/>
      <c r="X54" s="5"/>
      <c r="Y54" s="5"/>
      <c r="Z54" s="5"/>
    </row>
    <row r="55" spans="1:39" s="38" customFormat="1" ht="12">
      <c r="A55" s="38" t="s">
        <v>19</v>
      </c>
      <c r="F55" s="132"/>
      <c r="G55" s="132"/>
      <c r="H55" s="132"/>
      <c r="I55" s="132"/>
      <c r="J55" s="380"/>
      <c r="K55" s="380"/>
      <c r="V55" s="133"/>
      <c r="W55" s="49"/>
      <c r="X55" s="49"/>
      <c r="Y55" s="49"/>
      <c r="Z55" s="49"/>
      <c r="AB55" s="94"/>
      <c r="AM55" s="48"/>
    </row>
    <row r="56" spans="1:39" s="38" customFormat="1" ht="12">
      <c r="A56" s="38" t="s">
        <v>113</v>
      </c>
      <c r="S56" s="132"/>
      <c r="T56" s="132"/>
      <c r="U56" s="132"/>
      <c r="V56" s="132"/>
      <c r="W56" s="132"/>
      <c r="X56" s="132"/>
      <c r="Y56" s="49"/>
      <c r="Z56" s="49"/>
      <c r="AB56" s="94"/>
      <c r="AM56" s="48"/>
    </row>
    <row r="57" spans="1:26" ht="12.75">
      <c r="A57" s="38" t="s">
        <v>137</v>
      </c>
      <c r="S57" s="134"/>
      <c r="T57" s="134"/>
      <c r="U57" s="134"/>
      <c r="V57" s="134"/>
      <c r="W57" s="135"/>
      <c r="X57" s="135"/>
      <c r="Y57" s="5"/>
      <c r="Z57" s="5"/>
    </row>
    <row r="58" spans="1:26" ht="12.75">
      <c r="A58" s="335" t="s">
        <v>208</v>
      </c>
      <c r="W58" s="5"/>
      <c r="X58" s="5"/>
      <c r="Y58" s="5"/>
      <c r="Z58" s="5"/>
    </row>
    <row r="59" spans="1:26" ht="12.75">
      <c r="A59" s="335" t="s">
        <v>209</v>
      </c>
      <c r="W59" s="5"/>
      <c r="X59" s="5"/>
      <c r="Y59" s="5"/>
      <c r="Z59" s="5"/>
    </row>
    <row r="60" spans="1:26" ht="12.75">
      <c r="A60" s="336" t="s">
        <v>210</v>
      </c>
      <c r="W60" s="5"/>
      <c r="X60" s="5"/>
      <c r="Y60" s="5"/>
      <c r="Z60" s="5"/>
    </row>
    <row r="61" spans="1:26" ht="12.75">
      <c r="A61" s="3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3:26" ht="12.75">
      <c r="W62" s="5"/>
      <c r="X62" s="5"/>
      <c r="Y62" s="5"/>
      <c r="Z62" s="5"/>
    </row>
  </sheetData>
  <sheetProtection/>
  <mergeCells count="3">
    <mergeCell ref="G3:H3"/>
    <mergeCell ref="I3:J3"/>
    <mergeCell ref="K3:L3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1" sqref="AE1"/>
    </sheetView>
  </sheetViews>
  <sheetFormatPr defaultColWidth="9.140625" defaultRowHeight="12.75"/>
  <cols>
    <col min="1" max="1" width="40.7109375" style="255" customWidth="1"/>
    <col min="2" max="4" width="7.57421875" style="255" hidden="1" customWidth="1"/>
    <col min="5" max="10" width="7.28125" style="255" hidden="1" customWidth="1"/>
    <col min="11" max="15" width="7.28125" style="255" customWidth="1"/>
    <col min="16" max="16" width="3.7109375" style="255" customWidth="1"/>
    <col min="17" max="17" width="6.7109375" style="255" hidden="1" customWidth="1"/>
    <col min="18" max="19" width="7.28125" style="255" hidden="1" customWidth="1"/>
    <col min="20" max="24" width="7.28125" style="255" customWidth="1"/>
    <col min="25" max="25" width="3.7109375" style="255" customWidth="1"/>
    <col min="26" max="29" width="7.28125" style="255" customWidth="1"/>
    <col min="30" max="30" width="6.7109375" style="255" customWidth="1"/>
    <col min="31" max="31" width="9.140625" style="277" customWidth="1"/>
    <col min="32" max="16384" width="9.140625" style="255" customWidth="1"/>
  </cols>
  <sheetData>
    <row r="1" ht="15.75">
      <c r="A1" s="386" t="s">
        <v>24</v>
      </c>
    </row>
    <row r="2" spans="1:30" ht="13.5" thickBo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</row>
    <row r="3" spans="1:31" ht="12.75">
      <c r="A3" s="428"/>
      <c r="B3" s="428">
        <v>2000</v>
      </c>
      <c r="C3" s="428">
        <v>2001</v>
      </c>
      <c r="D3" s="428">
        <v>2002</v>
      </c>
      <c r="E3" s="266">
        <v>2003</v>
      </c>
      <c r="F3" s="266">
        <v>2004</v>
      </c>
      <c r="G3" s="266">
        <v>2005</v>
      </c>
      <c r="H3" s="266">
        <v>2006</v>
      </c>
      <c r="I3" s="266">
        <v>2007</v>
      </c>
      <c r="J3" s="266">
        <v>2008</v>
      </c>
      <c r="K3" s="266">
        <v>2009</v>
      </c>
      <c r="L3" s="266">
        <v>2010</v>
      </c>
      <c r="M3" s="266">
        <v>2011</v>
      </c>
      <c r="N3" s="266" t="s">
        <v>194</v>
      </c>
      <c r="O3" s="266" t="s">
        <v>248</v>
      </c>
      <c r="P3" s="388"/>
      <c r="Q3" s="391">
        <v>2007</v>
      </c>
      <c r="R3" s="391">
        <v>2010</v>
      </c>
      <c r="S3" s="391"/>
      <c r="T3" s="391">
        <v>2011</v>
      </c>
      <c r="U3" s="391"/>
      <c r="V3" s="391"/>
      <c r="W3" s="391"/>
      <c r="X3" s="391">
        <v>2012</v>
      </c>
      <c r="Y3" s="392" t="s">
        <v>16</v>
      </c>
      <c r="Z3" s="393">
        <v>2011</v>
      </c>
      <c r="AA3" s="391">
        <v>2012</v>
      </c>
      <c r="AB3" s="393"/>
      <c r="AC3" s="393"/>
      <c r="AD3" s="393"/>
      <c r="AE3" s="390"/>
    </row>
    <row r="4" spans="1:30" ht="12.75">
      <c r="A4" s="394"/>
      <c r="B4" s="444" t="s">
        <v>0</v>
      </c>
      <c r="C4" s="444" t="s">
        <v>0</v>
      </c>
      <c r="D4" s="444" t="s">
        <v>0</v>
      </c>
      <c r="E4" s="444" t="s">
        <v>0</v>
      </c>
      <c r="F4" s="444" t="s">
        <v>0</v>
      </c>
      <c r="G4" s="444" t="s">
        <v>0</v>
      </c>
      <c r="H4" s="444" t="s">
        <v>0</v>
      </c>
      <c r="I4" s="444" t="s">
        <v>0</v>
      </c>
      <c r="J4" s="394" t="s">
        <v>0</v>
      </c>
      <c r="K4" s="394" t="s">
        <v>0</v>
      </c>
      <c r="L4" s="394" t="s">
        <v>0</v>
      </c>
      <c r="M4" s="394" t="s">
        <v>0</v>
      </c>
      <c r="N4" s="394" t="s">
        <v>0</v>
      </c>
      <c r="O4" s="394" t="s">
        <v>0</v>
      </c>
      <c r="P4" s="394"/>
      <c r="Q4" s="444" t="s">
        <v>2</v>
      </c>
      <c r="R4" s="394" t="s">
        <v>1</v>
      </c>
      <c r="S4" s="394" t="s">
        <v>2</v>
      </c>
      <c r="T4" s="394" t="s">
        <v>3</v>
      </c>
      <c r="U4" s="394" t="s">
        <v>4</v>
      </c>
      <c r="V4" s="394" t="s">
        <v>1</v>
      </c>
      <c r="W4" s="394" t="s">
        <v>2</v>
      </c>
      <c r="X4" s="394" t="s">
        <v>3</v>
      </c>
      <c r="Y4" s="394"/>
      <c r="Z4" s="394" t="s">
        <v>253</v>
      </c>
      <c r="AA4" s="394" t="s">
        <v>252</v>
      </c>
      <c r="AB4" s="394" t="s">
        <v>251</v>
      </c>
      <c r="AC4" s="394" t="s">
        <v>249</v>
      </c>
      <c r="AD4" s="394" t="s">
        <v>250</v>
      </c>
    </row>
    <row r="6" spans="1:29" ht="12.75">
      <c r="A6" s="395" t="s">
        <v>5</v>
      </c>
      <c r="H6" s="399"/>
      <c r="I6" s="399"/>
      <c r="J6" s="399"/>
      <c r="K6" s="399"/>
      <c r="L6" s="399"/>
      <c r="M6" s="399"/>
      <c r="N6" s="399"/>
      <c r="O6" s="399"/>
      <c r="R6" s="399"/>
      <c r="S6" s="399"/>
      <c r="T6" s="399"/>
      <c r="U6" s="399"/>
      <c r="V6" s="399"/>
      <c r="W6" s="399"/>
      <c r="X6" s="399"/>
      <c r="Z6" s="399"/>
      <c r="AA6" s="399"/>
      <c r="AB6" s="399"/>
      <c r="AC6" s="399"/>
    </row>
    <row r="7" spans="1:31" ht="12.75">
      <c r="A7" s="277" t="s">
        <v>65</v>
      </c>
      <c r="B7" s="400">
        <v>4.750067897408757</v>
      </c>
      <c r="C7" s="400">
        <v>2.1672642709532406</v>
      </c>
      <c r="D7" s="383">
        <v>5.317573751440086</v>
      </c>
      <c r="E7" s="383">
        <v>7.139975323149961</v>
      </c>
      <c r="F7" s="383">
        <v>6.279341876945921</v>
      </c>
      <c r="G7" s="383">
        <v>4.604698945742758</v>
      </c>
      <c r="H7" s="383">
        <v>5.1459311112775685</v>
      </c>
      <c r="I7" s="383">
        <v>5.0443161481650955</v>
      </c>
      <c r="J7" s="383">
        <v>2.4843004010776104</v>
      </c>
      <c r="K7" s="383">
        <v>-2.3298485875633768</v>
      </c>
      <c r="L7" s="383">
        <v>7.81051239474011</v>
      </c>
      <c r="M7" s="383">
        <v>0.1</v>
      </c>
      <c r="N7" s="383">
        <v>4.5</v>
      </c>
      <c r="O7" s="383">
        <v>5</v>
      </c>
      <c r="P7" s="383"/>
      <c r="Q7" s="382">
        <v>-4.878359990351133</v>
      </c>
      <c r="R7" s="382">
        <v>6.572878162612428</v>
      </c>
      <c r="S7" s="382">
        <v>3.801674098084229</v>
      </c>
      <c r="T7" s="382">
        <v>3.1695397305098627</v>
      </c>
      <c r="U7" s="382">
        <v>2.7</v>
      </c>
      <c r="V7" s="382">
        <v>3.6</v>
      </c>
      <c r="W7" s="382">
        <v>-9</v>
      </c>
      <c r="X7" s="382" t="s">
        <v>17</v>
      </c>
      <c r="Y7" s="382"/>
      <c r="Z7" s="383" t="s">
        <v>17</v>
      </c>
      <c r="AA7" s="383" t="s">
        <v>17</v>
      </c>
      <c r="AB7" s="383" t="s">
        <v>17</v>
      </c>
      <c r="AC7" s="383" t="s">
        <v>17</v>
      </c>
      <c r="AD7" s="382" t="s">
        <v>17</v>
      </c>
      <c r="AE7" s="397"/>
    </row>
    <row r="8" spans="1:31" ht="12.75">
      <c r="A8" s="277" t="s">
        <v>181</v>
      </c>
      <c r="B8" s="400"/>
      <c r="C8" s="400"/>
      <c r="D8" s="383"/>
      <c r="E8" s="383"/>
      <c r="F8" s="383"/>
      <c r="G8" s="383"/>
      <c r="H8" s="383"/>
      <c r="I8" s="383">
        <v>2.3582346728279857</v>
      </c>
      <c r="J8" s="383">
        <v>4.324523524861101</v>
      </c>
      <c r="K8" s="383">
        <v>-6.891186568283036</v>
      </c>
      <c r="L8" s="383">
        <v>10.345323520570137</v>
      </c>
      <c r="M8" s="383">
        <v>2.5</v>
      </c>
      <c r="N8" s="423" t="s">
        <v>17</v>
      </c>
      <c r="O8" s="423" t="s">
        <v>17</v>
      </c>
      <c r="P8" s="383"/>
      <c r="Q8" s="382">
        <v>-6.936958050152331</v>
      </c>
      <c r="R8" s="382">
        <v>11.640230461439248</v>
      </c>
      <c r="S8" s="383">
        <v>3.4038612819353053</v>
      </c>
      <c r="T8" s="382">
        <v>0.7182947479443369</v>
      </c>
      <c r="U8" s="383">
        <v>3.1</v>
      </c>
      <c r="V8" s="383">
        <v>2.8</v>
      </c>
      <c r="W8" s="383">
        <v>3.2</v>
      </c>
      <c r="X8" s="382" t="s">
        <v>17</v>
      </c>
      <c r="Y8" s="382"/>
      <c r="Z8" s="383" t="s">
        <v>17</v>
      </c>
      <c r="AA8" s="383" t="s">
        <v>17</v>
      </c>
      <c r="AB8" s="383" t="s">
        <v>17</v>
      </c>
      <c r="AC8" s="383" t="s">
        <v>17</v>
      </c>
      <c r="AD8" s="382" t="s">
        <v>17</v>
      </c>
      <c r="AE8" s="397"/>
    </row>
    <row r="9" spans="1:31" ht="12.75">
      <c r="A9" s="255" t="s">
        <v>28</v>
      </c>
      <c r="B9" s="400">
        <v>100</v>
      </c>
      <c r="C9" s="400">
        <v>102.71040083655923</v>
      </c>
      <c r="D9" s="383">
        <v>112.01</v>
      </c>
      <c r="E9" s="383">
        <v>127.73</v>
      </c>
      <c r="F9" s="383">
        <v>142.62</v>
      </c>
      <c r="G9" s="383">
        <v>155.56</v>
      </c>
      <c r="H9" s="383">
        <v>166.98166666666665</v>
      </c>
      <c r="I9" s="383">
        <v>172.18408649284905</v>
      </c>
      <c r="J9" s="383">
        <v>178.9335616566549</v>
      </c>
      <c r="K9" s="383">
        <v>166.1295385360495</v>
      </c>
      <c r="L9" s="383">
        <v>189.98486365850283</v>
      </c>
      <c r="M9" s="383">
        <v>172.4</v>
      </c>
      <c r="N9" s="423" t="s">
        <v>17</v>
      </c>
      <c r="O9" s="423" t="s">
        <v>17</v>
      </c>
      <c r="P9" s="383"/>
      <c r="Q9" s="396">
        <v>158.47743793515417</v>
      </c>
      <c r="R9" s="382">
        <v>191.7657971467615</v>
      </c>
      <c r="S9" s="383">
        <v>190.0083585394393</v>
      </c>
      <c r="T9" s="382">
        <v>187.6564070844024</v>
      </c>
      <c r="U9" s="383">
        <v>181.68511084020759</v>
      </c>
      <c r="V9" s="383">
        <v>195.3</v>
      </c>
      <c r="W9" s="383">
        <v>124.94</v>
      </c>
      <c r="X9" s="382">
        <v>174.32</v>
      </c>
      <c r="Y9" s="382"/>
      <c r="Z9" s="382">
        <v>140.68</v>
      </c>
      <c r="AA9" s="382">
        <v>158.61</v>
      </c>
      <c r="AB9" s="383">
        <v>172.18</v>
      </c>
      <c r="AC9" s="383">
        <v>191.96</v>
      </c>
      <c r="AD9" s="382" t="s">
        <v>17</v>
      </c>
      <c r="AE9" s="397"/>
    </row>
    <row r="10" spans="1:31" ht="12.75">
      <c r="A10" s="277" t="s">
        <v>67</v>
      </c>
      <c r="B10" s="400">
        <v>6.8</v>
      </c>
      <c r="C10" s="400">
        <v>2.7104008365592236</v>
      </c>
      <c r="D10" s="400">
        <v>9.057692182858968</v>
      </c>
      <c r="E10" s="400">
        <v>14.034461208820638</v>
      </c>
      <c r="F10" s="400">
        <v>11.657402333046264</v>
      </c>
      <c r="G10" s="400">
        <v>9.073061281727668</v>
      </c>
      <c r="H10" s="383">
        <v>7.343440295709014</v>
      </c>
      <c r="I10" s="383">
        <v>8.07673216997351</v>
      </c>
      <c r="J10" s="383">
        <v>3.919918095384589</v>
      </c>
      <c r="K10" s="383">
        <v>-7.15574149536814</v>
      </c>
      <c r="L10" s="383">
        <v>14.359472332656132</v>
      </c>
      <c r="M10" s="383">
        <v>-9.3</v>
      </c>
      <c r="N10" s="423" t="s">
        <v>17</v>
      </c>
      <c r="O10" s="423" t="s">
        <v>17</v>
      </c>
      <c r="P10" s="383"/>
      <c r="Q10" s="396">
        <v>-10.717510695629894</v>
      </c>
      <c r="R10" s="382">
        <v>9.81957238441482</v>
      </c>
      <c r="S10" s="383">
        <v>2.588836185678778</v>
      </c>
      <c r="T10" s="382">
        <v>-2.1493931582341808</v>
      </c>
      <c r="U10" s="383">
        <v>-2.522553646225012</v>
      </c>
      <c r="V10" s="383">
        <v>1.7612651613698738</v>
      </c>
      <c r="W10" s="383">
        <v>-34.2</v>
      </c>
      <c r="X10" s="382">
        <v>-7.1</v>
      </c>
      <c r="Y10" s="382"/>
      <c r="Z10" s="382">
        <v>-25.3</v>
      </c>
      <c r="AA10" s="382">
        <v>-15.2</v>
      </c>
      <c r="AB10" s="383">
        <v>-3.16</v>
      </c>
      <c r="AC10" s="383">
        <v>-3.17</v>
      </c>
      <c r="AD10" s="382" t="s">
        <v>17</v>
      </c>
      <c r="AE10" s="397"/>
    </row>
    <row r="11" spans="1:31" ht="12.75">
      <c r="A11" s="277" t="s">
        <v>63</v>
      </c>
      <c r="B11" s="396">
        <v>3.5925354603258213</v>
      </c>
      <c r="C11" s="396">
        <v>3.323956645381015</v>
      </c>
      <c r="D11" s="396">
        <v>2.401640958668912</v>
      </c>
      <c r="E11" s="396">
        <v>2.1609178573434202</v>
      </c>
      <c r="F11" s="396">
        <v>2.0694456702968154</v>
      </c>
      <c r="G11" s="396">
        <v>1.8429714294721922</v>
      </c>
      <c r="H11" s="382">
        <v>1.5145347073664641</v>
      </c>
      <c r="I11" s="382">
        <v>1.376428286619102</v>
      </c>
      <c r="J11" s="382">
        <v>1.3845480113070445</v>
      </c>
      <c r="K11" s="382">
        <v>1.489430802909223</v>
      </c>
      <c r="L11" s="382">
        <v>1.0407447776442496</v>
      </c>
      <c r="M11" s="382">
        <v>0.68</v>
      </c>
      <c r="N11" s="423" t="s">
        <v>17</v>
      </c>
      <c r="O11" s="423" t="s">
        <v>17</v>
      </c>
      <c r="P11" s="383"/>
      <c r="Q11" s="396">
        <v>1.7450723973604663</v>
      </c>
      <c r="R11" s="382">
        <v>0.8723080748290479</v>
      </c>
      <c r="S11" s="383">
        <v>0.8470742406962276</v>
      </c>
      <c r="T11" s="382">
        <v>0.8309376795433384</v>
      </c>
      <c r="U11" s="383">
        <v>0.6003835971689447</v>
      </c>
      <c r="V11" s="383">
        <v>0.66</v>
      </c>
      <c r="W11" s="383">
        <v>0.63</v>
      </c>
      <c r="X11" s="382" t="s">
        <v>17</v>
      </c>
      <c r="Y11" s="382"/>
      <c r="Z11" s="383">
        <v>0.43</v>
      </c>
      <c r="AA11" s="383" t="s">
        <v>17</v>
      </c>
      <c r="AB11" s="383" t="s">
        <v>17</v>
      </c>
      <c r="AC11" s="383" t="s">
        <v>17</v>
      </c>
      <c r="AD11" s="382" t="s">
        <v>17</v>
      </c>
      <c r="AE11" s="397"/>
    </row>
    <row r="12" spans="1:31" ht="12.75">
      <c r="A12" s="255" t="s">
        <v>71</v>
      </c>
      <c r="B12" s="400">
        <v>-1.4</v>
      </c>
      <c r="C12" s="400">
        <v>-0.57</v>
      </c>
      <c r="D12" s="383">
        <v>-1.387179735074906</v>
      </c>
      <c r="E12" s="383">
        <v>0.43084593580293706</v>
      </c>
      <c r="F12" s="383">
        <v>-0.4329962787645192</v>
      </c>
      <c r="G12" s="383">
        <v>2.316854283668013</v>
      </c>
      <c r="H12" s="383">
        <v>1.6038361782480859</v>
      </c>
      <c r="I12" s="383">
        <v>0.7456064947921837</v>
      </c>
      <c r="J12" s="383">
        <v>4.767010806212845</v>
      </c>
      <c r="K12" s="383">
        <v>-1.605701285606298</v>
      </c>
      <c r="L12" s="383">
        <v>3.2606461197287606</v>
      </c>
      <c r="M12" s="383">
        <v>7.2</v>
      </c>
      <c r="N12" s="423" t="s">
        <v>17</v>
      </c>
      <c r="O12" s="423" t="s">
        <v>17</v>
      </c>
      <c r="P12" s="383"/>
      <c r="Q12" s="382">
        <v>1.0840975490373994</v>
      </c>
      <c r="R12" s="382">
        <v>4.093204417985197</v>
      </c>
      <c r="S12" s="383">
        <v>6.221182632768474</v>
      </c>
      <c r="T12" s="382">
        <v>4.373486485450928</v>
      </c>
      <c r="U12" s="383">
        <v>1.6</v>
      </c>
      <c r="V12" s="383">
        <v>7.3</v>
      </c>
      <c r="W12" s="383">
        <v>8</v>
      </c>
      <c r="X12" s="382" t="s">
        <v>17</v>
      </c>
      <c r="Y12" s="382"/>
      <c r="Z12" s="383" t="s">
        <v>17</v>
      </c>
      <c r="AA12" s="383" t="s">
        <v>17</v>
      </c>
      <c r="AB12" s="383" t="s">
        <v>17</v>
      </c>
      <c r="AC12" s="383" t="s">
        <v>17</v>
      </c>
      <c r="AD12" s="382" t="s">
        <v>17</v>
      </c>
      <c r="AE12" s="465"/>
    </row>
    <row r="13" spans="1:31" ht="12.75">
      <c r="A13" s="277" t="s">
        <v>69</v>
      </c>
      <c r="B13" s="400">
        <v>1.6632016632016633</v>
      </c>
      <c r="C13" s="400">
        <v>1.6359918200409052</v>
      </c>
      <c r="D13" s="383">
        <v>0.6036217303822866</v>
      </c>
      <c r="E13" s="383">
        <v>1.8</v>
      </c>
      <c r="F13" s="383">
        <v>2.7504911591355485</v>
      </c>
      <c r="G13" s="383">
        <v>4.49330783938815</v>
      </c>
      <c r="H13" s="383">
        <v>4.637474360117699</v>
      </c>
      <c r="I13" s="383">
        <v>2.241540952867971</v>
      </c>
      <c r="J13" s="383">
        <v>5.4684894964988295</v>
      </c>
      <c r="K13" s="383">
        <v>-0.8457160923174056</v>
      </c>
      <c r="L13" s="383">
        <v>3.2722200079712938</v>
      </c>
      <c r="M13" s="383">
        <v>3.8</v>
      </c>
      <c r="N13" s="383">
        <v>3.5</v>
      </c>
      <c r="O13" s="423" t="s">
        <v>17</v>
      </c>
      <c r="P13" s="383"/>
      <c r="Q13" s="396">
        <v>-2.789832610043419</v>
      </c>
      <c r="R13" s="383">
        <v>3.2624563630593295</v>
      </c>
      <c r="S13" s="383">
        <v>2.899053627760262</v>
      </c>
      <c r="T13" s="383">
        <v>3.012800499531698</v>
      </c>
      <c r="U13" s="383">
        <v>4.0966386554621925</v>
      </c>
      <c r="V13" s="383">
        <v>4.133628372979281</v>
      </c>
      <c r="W13" s="383">
        <v>4</v>
      </c>
      <c r="X13" s="382">
        <v>3.4</v>
      </c>
      <c r="Y13" s="382"/>
      <c r="Z13" s="382">
        <v>3.81</v>
      </c>
      <c r="AA13" s="382">
        <v>3.38</v>
      </c>
      <c r="AB13" s="382">
        <v>3.36</v>
      </c>
      <c r="AC13" s="383">
        <v>3.4</v>
      </c>
      <c r="AD13" s="382">
        <v>2.5</v>
      </c>
      <c r="AE13" s="397"/>
    </row>
    <row r="14" spans="8:30" ht="12.75">
      <c r="H14" s="399"/>
      <c r="I14" s="399"/>
      <c r="J14" s="383"/>
      <c r="K14" s="383"/>
      <c r="L14" s="383"/>
      <c r="M14" s="383"/>
      <c r="N14" s="383"/>
      <c r="O14" s="383"/>
      <c r="P14" s="383"/>
      <c r="Q14" s="396"/>
      <c r="R14" s="399"/>
      <c r="S14" s="399"/>
      <c r="T14" s="399"/>
      <c r="U14" s="399"/>
      <c r="V14" s="399"/>
      <c r="W14" s="399"/>
      <c r="X14" s="399"/>
      <c r="Y14" s="382"/>
      <c r="Z14" s="448"/>
      <c r="AA14" s="448"/>
      <c r="AB14" s="448"/>
      <c r="AC14" s="448"/>
      <c r="AD14" s="452"/>
    </row>
    <row r="15" spans="1:30" ht="12.75">
      <c r="A15" s="395" t="s">
        <v>8</v>
      </c>
      <c r="B15" s="400"/>
      <c r="C15" s="400"/>
      <c r="D15" s="383"/>
      <c r="H15" s="399"/>
      <c r="I15" s="399"/>
      <c r="J15" s="383"/>
      <c r="K15" s="383"/>
      <c r="L15" s="383"/>
      <c r="M15" s="383"/>
      <c r="N15" s="383"/>
      <c r="O15" s="383"/>
      <c r="P15" s="383"/>
      <c r="Q15" s="396"/>
      <c r="R15" s="399"/>
      <c r="S15" s="399"/>
      <c r="T15" s="399"/>
      <c r="U15" s="399"/>
      <c r="V15" s="399"/>
      <c r="W15" s="399"/>
      <c r="X15" s="399"/>
      <c r="Y15" s="382"/>
      <c r="Z15" s="399"/>
      <c r="AA15" s="399"/>
      <c r="AB15" s="399"/>
      <c r="AC15" s="399"/>
      <c r="AD15" s="396"/>
    </row>
    <row r="16" spans="1:30" ht="12.75">
      <c r="A16" s="255" t="s">
        <v>185</v>
      </c>
      <c r="B16" s="400"/>
      <c r="C16" s="400"/>
      <c r="D16" s="383"/>
      <c r="H16" s="399"/>
      <c r="I16" s="383" t="e">
        <f>NA()</f>
        <v>#N/A</v>
      </c>
      <c r="J16" s="383">
        <v>16.493137246480522</v>
      </c>
      <c r="K16" s="383">
        <v>15.940892726238996</v>
      </c>
      <c r="L16" s="383">
        <v>17.180416569230644</v>
      </c>
      <c r="M16" s="383">
        <v>17.72730562300981</v>
      </c>
      <c r="N16" s="383">
        <v>16.787912702853944</v>
      </c>
      <c r="O16" s="383">
        <v>15.755475027572082</v>
      </c>
      <c r="P16" s="383"/>
      <c r="Q16" s="396">
        <v>21.43478126718563</v>
      </c>
      <c r="R16" s="382">
        <v>17.88670485874753</v>
      </c>
      <c r="S16" s="383">
        <v>15.289756167375337</v>
      </c>
      <c r="T16" s="382">
        <v>13.992744559353065</v>
      </c>
      <c r="U16" s="383">
        <v>23.09458405706189</v>
      </c>
      <c r="V16" s="383">
        <v>18.6</v>
      </c>
      <c r="W16" s="383">
        <v>16.5</v>
      </c>
      <c r="X16" s="382" t="s">
        <v>17</v>
      </c>
      <c r="Y16" s="382"/>
      <c r="Z16" s="383" t="s">
        <v>17</v>
      </c>
      <c r="AA16" s="383" t="s">
        <v>17</v>
      </c>
      <c r="AB16" s="383" t="s">
        <v>17</v>
      </c>
      <c r="AC16" s="383" t="s">
        <v>17</v>
      </c>
      <c r="AD16" s="382" t="s">
        <v>17</v>
      </c>
    </row>
    <row r="17" spans="1:30" ht="12.75">
      <c r="A17" s="255" t="s">
        <v>184</v>
      </c>
      <c r="B17" s="400"/>
      <c r="C17" s="400"/>
      <c r="D17" s="383"/>
      <c r="H17" s="399"/>
      <c r="I17" s="383" t="e">
        <f>NA()</f>
        <v>#N/A</v>
      </c>
      <c r="J17" s="383">
        <v>17.605531147850783</v>
      </c>
      <c r="K17" s="383">
        <v>21.083584106392458</v>
      </c>
      <c r="L17" s="383">
        <v>19.498591833114272</v>
      </c>
      <c r="M17" s="383">
        <v>21.43235596746397</v>
      </c>
      <c r="N17" s="383">
        <v>22.782770599108037</v>
      </c>
      <c r="O17" s="383">
        <v>23.250044115330077</v>
      </c>
      <c r="P17" s="383"/>
      <c r="Q17" s="396">
        <v>20.263980369131474</v>
      </c>
      <c r="R17" s="382">
        <v>19.228736363114724</v>
      </c>
      <c r="S17" s="383">
        <v>23.84424628713111</v>
      </c>
      <c r="T17" s="382">
        <v>21.258374352546486</v>
      </c>
      <c r="U17" s="383">
        <v>21.192666199490166</v>
      </c>
      <c r="V17" s="383">
        <v>17.5</v>
      </c>
      <c r="W17" s="383">
        <v>19.9</v>
      </c>
      <c r="X17" s="382" t="s">
        <v>17</v>
      </c>
      <c r="Y17" s="382"/>
      <c r="Z17" s="383" t="s">
        <v>17</v>
      </c>
      <c r="AA17" s="383" t="s">
        <v>17</v>
      </c>
      <c r="AB17" s="383" t="s">
        <v>17</v>
      </c>
      <c r="AC17" s="383" t="s">
        <v>17</v>
      </c>
      <c r="AD17" s="382" t="s">
        <v>17</v>
      </c>
    </row>
    <row r="18" spans="1:31" ht="12.75">
      <c r="A18" s="255" t="s">
        <v>18</v>
      </c>
      <c r="B18" s="400">
        <v>-2.231970424546862</v>
      </c>
      <c r="C18" s="400">
        <v>-2.3959043943101612</v>
      </c>
      <c r="D18" s="383">
        <v>-1.4092832717167496</v>
      </c>
      <c r="E18" s="383">
        <v>0.405551859280704</v>
      </c>
      <c r="F18" s="383">
        <v>0.12839249270665304</v>
      </c>
      <c r="G18" s="383">
        <v>-0.645209225629091</v>
      </c>
      <c r="H18" s="383">
        <v>0.7447506067685215</v>
      </c>
      <c r="I18" s="383">
        <v>-2.0536638625476926</v>
      </c>
      <c r="J18" s="383">
        <v>-1.3749560870554445</v>
      </c>
      <c r="K18" s="383">
        <v>-5.14269138015346</v>
      </c>
      <c r="L18" s="383">
        <v>-2.31817526388363</v>
      </c>
      <c r="M18" s="383">
        <v>-3.70505034445416</v>
      </c>
      <c r="N18" s="383">
        <v>-5.99485789625409</v>
      </c>
      <c r="O18" s="383">
        <v>-7.494569087758</v>
      </c>
      <c r="P18" s="383"/>
      <c r="Q18" s="382">
        <v>0.5713905864032286</v>
      </c>
      <c r="R18" s="382">
        <v>1.3234460271633615</v>
      </c>
      <c r="S18" s="383">
        <v>-7.21952320562161</v>
      </c>
      <c r="T18" s="382">
        <v>-10.286876468778798</v>
      </c>
      <c r="U18" s="383">
        <v>5.2401362188773755</v>
      </c>
      <c r="V18" s="383">
        <v>4.32328145475799</v>
      </c>
      <c r="W18" s="383">
        <v>-10.2</v>
      </c>
      <c r="X18" s="382" t="s">
        <v>17</v>
      </c>
      <c r="Y18" s="382"/>
      <c r="Z18" s="383" t="s">
        <v>17</v>
      </c>
      <c r="AA18" s="383" t="s">
        <v>17</v>
      </c>
      <c r="AB18" s="383" t="s">
        <v>17</v>
      </c>
      <c r="AC18" s="383" t="s">
        <v>17</v>
      </c>
      <c r="AD18" s="382" t="s">
        <v>17</v>
      </c>
      <c r="AE18" s="398"/>
    </row>
    <row r="19" spans="1:31" ht="12.75">
      <c r="A19" s="255" t="s">
        <v>324</v>
      </c>
      <c r="B19" s="400">
        <v>21.931827881718498</v>
      </c>
      <c r="C19" s="400">
        <v>24.763340113630033</v>
      </c>
      <c r="D19" s="383" t="s">
        <v>49</v>
      </c>
      <c r="E19" s="383" t="s">
        <v>17</v>
      </c>
      <c r="F19" s="383" t="s">
        <v>17</v>
      </c>
      <c r="G19" s="382">
        <v>38.12013666460953</v>
      </c>
      <c r="H19" s="382">
        <v>34.23480429079898</v>
      </c>
      <c r="I19" s="383">
        <v>32.74869343195236</v>
      </c>
      <c r="J19" s="383">
        <v>33.65257807253505</v>
      </c>
      <c r="K19" s="383">
        <v>39.4</v>
      </c>
      <c r="L19" s="383">
        <v>38.8</v>
      </c>
      <c r="M19" s="383">
        <v>37.7</v>
      </c>
      <c r="N19" s="383">
        <v>41.7</v>
      </c>
      <c r="O19" s="383">
        <v>42.1</v>
      </c>
      <c r="P19" s="382"/>
      <c r="Q19" s="382">
        <v>38.76324252090164</v>
      </c>
      <c r="R19" s="382">
        <v>38.99007079902913</v>
      </c>
      <c r="S19" s="383">
        <v>38.83586864131488</v>
      </c>
      <c r="T19" s="382">
        <v>37.861002334568035</v>
      </c>
      <c r="U19" s="383">
        <v>37.391603848171776</v>
      </c>
      <c r="V19" s="383">
        <v>38.3</v>
      </c>
      <c r="W19" s="383">
        <v>37.4</v>
      </c>
      <c r="X19" s="382" t="s">
        <v>17</v>
      </c>
      <c r="Y19" s="382"/>
      <c r="Z19" s="382">
        <v>37.8</v>
      </c>
      <c r="AA19" s="383">
        <v>37</v>
      </c>
      <c r="AB19" s="383" t="s">
        <v>17</v>
      </c>
      <c r="AC19" s="383" t="s">
        <v>17</v>
      </c>
      <c r="AD19" s="382" t="s">
        <v>17</v>
      </c>
      <c r="AE19" s="465"/>
    </row>
    <row r="20" spans="2:31" ht="12.75" hidden="1">
      <c r="B20" s="396"/>
      <c r="C20" s="396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99"/>
      <c r="S20" s="399"/>
      <c r="T20" s="399"/>
      <c r="U20" s="399"/>
      <c r="V20" s="399"/>
      <c r="W20" s="399"/>
      <c r="X20" s="399"/>
      <c r="Y20" s="382"/>
      <c r="Z20" s="382"/>
      <c r="AA20" s="382"/>
      <c r="AB20" s="382"/>
      <c r="AC20" s="382"/>
      <c r="AD20" s="382"/>
      <c r="AE20" s="465"/>
    </row>
    <row r="21" spans="8:30" ht="12.75">
      <c r="H21" s="382"/>
      <c r="I21" s="382"/>
      <c r="J21" s="382"/>
      <c r="K21" s="382"/>
      <c r="L21" s="382"/>
      <c r="M21" s="382"/>
      <c r="N21" s="382"/>
      <c r="O21" s="382"/>
      <c r="P21" s="382"/>
      <c r="Q21" s="396"/>
      <c r="R21" s="399"/>
      <c r="S21" s="399"/>
      <c r="T21" s="399"/>
      <c r="U21" s="399"/>
      <c r="V21" s="399"/>
      <c r="W21" s="399"/>
      <c r="X21" s="399"/>
      <c r="Y21" s="396"/>
      <c r="Z21" s="382"/>
      <c r="AA21" s="382"/>
      <c r="AB21" s="382"/>
      <c r="AC21" s="382"/>
      <c r="AD21" s="396"/>
    </row>
    <row r="22" spans="1:30" ht="12.75">
      <c r="A22" s="395" t="s">
        <v>11</v>
      </c>
      <c r="H22" s="382"/>
      <c r="I22" s="382"/>
      <c r="J22" s="466"/>
      <c r="K22" s="466"/>
      <c r="L22" s="466"/>
      <c r="M22" s="466"/>
      <c r="N22" s="466"/>
      <c r="O22" s="466"/>
      <c r="P22" s="466"/>
      <c r="Q22" s="396"/>
      <c r="R22" s="399"/>
      <c r="S22" s="399"/>
      <c r="T22" s="399"/>
      <c r="U22" s="399"/>
      <c r="V22" s="399"/>
      <c r="W22" s="399"/>
      <c r="X22" s="399"/>
      <c r="Y22" s="396"/>
      <c r="Z22" s="382"/>
      <c r="AA22" s="382"/>
      <c r="AB22" s="382"/>
      <c r="AC22" s="382"/>
      <c r="AD22" s="396"/>
    </row>
    <row r="23" spans="1:31" ht="12.75">
      <c r="A23" s="277" t="s">
        <v>74</v>
      </c>
      <c r="B23" s="426">
        <v>5466</v>
      </c>
      <c r="C23" s="426">
        <v>2494</v>
      </c>
      <c r="D23" s="426">
        <v>2739</v>
      </c>
      <c r="E23" s="426">
        <v>3759</v>
      </c>
      <c r="F23" s="426">
        <v>1459.991310403013</v>
      </c>
      <c r="G23" s="426">
        <v>-8253.710000000006</v>
      </c>
      <c r="H23" s="423">
        <v>993.9499999999971</v>
      </c>
      <c r="I23" s="423">
        <v>12781.22000000003</v>
      </c>
      <c r="J23" s="423">
        <v>-381.2700000000186</v>
      </c>
      <c r="K23" s="423">
        <v>19387.339999999997</v>
      </c>
      <c r="L23" s="423">
        <v>28000.119999999966</v>
      </c>
      <c r="M23" s="423">
        <v>23927.459999999992</v>
      </c>
      <c r="N23" s="423" t="s">
        <v>17</v>
      </c>
      <c r="O23" s="423" t="s">
        <v>17</v>
      </c>
      <c r="P23" s="426"/>
      <c r="Q23" s="426">
        <v>3913.959999999992</v>
      </c>
      <c r="R23" s="423">
        <v>3315.9899999999907</v>
      </c>
      <c r="S23" s="423">
        <v>4103.849999999991</v>
      </c>
      <c r="T23" s="423">
        <v>7986.29</v>
      </c>
      <c r="U23" s="423">
        <v>7295.639999999992</v>
      </c>
      <c r="V23" s="423">
        <v>7676.060000000005</v>
      </c>
      <c r="W23" s="423">
        <v>993.1299999999974</v>
      </c>
      <c r="X23" s="382" t="s">
        <v>17</v>
      </c>
      <c r="Y23" s="426"/>
      <c r="Z23" s="423">
        <v>-237.85</v>
      </c>
      <c r="AA23" s="423">
        <v>522.27</v>
      </c>
      <c r="AB23" s="448" t="s">
        <v>17</v>
      </c>
      <c r="AC23" s="423" t="s">
        <v>17</v>
      </c>
      <c r="AD23" s="382" t="s">
        <v>17</v>
      </c>
      <c r="AE23" s="398"/>
    </row>
    <row r="24" spans="1:31" ht="12.75">
      <c r="A24" s="277" t="s">
        <v>85</v>
      </c>
      <c r="B24" s="467">
        <v>67889</v>
      </c>
      <c r="C24" s="467">
        <v>63070</v>
      </c>
      <c r="D24" s="468">
        <v>66092</v>
      </c>
      <c r="E24" s="468">
        <v>78105</v>
      </c>
      <c r="F24" s="468">
        <v>94941.46400174299</v>
      </c>
      <c r="G24" s="468">
        <v>109362</v>
      </c>
      <c r="H24" s="468">
        <v>127940.8</v>
      </c>
      <c r="I24" s="423">
        <v>151257.72000000003</v>
      </c>
      <c r="J24" s="423">
        <v>175222.37999999998</v>
      </c>
      <c r="K24" s="423">
        <v>150742.89</v>
      </c>
      <c r="L24" s="423">
        <v>193655.30999999997</v>
      </c>
      <c r="M24" s="423">
        <v>225802.09</v>
      </c>
      <c r="N24" s="423" t="s">
        <v>17</v>
      </c>
      <c r="O24" s="423" t="s">
        <v>17</v>
      </c>
      <c r="P24" s="423"/>
      <c r="Q24" s="423">
        <v>33952.20999999999</v>
      </c>
      <c r="R24" s="423">
        <v>49718.2</v>
      </c>
      <c r="S24" s="423">
        <v>51845.95999999999</v>
      </c>
      <c r="T24" s="423">
        <v>56001.39000000001</v>
      </c>
      <c r="U24" s="423">
        <v>57342.63</v>
      </c>
      <c r="V24" s="423">
        <v>63296.36</v>
      </c>
      <c r="W24" s="423">
        <v>49161.85</v>
      </c>
      <c r="X24" s="382" t="s">
        <v>17</v>
      </c>
      <c r="Y24" s="423"/>
      <c r="Z24" s="423">
        <v>16855.9</v>
      </c>
      <c r="AA24" s="423">
        <v>15520.45</v>
      </c>
      <c r="AB24" s="423" t="s">
        <v>17</v>
      </c>
      <c r="AC24" s="423" t="s">
        <v>17</v>
      </c>
      <c r="AD24" s="382" t="s">
        <v>17</v>
      </c>
      <c r="AE24" s="398"/>
    </row>
    <row r="25" spans="1:31" ht="12.75">
      <c r="A25" s="277" t="s">
        <v>67</v>
      </c>
      <c r="B25" s="400">
        <v>19.521</v>
      </c>
      <c r="C25" s="400">
        <v>-7.098351721191943</v>
      </c>
      <c r="D25" s="400">
        <v>4.791501506262885</v>
      </c>
      <c r="E25" s="400">
        <v>18.176178660049636</v>
      </c>
      <c r="F25" s="400">
        <v>21.55619230746173</v>
      </c>
      <c r="G25" s="400">
        <v>15.1888704791747</v>
      </c>
      <c r="H25" s="383">
        <v>16.988949670011678</v>
      </c>
      <c r="I25" s="383">
        <v>18.22477270737719</v>
      </c>
      <c r="J25" s="383">
        <v>15.850564454736826</v>
      </c>
      <c r="K25" s="383">
        <v>-13.970527052537452</v>
      </c>
      <c r="L25" s="383">
        <v>28.467292885256445</v>
      </c>
      <c r="M25" s="383">
        <v>16.6</v>
      </c>
      <c r="N25" s="423" t="s">
        <v>17</v>
      </c>
      <c r="O25" s="423" t="s">
        <v>17</v>
      </c>
      <c r="P25" s="383"/>
      <c r="Q25" s="382">
        <v>-26.163159010715997</v>
      </c>
      <c r="R25" s="382">
        <v>22.190043362815338</v>
      </c>
      <c r="S25" s="382">
        <v>21.126703966163163</v>
      </c>
      <c r="T25" s="382">
        <v>27.317090803932942</v>
      </c>
      <c r="U25" s="382">
        <v>19.20208941243382</v>
      </c>
      <c r="V25" s="382">
        <v>27.310240515545626</v>
      </c>
      <c r="W25" s="382">
        <v>-5.2</v>
      </c>
      <c r="X25" s="382" t="s">
        <v>17</v>
      </c>
      <c r="Y25" s="382"/>
      <c r="Z25" s="382">
        <v>-2.1</v>
      </c>
      <c r="AA25" s="382">
        <v>-6.1</v>
      </c>
      <c r="AB25" s="382" t="s">
        <v>17</v>
      </c>
      <c r="AC25" s="382" t="s">
        <v>17</v>
      </c>
      <c r="AD25" s="382" t="s">
        <v>17</v>
      </c>
      <c r="AE25" s="398"/>
    </row>
    <row r="26" spans="1:31" ht="12.75">
      <c r="A26" s="277" t="s">
        <v>83</v>
      </c>
      <c r="B26" s="383" t="s">
        <v>17</v>
      </c>
      <c r="C26" s="400">
        <v>-7.481943064307206</v>
      </c>
      <c r="D26" s="383">
        <v>-3.005754027194918</v>
      </c>
      <c r="E26" s="383">
        <v>16.297085959264646</v>
      </c>
      <c r="F26" s="383">
        <v>21.351841617203625</v>
      </c>
      <c r="G26" s="383">
        <v>25.68094323521839</v>
      </c>
      <c r="H26" s="383">
        <v>25.162471900098062</v>
      </c>
      <c r="I26" s="382">
        <v>16.384491186600748</v>
      </c>
      <c r="J26" s="383">
        <v>7.598193864288283</v>
      </c>
      <c r="K26" s="383">
        <v>-13.473711048441183</v>
      </c>
      <c r="L26" s="383">
        <v>20.9196411750318</v>
      </c>
      <c r="M26" s="383">
        <v>-2.545010833224348</v>
      </c>
      <c r="N26" s="423" t="s">
        <v>17</v>
      </c>
      <c r="O26" s="423" t="s">
        <v>17</v>
      </c>
      <c r="P26" s="383"/>
      <c r="Q26" s="382">
        <v>-24.972483592348382</v>
      </c>
      <c r="R26" s="382">
        <v>21.390580226175416</v>
      </c>
      <c r="S26" s="383">
        <v>10.969084847437593</v>
      </c>
      <c r="T26" s="382">
        <v>1.7664145072421755</v>
      </c>
      <c r="U26" s="383">
        <v>6.679907709435984</v>
      </c>
      <c r="V26" s="383">
        <v>10.64880177174019</v>
      </c>
      <c r="W26" s="383">
        <v>-29.016967854396903</v>
      </c>
      <c r="X26" s="382" t="s">
        <v>17</v>
      </c>
      <c r="Y26" s="382"/>
      <c r="Z26" s="382">
        <v>-30.55</v>
      </c>
      <c r="AA26" s="382">
        <v>-26.48</v>
      </c>
      <c r="AB26" s="382"/>
      <c r="AC26" s="382"/>
      <c r="AD26" s="382" t="s">
        <v>17</v>
      </c>
      <c r="AE26" s="398"/>
    </row>
    <row r="27" spans="1:31" ht="12.75">
      <c r="A27" s="277" t="s">
        <v>87</v>
      </c>
      <c r="B27" s="426">
        <v>62423</v>
      </c>
      <c r="C27" s="426">
        <v>60576</v>
      </c>
      <c r="D27" s="426">
        <v>63353</v>
      </c>
      <c r="E27" s="426">
        <v>74346</v>
      </c>
      <c r="F27" s="426">
        <v>93481.47269133998</v>
      </c>
      <c r="G27" s="426">
        <v>117615.71</v>
      </c>
      <c r="H27" s="423">
        <v>126946.85</v>
      </c>
      <c r="I27" s="423">
        <v>138476.5</v>
      </c>
      <c r="J27" s="423">
        <v>175603.65</v>
      </c>
      <c r="K27" s="423">
        <v>118198.94</v>
      </c>
      <c r="L27" s="423">
        <v>161896.63</v>
      </c>
      <c r="M27" s="423">
        <v>201874.63</v>
      </c>
      <c r="N27" s="423" t="s">
        <v>17</v>
      </c>
      <c r="O27" s="423" t="s">
        <v>17</v>
      </c>
      <c r="P27" s="423"/>
      <c r="Q27" s="423">
        <v>30038.25</v>
      </c>
      <c r="R27" s="423">
        <v>46402.21000000001</v>
      </c>
      <c r="S27" s="423">
        <v>47742.11</v>
      </c>
      <c r="T27" s="423">
        <v>48038.76</v>
      </c>
      <c r="U27" s="423">
        <v>50046.990000000005</v>
      </c>
      <c r="V27" s="423">
        <v>55620.299999999996</v>
      </c>
      <c r="W27" s="423">
        <v>48168.58</v>
      </c>
      <c r="X27" s="382" t="s">
        <v>17</v>
      </c>
      <c r="Y27" s="423"/>
      <c r="Z27" s="423">
        <v>17093.77</v>
      </c>
      <c r="AA27" s="423">
        <v>14998.18</v>
      </c>
      <c r="AB27" s="423" t="s">
        <v>17</v>
      </c>
      <c r="AC27" s="423" t="s">
        <v>17</v>
      </c>
      <c r="AD27" s="382" t="s">
        <v>17</v>
      </c>
      <c r="AE27" s="398"/>
    </row>
    <row r="28" spans="1:31" ht="12.75">
      <c r="A28" s="277" t="s">
        <v>67</v>
      </c>
      <c r="B28" s="469">
        <v>31.337</v>
      </c>
      <c r="C28" s="469">
        <v>-2.9588452974064094</v>
      </c>
      <c r="D28" s="469">
        <v>4.58432382461702</v>
      </c>
      <c r="E28" s="469">
        <v>17.351980174577374</v>
      </c>
      <c r="F28" s="469">
        <v>25.738402457886078</v>
      </c>
      <c r="G28" s="469">
        <v>25.817134255412522</v>
      </c>
      <c r="H28" s="470">
        <v>7.933546315013085</v>
      </c>
      <c r="I28" s="470">
        <v>9.08226553081073</v>
      </c>
      <c r="J28" s="383">
        <v>26.81115568345531</v>
      </c>
      <c r="K28" s="383">
        <v>-25.1977108676272</v>
      </c>
      <c r="L28" s="383">
        <v>36.7</v>
      </c>
      <c r="M28" s="383">
        <v>24.69</v>
      </c>
      <c r="N28" s="423" t="s">
        <v>17</v>
      </c>
      <c r="O28" s="423" t="s">
        <v>17</v>
      </c>
      <c r="P28" s="383"/>
      <c r="Q28" s="382">
        <v>-33.07319331655461</v>
      </c>
      <c r="R28" s="382">
        <v>30.631703705371983</v>
      </c>
      <c r="S28" s="383">
        <v>18.735623465041805</v>
      </c>
      <c r="T28" s="382">
        <v>26.4</v>
      </c>
      <c r="U28" s="383">
        <v>27.952100923595836</v>
      </c>
      <c r="V28" s="383">
        <v>33.4</v>
      </c>
      <c r="W28" s="383">
        <v>12.2</v>
      </c>
      <c r="X28" s="382" t="s">
        <v>17</v>
      </c>
      <c r="Y28" s="382"/>
      <c r="Z28" s="382">
        <v>19.6</v>
      </c>
      <c r="AA28" s="382">
        <v>-2.5</v>
      </c>
      <c r="AB28" s="383" t="s">
        <v>17</v>
      </c>
      <c r="AC28" s="383" t="s">
        <v>17</v>
      </c>
      <c r="AD28" s="382" t="s">
        <v>17</v>
      </c>
      <c r="AE28" s="398"/>
    </row>
    <row r="29" spans="1:32" s="409" customFormat="1" ht="12.75">
      <c r="A29" s="409" t="s">
        <v>90</v>
      </c>
      <c r="B29" s="426">
        <v>9328</v>
      </c>
      <c r="C29" s="426">
        <v>5114</v>
      </c>
      <c r="D29" s="426">
        <v>4685</v>
      </c>
      <c r="E29" s="426">
        <v>4784</v>
      </c>
      <c r="F29" s="426">
        <v>2767</v>
      </c>
      <c r="G29" s="426">
        <v>-7641.81</v>
      </c>
      <c r="H29" s="423">
        <v>2314.76</v>
      </c>
      <c r="I29" s="423">
        <v>15680.88000000003</v>
      </c>
      <c r="J29" s="423">
        <v>2146.6399999999767</v>
      </c>
      <c r="K29" s="423">
        <v>21895.78</v>
      </c>
      <c r="L29" s="423">
        <v>13176.01</v>
      </c>
      <c r="M29" s="423">
        <v>11869.5</v>
      </c>
      <c r="N29" s="423" t="s">
        <v>17</v>
      </c>
      <c r="O29" s="423" t="s">
        <v>17</v>
      </c>
      <c r="P29" s="423"/>
      <c r="Q29" s="423">
        <v>2795.5799999999917</v>
      </c>
      <c r="R29" s="423">
        <v>2059.5199999999904</v>
      </c>
      <c r="S29" s="448">
        <v>5540.20999999999</v>
      </c>
      <c r="T29" s="423">
        <v>5932.95</v>
      </c>
      <c r="U29" s="448">
        <v>947.91</v>
      </c>
      <c r="V29" s="448">
        <v>3145.73</v>
      </c>
      <c r="W29" s="448">
        <v>1842.9</v>
      </c>
      <c r="X29" s="382" t="s">
        <v>17</v>
      </c>
      <c r="Y29" s="423"/>
      <c r="Z29" s="423">
        <v>1939.86</v>
      </c>
      <c r="AA29" s="423">
        <v>756.87</v>
      </c>
      <c r="AB29" s="448" t="s">
        <v>17</v>
      </c>
      <c r="AC29" s="423" t="s">
        <v>17</v>
      </c>
      <c r="AD29" s="382" t="s">
        <v>17</v>
      </c>
      <c r="AE29" s="420"/>
      <c r="AF29" s="400"/>
    </row>
    <row r="30" spans="1:31" ht="12.75">
      <c r="A30" s="255" t="s">
        <v>12</v>
      </c>
      <c r="B30" s="400">
        <v>7.610255094305635</v>
      </c>
      <c r="C30" s="400">
        <v>4.430799323194535</v>
      </c>
      <c r="D30" s="400">
        <v>3.6963412730373535</v>
      </c>
      <c r="E30" s="400">
        <v>3.3575867468252656</v>
      </c>
      <c r="F30" s="400">
        <v>1.7170364276406633</v>
      </c>
      <c r="G30" s="400">
        <v>-4.3332754805034215</v>
      </c>
      <c r="H30" s="383">
        <v>1.1179922931870299</v>
      </c>
      <c r="I30" s="383">
        <v>6.299723415189122</v>
      </c>
      <c r="J30" s="383">
        <v>0.7887322358374421</v>
      </c>
      <c r="K30" s="383">
        <v>8.3</v>
      </c>
      <c r="L30" s="383">
        <v>4.1</v>
      </c>
      <c r="M30" s="383">
        <v>3.4</v>
      </c>
      <c r="N30" s="423" t="s">
        <v>17</v>
      </c>
      <c r="O30" s="423" t="s">
        <v>17</v>
      </c>
      <c r="P30" s="383"/>
      <c r="Q30" s="382">
        <v>4.40630132213217</v>
      </c>
      <c r="R30" s="383">
        <v>2.6161941602978085</v>
      </c>
      <c r="S30" s="383">
        <v>6.430876491172679</v>
      </c>
      <c r="T30" s="383">
        <v>6.6</v>
      </c>
      <c r="U30" s="383">
        <v>1.1</v>
      </c>
      <c r="V30" s="383">
        <v>3.5</v>
      </c>
      <c r="W30" s="383">
        <v>2.3</v>
      </c>
      <c r="X30" s="382" t="s">
        <v>17</v>
      </c>
      <c r="Y30" s="382"/>
      <c r="Z30" s="383" t="s">
        <v>17</v>
      </c>
      <c r="AA30" s="383" t="s">
        <v>17</v>
      </c>
      <c r="AB30" s="383" t="s">
        <v>17</v>
      </c>
      <c r="AC30" s="383" t="s">
        <v>17</v>
      </c>
      <c r="AD30" s="382" t="s">
        <v>17</v>
      </c>
      <c r="AE30" s="398"/>
    </row>
    <row r="31" spans="1:31" ht="12.75">
      <c r="A31" s="277" t="s">
        <v>123</v>
      </c>
      <c r="B31" s="426">
        <v>2813.2601912112</v>
      </c>
      <c r="C31" s="426">
        <v>5048</v>
      </c>
      <c r="D31" s="423">
        <v>3411</v>
      </c>
      <c r="E31" s="423">
        <v>5165</v>
      </c>
      <c r="F31" s="423">
        <v>4956</v>
      </c>
      <c r="G31" s="423">
        <v>6503.16</v>
      </c>
      <c r="H31" s="423">
        <v>10479.69</v>
      </c>
      <c r="I31" s="423">
        <v>10272.59</v>
      </c>
      <c r="J31" s="423">
        <v>7542.68</v>
      </c>
      <c r="K31" s="423">
        <v>4853.45</v>
      </c>
      <c r="L31" s="423">
        <v>9689.81</v>
      </c>
      <c r="M31" s="423">
        <v>8428.91</v>
      </c>
      <c r="N31" s="423" t="s">
        <v>17</v>
      </c>
      <c r="O31" s="423" t="s">
        <v>17</v>
      </c>
      <c r="P31" s="423"/>
      <c r="Q31" s="423">
        <v>794.84</v>
      </c>
      <c r="R31" s="423">
        <v>1502.73</v>
      </c>
      <c r="S31" s="448">
        <v>1038.9899999999998</v>
      </c>
      <c r="T31" s="423">
        <v>906.58</v>
      </c>
      <c r="U31" s="448">
        <v>2513.77</v>
      </c>
      <c r="V31" s="448">
        <v>2373.47</v>
      </c>
      <c r="W31" s="448">
        <v>2635.1</v>
      </c>
      <c r="X31" s="382" t="s">
        <v>17</v>
      </c>
      <c r="Y31" s="423"/>
      <c r="Z31" s="423">
        <v>835.66</v>
      </c>
      <c r="AA31" s="423" t="s">
        <v>17</v>
      </c>
      <c r="AB31" s="383" t="s">
        <v>17</v>
      </c>
      <c r="AC31" s="383" t="s">
        <v>17</v>
      </c>
      <c r="AD31" s="382" t="s">
        <v>17</v>
      </c>
      <c r="AE31" s="398"/>
    </row>
    <row r="32" spans="1:31" ht="12.75">
      <c r="A32" s="255" t="s">
        <v>124</v>
      </c>
      <c r="B32" s="426">
        <v>79715</v>
      </c>
      <c r="C32" s="426">
        <v>67509</v>
      </c>
      <c r="D32" s="423">
        <v>59459</v>
      </c>
      <c r="E32" s="423">
        <v>51783</v>
      </c>
      <c r="F32" s="423">
        <v>51312</v>
      </c>
      <c r="G32" s="423">
        <v>52039</v>
      </c>
      <c r="H32" s="423">
        <v>59643</v>
      </c>
      <c r="I32" s="423">
        <v>74415.13</v>
      </c>
      <c r="J32" s="423">
        <v>76102.31</v>
      </c>
      <c r="K32" s="423">
        <v>75306.6</v>
      </c>
      <c r="L32" s="423">
        <v>100561.28</v>
      </c>
      <c r="M32" s="423" t="s">
        <v>17</v>
      </c>
      <c r="N32" s="423" t="s">
        <v>17</v>
      </c>
      <c r="O32" s="423" t="s">
        <v>17</v>
      </c>
      <c r="P32" s="423"/>
      <c r="Q32" s="426">
        <v>63058.56</v>
      </c>
      <c r="R32" s="423">
        <v>92832.85</v>
      </c>
      <c r="S32" s="423">
        <v>100561.28</v>
      </c>
      <c r="T32" s="423">
        <v>108203.54000000001</v>
      </c>
      <c r="U32" s="383">
        <v>111.97901</v>
      </c>
      <c r="V32" s="383">
        <v>115.604</v>
      </c>
      <c r="W32" s="383" t="s">
        <v>17</v>
      </c>
      <c r="X32" s="382" t="s">
        <v>17</v>
      </c>
      <c r="Y32" s="423"/>
      <c r="Z32" s="383" t="s">
        <v>17</v>
      </c>
      <c r="AA32" s="383" t="s">
        <v>17</v>
      </c>
      <c r="AB32" s="383" t="s">
        <v>17</v>
      </c>
      <c r="AC32" s="383" t="s">
        <v>17</v>
      </c>
      <c r="AD32" s="382" t="s">
        <v>17</v>
      </c>
      <c r="AE32" s="398"/>
    </row>
    <row r="33" spans="1:31" ht="12.75">
      <c r="A33" s="255" t="s">
        <v>12</v>
      </c>
      <c r="B33" s="400">
        <v>65.03553653972702</v>
      </c>
      <c r="C33" s="400">
        <v>58.49018997057877</v>
      </c>
      <c r="D33" s="400">
        <v>46.91158073714578</v>
      </c>
      <c r="E33" s="400">
        <v>36.34320955494413</v>
      </c>
      <c r="F33" s="400">
        <v>31.841190160859313</v>
      </c>
      <c r="G33" s="400">
        <v>29.50862724013258</v>
      </c>
      <c r="H33" s="383">
        <v>28.806621136771852</v>
      </c>
      <c r="I33" s="383">
        <v>29.8959456934395</v>
      </c>
      <c r="J33" s="383">
        <v>27.96199880683057</v>
      </c>
      <c r="K33" s="383">
        <v>28.590682577961278</v>
      </c>
      <c r="L33" s="383">
        <v>31.558149440402108</v>
      </c>
      <c r="M33" s="383" t="s">
        <v>17</v>
      </c>
      <c r="N33" s="423" t="s">
        <v>17</v>
      </c>
      <c r="O33" s="423" t="s">
        <v>17</v>
      </c>
      <c r="P33" s="383"/>
      <c r="Q33" s="400">
        <v>24.847707479284402</v>
      </c>
      <c r="R33" s="383">
        <v>29.481233497830022</v>
      </c>
      <c r="S33" s="383">
        <v>29.181979179229423</v>
      </c>
      <c r="T33" s="383">
        <v>30.08390204946335</v>
      </c>
      <c r="U33" s="383">
        <v>32</v>
      </c>
      <c r="V33" s="383">
        <v>32.4</v>
      </c>
      <c r="W33" s="383" t="s">
        <v>17</v>
      </c>
      <c r="X33" s="382" t="s">
        <v>17</v>
      </c>
      <c r="Y33" s="384"/>
      <c r="Z33" s="383" t="s">
        <v>17</v>
      </c>
      <c r="AA33" s="383" t="s">
        <v>17</v>
      </c>
      <c r="AB33" s="383" t="s">
        <v>17</v>
      </c>
      <c r="AC33" s="383" t="s">
        <v>17</v>
      </c>
      <c r="AD33" s="382" t="s">
        <v>17</v>
      </c>
      <c r="AE33" s="398"/>
    </row>
    <row r="34" spans="1:31" ht="12.75">
      <c r="A34" s="277" t="s">
        <v>125</v>
      </c>
      <c r="B34" s="426">
        <v>14694</v>
      </c>
      <c r="C34" s="426">
        <v>13389</v>
      </c>
      <c r="D34" s="423">
        <v>11919</v>
      </c>
      <c r="E34" s="423">
        <v>10904</v>
      </c>
      <c r="F34" s="423">
        <v>12174</v>
      </c>
      <c r="G34" s="423">
        <v>16408</v>
      </c>
      <c r="H34" s="423">
        <v>18554</v>
      </c>
      <c r="I34" s="423">
        <v>34015.76</v>
      </c>
      <c r="J34" s="423">
        <v>33603.55</v>
      </c>
      <c r="K34" s="423">
        <v>33127.64</v>
      </c>
      <c r="L34" s="423">
        <v>50654.86</v>
      </c>
      <c r="M34" s="423" t="s">
        <v>17</v>
      </c>
      <c r="N34" s="423" t="s">
        <v>17</v>
      </c>
      <c r="O34" s="423" t="s">
        <v>17</v>
      </c>
      <c r="P34" s="423"/>
      <c r="Q34" s="423">
        <v>21692.8</v>
      </c>
      <c r="R34" s="423">
        <v>45155.93</v>
      </c>
      <c r="S34" s="423">
        <v>50654.86</v>
      </c>
      <c r="T34" s="423">
        <v>55672.25</v>
      </c>
      <c r="U34" s="383">
        <v>58.9</v>
      </c>
      <c r="V34" s="383">
        <v>58.7</v>
      </c>
      <c r="W34" s="383" t="s">
        <v>17</v>
      </c>
      <c r="X34" s="382" t="s">
        <v>17</v>
      </c>
      <c r="Y34" s="423"/>
      <c r="Z34" s="383" t="s">
        <v>17</v>
      </c>
      <c r="AA34" s="383" t="s">
        <v>17</v>
      </c>
      <c r="AB34" s="383" t="s">
        <v>17</v>
      </c>
      <c r="AC34" s="383" t="s">
        <v>17</v>
      </c>
      <c r="AD34" s="382" t="s">
        <v>17</v>
      </c>
      <c r="AE34" s="420"/>
    </row>
    <row r="35" spans="1:31" ht="12.75">
      <c r="A35" s="255" t="s">
        <v>13</v>
      </c>
      <c r="B35" s="400">
        <v>15.4</v>
      </c>
      <c r="C35" s="400">
        <v>20.8</v>
      </c>
      <c r="D35" s="383">
        <v>19.6</v>
      </c>
      <c r="E35" s="383">
        <v>16</v>
      </c>
      <c r="F35" s="383">
        <v>8.5</v>
      </c>
      <c r="G35" s="383">
        <v>10.8</v>
      </c>
      <c r="H35" s="383">
        <v>11.385518013038054</v>
      </c>
      <c r="I35" s="383">
        <v>12.082504815287965</v>
      </c>
      <c r="J35" s="383">
        <v>8.307010175113573</v>
      </c>
      <c r="K35" s="383">
        <v>7.614169005976024</v>
      </c>
      <c r="L35" s="383">
        <v>4.683149229566195</v>
      </c>
      <c r="M35" s="383" t="s">
        <v>17</v>
      </c>
      <c r="N35" s="423" t="s">
        <v>17</v>
      </c>
      <c r="O35" s="423" t="s">
        <v>17</v>
      </c>
      <c r="P35" s="383"/>
      <c r="Q35" s="383">
        <v>7.840095432676073</v>
      </c>
      <c r="R35" s="383">
        <v>4.5839072336431474</v>
      </c>
      <c r="S35" s="383">
        <v>3.700529093165998</v>
      </c>
      <c r="T35" s="383">
        <v>3.87</v>
      </c>
      <c r="U35" s="383">
        <v>3.02</v>
      </c>
      <c r="V35" s="383">
        <v>2.42</v>
      </c>
      <c r="W35" s="383" t="s">
        <v>17</v>
      </c>
      <c r="X35" s="382" t="s">
        <v>17</v>
      </c>
      <c r="Y35" s="384"/>
      <c r="Z35" s="383" t="s">
        <v>17</v>
      </c>
      <c r="AA35" s="383" t="s">
        <v>17</v>
      </c>
      <c r="AB35" s="383" t="s">
        <v>17</v>
      </c>
      <c r="AC35" s="383" t="s">
        <v>17</v>
      </c>
      <c r="AD35" s="382" t="s">
        <v>17</v>
      </c>
      <c r="AE35" s="398"/>
    </row>
    <row r="36" spans="1:31" ht="12.75">
      <c r="A36" s="307" t="s">
        <v>98</v>
      </c>
      <c r="B36" s="426">
        <v>32661.3</v>
      </c>
      <c r="C36" s="426">
        <v>33048.4</v>
      </c>
      <c r="D36" s="426">
        <v>38923.7</v>
      </c>
      <c r="E36" s="426">
        <v>42147.7</v>
      </c>
      <c r="F36" s="426">
        <v>49831.661590029995</v>
      </c>
      <c r="G36" s="426">
        <v>52065.85</v>
      </c>
      <c r="H36" s="423">
        <v>66984.76</v>
      </c>
      <c r="I36" s="423">
        <v>87455.09999999999</v>
      </c>
      <c r="J36" s="423">
        <v>111008.01</v>
      </c>
      <c r="K36" s="423">
        <v>138417.57</v>
      </c>
      <c r="L36" s="423">
        <v>172128.89</v>
      </c>
      <c r="M36" s="423">
        <v>182191.4460730047</v>
      </c>
      <c r="N36" s="423" t="s">
        <v>17</v>
      </c>
      <c r="O36" s="423" t="s">
        <v>17</v>
      </c>
      <c r="P36" s="423"/>
      <c r="Q36" s="423">
        <v>120810.93999999999</v>
      </c>
      <c r="R36" s="423">
        <v>163235.28</v>
      </c>
      <c r="S36" s="423">
        <v>172128.89</v>
      </c>
      <c r="T36" s="423">
        <v>181584.01</v>
      </c>
      <c r="U36" s="423">
        <v>184894.26</v>
      </c>
      <c r="V36" s="423">
        <v>180112.66</v>
      </c>
      <c r="W36" s="423">
        <v>175123.8</v>
      </c>
      <c r="X36" s="382">
        <v>179.2</v>
      </c>
      <c r="Y36" s="423"/>
      <c r="Z36" s="423">
        <v>175123.8</v>
      </c>
      <c r="AA36" s="423">
        <v>178552.9</v>
      </c>
      <c r="AB36" s="423">
        <v>180363.1</v>
      </c>
      <c r="AC36" s="423">
        <v>179247</v>
      </c>
      <c r="AD36" s="423">
        <v>178962</v>
      </c>
      <c r="AE36" s="398"/>
    </row>
    <row r="37" spans="1:31" ht="12.75">
      <c r="A37" s="277" t="s">
        <v>100</v>
      </c>
      <c r="B37" s="471">
        <v>6.278704964516283</v>
      </c>
      <c r="C37" s="471">
        <v>6.5468304278922345</v>
      </c>
      <c r="D37" s="471">
        <v>7.372727416223382</v>
      </c>
      <c r="E37" s="471">
        <v>6.802953756758938</v>
      </c>
      <c r="F37" s="471">
        <v>6.396774910198395</v>
      </c>
      <c r="G37" s="471">
        <v>5.312132197305955</v>
      </c>
      <c r="H37" s="383">
        <v>6.612090688181579</v>
      </c>
      <c r="I37" s="383">
        <v>6.441689627735141</v>
      </c>
      <c r="J37" s="383">
        <v>6.524246184362775</v>
      </c>
      <c r="K37" s="383">
        <v>10.661722381344662</v>
      </c>
      <c r="L37" s="383">
        <v>9.974787513577093</v>
      </c>
      <c r="M37" s="383">
        <v>8.7</v>
      </c>
      <c r="N37" s="423" t="s">
        <v>17</v>
      </c>
      <c r="O37" s="423" t="s">
        <v>17</v>
      </c>
      <c r="P37" s="383"/>
      <c r="Q37" s="382">
        <v>10.020579034168904</v>
      </c>
      <c r="R37" s="382">
        <v>9.20038642289409</v>
      </c>
      <c r="S37" s="383">
        <v>9.349847780403996</v>
      </c>
      <c r="T37" s="382">
        <v>9.01</v>
      </c>
      <c r="U37" s="383">
        <v>8.8</v>
      </c>
      <c r="V37" s="383">
        <v>7.9</v>
      </c>
      <c r="W37" s="383">
        <v>8.7</v>
      </c>
      <c r="X37" s="382" t="s">
        <v>17</v>
      </c>
      <c r="Y37" s="382"/>
      <c r="Z37" s="383" t="s">
        <v>17</v>
      </c>
      <c r="AA37" s="383" t="s">
        <v>17</v>
      </c>
      <c r="AB37" s="399" t="s">
        <v>17</v>
      </c>
      <c r="AC37" s="383" t="s">
        <v>17</v>
      </c>
      <c r="AD37" s="382" t="s">
        <v>17</v>
      </c>
      <c r="AE37" s="398"/>
    </row>
    <row r="38" spans="2:29" ht="12.75">
      <c r="B38" s="409"/>
      <c r="C38" s="409"/>
      <c r="D38" s="409"/>
      <c r="E38" s="409"/>
      <c r="F38" s="409"/>
      <c r="G38" s="409"/>
      <c r="H38" s="399"/>
      <c r="I38" s="399"/>
      <c r="J38" s="399"/>
      <c r="K38" s="399"/>
      <c r="L38" s="399"/>
      <c r="M38" s="399"/>
      <c r="N38" s="399"/>
      <c r="O38" s="399"/>
      <c r="R38" s="399"/>
      <c r="S38" s="399"/>
      <c r="T38" s="399"/>
      <c r="U38" s="399"/>
      <c r="V38" s="399"/>
      <c r="W38" s="399"/>
      <c r="X38" s="399"/>
      <c r="Z38" s="399"/>
      <c r="AA38" s="399"/>
      <c r="AB38" s="399"/>
      <c r="AC38" s="399"/>
    </row>
    <row r="39" spans="1:30" ht="12.75">
      <c r="A39" s="395" t="s">
        <v>14</v>
      </c>
      <c r="H39" s="399"/>
      <c r="I39" s="399"/>
      <c r="J39" s="399"/>
      <c r="K39" s="399"/>
      <c r="L39" s="399"/>
      <c r="M39" s="399"/>
      <c r="N39" s="399"/>
      <c r="O39" s="399"/>
      <c r="R39" s="399"/>
      <c r="S39" s="399"/>
      <c r="T39" s="399"/>
      <c r="U39" s="399"/>
      <c r="V39" s="399"/>
      <c r="W39" s="399"/>
      <c r="X39" s="399"/>
      <c r="Z39" s="399"/>
      <c r="AA39" s="399"/>
      <c r="AB39" s="399"/>
      <c r="AC39" s="399"/>
      <c r="AD39" s="396"/>
    </row>
    <row r="40" spans="1:31" ht="12.75">
      <c r="A40" s="277" t="s">
        <v>126</v>
      </c>
      <c r="B40" s="396">
        <v>-10.257692047300848</v>
      </c>
      <c r="C40" s="396">
        <v>-6.446325644082895</v>
      </c>
      <c r="D40" s="382">
        <v>7.059139145520477</v>
      </c>
      <c r="E40" s="382">
        <v>2.9</v>
      </c>
      <c r="F40" s="382">
        <v>8.327353982707187</v>
      </c>
      <c r="G40" s="382">
        <v>6.6211627481462365</v>
      </c>
      <c r="H40" s="382">
        <v>4.785174132299219</v>
      </c>
      <c r="I40" s="382">
        <v>4.942497043602301</v>
      </c>
      <c r="J40" s="383">
        <v>9.294374714966347</v>
      </c>
      <c r="K40" s="383">
        <v>3.122971801510177</v>
      </c>
      <c r="L40" s="383">
        <v>12.615617736123298</v>
      </c>
      <c r="M40" s="383">
        <v>16.2</v>
      </c>
      <c r="N40" s="423" t="s">
        <v>17</v>
      </c>
      <c r="O40" s="423" t="s">
        <v>17</v>
      </c>
      <c r="P40" s="382"/>
      <c r="Q40" s="382">
        <v>2.933277324868566</v>
      </c>
      <c r="R40" s="383">
        <v>10.836722118662955</v>
      </c>
      <c r="S40" s="383">
        <v>12.615617736123298</v>
      </c>
      <c r="T40" s="383">
        <v>14.946594732601227</v>
      </c>
      <c r="U40" s="383">
        <v>16.118098140163827</v>
      </c>
      <c r="V40" s="383">
        <v>17.5</v>
      </c>
      <c r="W40" s="383">
        <v>16.2</v>
      </c>
      <c r="X40" s="382" t="s">
        <v>17</v>
      </c>
      <c r="Y40" s="382"/>
      <c r="Z40" s="383">
        <v>16.2</v>
      </c>
      <c r="AA40" s="383">
        <v>16</v>
      </c>
      <c r="AB40" s="383" t="s">
        <v>17</v>
      </c>
      <c r="AC40" s="383" t="s">
        <v>17</v>
      </c>
      <c r="AD40" s="382" t="s">
        <v>17</v>
      </c>
      <c r="AE40" s="398"/>
    </row>
    <row r="41" spans="1:31" ht="12.75">
      <c r="A41" s="277" t="s">
        <v>128</v>
      </c>
      <c r="B41" s="402"/>
      <c r="C41" s="402"/>
      <c r="D41" s="401">
        <v>1.76</v>
      </c>
      <c r="E41" s="401">
        <v>1.31</v>
      </c>
      <c r="F41" s="401">
        <v>1.23</v>
      </c>
      <c r="G41" s="401">
        <v>2.62</v>
      </c>
      <c r="H41" s="382">
        <v>6.291666666666667</v>
      </c>
      <c r="I41" s="382">
        <v>3.6875</v>
      </c>
      <c r="J41" s="382">
        <v>3.3958333333333335</v>
      </c>
      <c r="K41" s="382">
        <v>1.3541666666666667</v>
      </c>
      <c r="L41" s="382">
        <v>1.5</v>
      </c>
      <c r="M41" s="382">
        <v>2.98</v>
      </c>
      <c r="N41" s="423" t="s">
        <v>17</v>
      </c>
      <c r="O41" s="423" t="s">
        <v>17</v>
      </c>
      <c r="P41" s="382"/>
      <c r="Q41" s="382">
        <v>1.25</v>
      </c>
      <c r="R41" s="382">
        <v>1.6666666666666667</v>
      </c>
      <c r="S41" s="382">
        <v>1.8333333333333333</v>
      </c>
      <c r="T41" s="382">
        <v>2.3333333333333335</v>
      </c>
      <c r="U41" s="382">
        <v>2.8333333333333335</v>
      </c>
      <c r="V41" s="382">
        <v>3.4166666666666665</v>
      </c>
      <c r="W41" s="382">
        <v>3.33</v>
      </c>
      <c r="X41" s="382">
        <v>3</v>
      </c>
      <c r="Y41" s="382"/>
      <c r="Z41" s="382">
        <v>3.25</v>
      </c>
      <c r="AA41" s="382">
        <v>3</v>
      </c>
      <c r="AB41" s="382">
        <v>3</v>
      </c>
      <c r="AC41" s="382">
        <v>3</v>
      </c>
      <c r="AD41" s="382">
        <v>3</v>
      </c>
      <c r="AE41" s="398"/>
    </row>
    <row r="42" spans="1:31" ht="12.75">
      <c r="A42" s="255" t="s">
        <v>111</v>
      </c>
      <c r="B42" s="396">
        <v>40.16213408088151</v>
      </c>
      <c r="C42" s="396">
        <v>44.47695969342548</v>
      </c>
      <c r="D42" s="382">
        <v>43.00413380041011</v>
      </c>
      <c r="E42" s="382">
        <v>41.53026699513937</v>
      </c>
      <c r="F42" s="382">
        <v>40.2</v>
      </c>
      <c r="G42" s="382">
        <v>40.2201302083333</v>
      </c>
      <c r="H42" s="382">
        <v>37.91518461538461</v>
      </c>
      <c r="I42" s="382">
        <v>34.2495977011494</v>
      </c>
      <c r="J42" s="382">
        <v>33.36403053435114</v>
      </c>
      <c r="K42" s="382">
        <v>34.32688697318009</v>
      </c>
      <c r="L42" s="382">
        <v>31.710957854406136</v>
      </c>
      <c r="M42" s="382">
        <v>30.5</v>
      </c>
      <c r="N42" s="423" t="s">
        <v>17</v>
      </c>
      <c r="O42" s="423" t="s">
        <v>17</v>
      </c>
      <c r="P42" s="382"/>
      <c r="Q42" s="382">
        <v>34.736769230769234</v>
      </c>
      <c r="R42" s="382">
        <v>31.63087121212121</v>
      </c>
      <c r="S42" s="382">
        <v>29.985378787878798</v>
      </c>
      <c r="T42" s="382">
        <v>30.527322033898308</v>
      </c>
      <c r="U42" s="382">
        <v>30.29307272727273</v>
      </c>
      <c r="V42" s="382">
        <v>30.129498360655745</v>
      </c>
      <c r="W42" s="382">
        <v>31</v>
      </c>
      <c r="X42" s="382">
        <v>30.998</v>
      </c>
      <c r="Y42" s="382"/>
      <c r="Z42" s="382">
        <v>31.2</v>
      </c>
      <c r="AA42" s="382">
        <v>31.6</v>
      </c>
      <c r="AB42" s="382">
        <v>30.7</v>
      </c>
      <c r="AC42" s="383">
        <v>30.6901</v>
      </c>
      <c r="AD42" s="382">
        <v>30.8884</v>
      </c>
      <c r="AE42" s="398"/>
    </row>
    <row r="43" spans="1:30" ht="12.75">
      <c r="A43" s="255" t="s">
        <v>162</v>
      </c>
      <c r="B43" s="396">
        <v>100</v>
      </c>
      <c r="C43" s="396">
        <v>95.18039896732857</v>
      </c>
      <c r="D43" s="382">
        <v>97.5</v>
      </c>
      <c r="E43" s="382">
        <v>95.3</v>
      </c>
      <c r="F43" s="382">
        <v>94.8</v>
      </c>
      <c r="G43" s="382">
        <v>96.62296233607155</v>
      </c>
      <c r="H43" s="382">
        <v>105.26869463095535</v>
      </c>
      <c r="I43" s="382">
        <v>112.21874066561692</v>
      </c>
      <c r="J43" s="383">
        <v>112.82774823779864</v>
      </c>
      <c r="K43" s="383">
        <v>108.78832791017375</v>
      </c>
      <c r="L43" s="383">
        <v>113.4</v>
      </c>
      <c r="M43" s="383">
        <v>111.5</v>
      </c>
      <c r="N43" s="423" t="s">
        <v>17</v>
      </c>
      <c r="O43" s="423" t="s">
        <v>17</v>
      </c>
      <c r="P43" s="382"/>
      <c r="Q43" s="382">
        <v>109.62246744736028</v>
      </c>
      <c r="R43" s="383">
        <v>114.95681091556173</v>
      </c>
      <c r="S43" s="383">
        <v>116.76014388314468</v>
      </c>
      <c r="T43" s="383">
        <v>113</v>
      </c>
      <c r="U43" s="383">
        <v>111.7</v>
      </c>
      <c r="V43" s="383">
        <v>111.4</v>
      </c>
      <c r="W43" s="383">
        <v>110</v>
      </c>
      <c r="X43" s="382" t="s">
        <v>17</v>
      </c>
      <c r="Y43" s="382"/>
      <c r="Z43" s="382">
        <v>110.8</v>
      </c>
      <c r="AA43" s="382">
        <v>110.3</v>
      </c>
      <c r="AB43" s="382">
        <v>109.5</v>
      </c>
      <c r="AC43" s="383" t="s">
        <v>17</v>
      </c>
      <c r="AD43" s="382" t="s">
        <v>17</v>
      </c>
    </row>
    <row r="44" spans="1:30" ht="12.75">
      <c r="A44" s="277" t="s">
        <v>67</v>
      </c>
      <c r="C44" s="396">
        <v>-4.819601032671428</v>
      </c>
      <c r="D44" s="396">
        <v>2.4370574801516165</v>
      </c>
      <c r="E44" s="396">
        <v>-2.2564102564102573</v>
      </c>
      <c r="F44" s="396">
        <v>-0.5246589716684125</v>
      </c>
      <c r="G44" s="396">
        <v>1.922956050708402</v>
      </c>
      <c r="H44" s="382">
        <v>8.866029088755823</v>
      </c>
      <c r="I44" s="382">
        <v>6.602196464035792</v>
      </c>
      <c r="J44" s="383">
        <v>0.5426968513186248</v>
      </c>
      <c r="K44" s="383">
        <v>-3.580165686823167</v>
      </c>
      <c r="L44" s="383">
        <v>4.2</v>
      </c>
      <c r="M44" s="383">
        <v>-1.6</v>
      </c>
      <c r="N44" s="423" t="s">
        <v>17</v>
      </c>
      <c r="O44" s="423" t="s">
        <v>17</v>
      </c>
      <c r="P44" s="382"/>
      <c r="Q44" s="382">
        <v>-5.070196862051879</v>
      </c>
      <c r="R44" s="383">
        <v>6.060696576856439</v>
      </c>
      <c r="S44" s="383">
        <v>8.332832682487235</v>
      </c>
      <c r="T44" s="383">
        <v>2.64078349073098</v>
      </c>
      <c r="U44" s="383">
        <v>-1.5</v>
      </c>
      <c r="V44" s="383">
        <v>-1.9</v>
      </c>
      <c r="W44" s="383">
        <v>-5.3</v>
      </c>
      <c r="X44" s="382" t="s">
        <v>17</v>
      </c>
      <c r="Y44" s="382"/>
      <c r="Z44" s="382">
        <v>7.8</v>
      </c>
      <c r="AA44" s="382">
        <v>10</v>
      </c>
      <c r="AB44" s="382">
        <v>10.3</v>
      </c>
      <c r="AC44" s="383" t="s">
        <v>17</v>
      </c>
      <c r="AD44" s="382" t="s">
        <v>17</v>
      </c>
    </row>
    <row r="45" spans="1:31" ht="12.75">
      <c r="A45" s="255" t="s">
        <v>133</v>
      </c>
      <c r="B45" s="431">
        <v>269.2</v>
      </c>
      <c r="C45" s="431">
        <v>303.9</v>
      </c>
      <c r="D45" s="403">
        <v>356.5</v>
      </c>
      <c r="E45" s="403">
        <v>772.15</v>
      </c>
      <c r="F45" s="403">
        <v>668.1</v>
      </c>
      <c r="G45" s="403">
        <v>713.73</v>
      </c>
      <c r="H45" s="403">
        <v>679.84</v>
      </c>
      <c r="I45" s="403">
        <v>858.1</v>
      </c>
      <c r="J45" s="384">
        <v>449.96</v>
      </c>
      <c r="K45" s="384">
        <v>734.54</v>
      </c>
      <c r="L45" s="384">
        <v>1032.76</v>
      </c>
      <c r="M45" s="383" t="s">
        <v>17</v>
      </c>
      <c r="N45" s="423" t="s">
        <v>17</v>
      </c>
      <c r="O45" s="423" t="s">
        <v>17</v>
      </c>
      <c r="P45" s="382"/>
      <c r="Q45" s="403">
        <v>858.1</v>
      </c>
      <c r="R45" s="403">
        <v>975.3</v>
      </c>
      <c r="S45" s="403">
        <v>1032.76</v>
      </c>
      <c r="T45" s="384">
        <v>1047.48</v>
      </c>
      <c r="U45" s="384">
        <v>1041.48</v>
      </c>
      <c r="V45" s="384">
        <v>916.21</v>
      </c>
      <c r="W45" s="384">
        <v>1025</v>
      </c>
      <c r="X45" s="384">
        <v>1196</v>
      </c>
      <c r="Y45" s="384"/>
      <c r="Z45" s="384">
        <v>1025</v>
      </c>
      <c r="AA45" s="384">
        <v>1084</v>
      </c>
      <c r="AB45" s="384">
        <v>1161</v>
      </c>
      <c r="AC45" s="384">
        <v>1196</v>
      </c>
      <c r="AD45" s="384">
        <v>1025</v>
      </c>
      <c r="AE45" s="472"/>
    </row>
    <row r="46" spans="8:30" ht="12.75">
      <c r="H46" s="382"/>
      <c r="I46" s="382"/>
      <c r="J46" s="382"/>
      <c r="K46" s="382"/>
      <c r="L46" s="382"/>
      <c r="M46" s="382"/>
      <c r="N46" s="382"/>
      <c r="O46" s="382"/>
      <c r="P46" s="382"/>
      <c r="Q46" s="396"/>
      <c r="R46" s="382"/>
      <c r="S46" s="382"/>
      <c r="T46" s="382"/>
      <c r="U46" s="382"/>
      <c r="V46" s="382"/>
      <c r="W46" s="382"/>
      <c r="X46" s="382"/>
      <c r="Y46" s="396"/>
      <c r="Z46" s="399"/>
      <c r="AA46" s="399"/>
      <c r="AB46" s="399"/>
      <c r="AC46" s="399"/>
      <c r="AD46" s="396"/>
    </row>
    <row r="47" spans="1:31" ht="12.75">
      <c r="A47" s="307" t="s">
        <v>61</v>
      </c>
      <c r="B47" s="409">
        <v>122571.44976624589</v>
      </c>
      <c r="C47" s="409">
        <v>115419.35499603915</v>
      </c>
      <c r="D47" s="409">
        <v>126746.95472991993</v>
      </c>
      <c r="E47" s="426">
        <v>142483.28816890484</v>
      </c>
      <c r="F47" s="426">
        <v>161149.75520944918</v>
      </c>
      <c r="G47" s="426">
        <v>176351.8159503722</v>
      </c>
      <c r="H47" s="423">
        <v>207046.14996954743</v>
      </c>
      <c r="I47" s="423">
        <v>248913.78504320065</v>
      </c>
      <c r="J47" s="423">
        <v>272163.3404168864</v>
      </c>
      <c r="K47" s="423">
        <v>263395.6002787042</v>
      </c>
      <c r="L47" s="423">
        <v>318653.9191403191</v>
      </c>
      <c r="M47" s="423">
        <v>356829.5357510953</v>
      </c>
      <c r="N47" s="382" t="s">
        <v>17</v>
      </c>
      <c r="O47" s="382" t="s">
        <v>17</v>
      </c>
      <c r="P47" s="426"/>
      <c r="Q47" s="426">
        <v>63445.048253014975</v>
      </c>
      <c r="R47" s="448">
        <v>78721.98597697158</v>
      </c>
      <c r="S47" s="448">
        <v>86150.15398919168</v>
      </c>
      <c r="T47" s="448">
        <v>89918.13946051105</v>
      </c>
      <c r="U47" s="448">
        <v>87461.38181006278</v>
      </c>
      <c r="V47" s="448">
        <v>89305</v>
      </c>
      <c r="W47" s="448">
        <v>79142</v>
      </c>
      <c r="X47" s="382" t="s">
        <v>17</v>
      </c>
      <c r="Y47" s="384"/>
      <c r="Z47" s="383" t="s">
        <v>17</v>
      </c>
      <c r="AA47" s="383" t="s">
        <v>17</v>
      </c>
      <c r="AB47" s="383" t="s">
        <v>17</v>
      </c>
      <c r="AC47" s="383" t="s">
        <v>17</v>
      </c>
      <c r="AD47" s="383" t="s">
        <v>17</v>
      </c>
      <c r="AE47" s="398"/>
    </row>
    <row r="48" spans="1:30" ht="13.5" thickBot="1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</row>
    <row r="49" spans="17:30" ht="12.75"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</row>
    <row r="50" spans="1:30" ht="12.75">
      <c r="A50" s="404" t="s">
        <v>115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396"/>
    </row>
    <row r="51" spans="1:30" ht="12.75">
      <c r="A51" s="343" t="s">
        <v>113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396"/>
    </row>
    <row r="52" spans="1:30" ht="12.75">
      <c r="A52" s="404" t="s">
        <v>226</v>
      </c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396"/>
    </row>
    <row r="53" spans="1:30" ht="12.75">
      <c r="A53" s="404" t="s">
        <v>227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396"/>
    </row>
    <row r="54" spans="1:30" ht="24.75" customHeight="1">
      <c r="A54" s="476" t="s">
        <v>155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</row>
    <row r="55" spans="1:30" ht="12.75">
      <c r="A55" s="404" t="s">
        <v>211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396"/>
    </row>
    <row r="56" spans="1:30" ht="12.75">
      <c r="A56" s="404" t="s">
        <v>212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396"/>
    </row>
    <row r="57" spans="1:30" ht="12.75">
      <c r="A57" s="404" t="s">
        <v>213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396"/>
    </row>
    <row r="58" spans="1:30" ht="24.75" customHeight="1">
      <c r="A58" s="476" t="s">
        <v>214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</row>
    <row r="59" spans="1:30" ht="12.75">
      <c r="A59" s="404" t="s">
        <v>215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396"/>
    </row>
    <row r="60" spans="1:30" ht="12.75">
      <c r="A60" s="404" t="s">
        <v>216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396"/>
    </row>
    <row r="61" spans="1:30" ht="12.75">
      <c r="A61" s="404" t="s">
        <v>134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396"/>
    </row>
    <row r="62" spans="17:30" ht="12.75"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</row>
    <row r="63" spans="17:30" ht="12.75"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96"/>
      <c r="AD63" s="396"/>
    </row>
    <row r="64" spans="17:30" ht="12.75"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396"/>
    </row>
    <row r="65" spans="17:30" ht="12.75"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396"/>
      <c r="AD65" s="396"/>
    </row>
    <row r="66" spans="17:30" ht="12.75"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</row>
    <row r="67" spans="17:30" ht="12.75"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</row>
    <row r="68" spans="17:30" ht="12.75"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</row>
    <row r="69" spans="17:30" ht="12.75"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</row>
    <row r="70" spans="17:30" ht="12.75"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</row>
    <row r="71" spans="17:30" ht="12.75"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396"/>
      <c r="AC71" s="396"/>
      <c r="AD71" s="396"/>
    </row>
    <row r="72" spans="17:30" ht="12.75"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</row>
    <row r="73" spans="17:30" ht="12.75"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</row>
    <row r="74" spans="17:30" ht="12.75"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</row>
    <row r="75" spans="17:30" ht="12.75"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</row>
    <row r="76" spans="17:30" ht="12.75">
      <c r="Q76" s="396"/>
      <c r="R76" s="396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  <c r="AC76" s="396"/>
      <c r="AD76" s="396"/>
    </row>
    <row r="77" spans="17:30" ht="12.75"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</row>
    <row r="78" spans="17:30" ht="12.75"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</row>
    <row r="79" spans="17:30" ht="12.75"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</row>
    <row r="80" spans="17:30" ht="12.75"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</row>
    <row r="81" spans="17:30" ht="12.75"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</row>
  </sheetData>
  <sheetProtection/>
  <mergeCells count="2">
    <mergeCell ref="A54:AD54"/>
    <mergeCell ref="A58:AD58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42" sqref="S42"/>
    </sheetView>
  </sheetViews>
  <sheetFormatPr defaultColWidth="9.140625" defaultRowHeight="12.75" customHeight="1"/>
  <cols>
    <col min="1" max="1" width="41.28125" style="96" customWidth="1"/>
    <col min="2" max="7" width="8.28125" style="95" hidden="1" customWidth="1"/>
    <col min="8" max="8" width="8.28125" style="95" customWidth="1"/>
    <col min="9" max="16384" width="9.140625" style="96" customWidth="1"/>
  </cols>
  <sheetData>
    <row r="1" spans="1:8" s="113" customFormat="1" ht="12.75" customHeight="1">
      <c r="A1" s="111" t="s">
        <v>47</v>
      </c>
      <c r="B1" s="112"/>
      <c r="C1" s="112"/>
      <c r="D1" s="112"/>
      <c r="E1" s="112"/>
      <c r="F1" s="112"/>
      <c r="G1" s="112"/>
      <c r="H1" s="112"/>
    </row>
    <row r="2" spans="1:9" ht="12.75" customHeight="1" thickBot="1">
      <c r="A2" s="114"/>
      <c r="B2" s="115"/>
      <c r="C2" s="115"/>
      <c r="D2" s="115"/>
      <c r="E2" s="115"/>
      <c r="F2" s="115"/>
      <c r="G2" s="115"/>
      <c r="H2" s="115"/>
      <c r="I2" s="136"/>
    </row>
    <row r="3" spans="1:13" s="118" customFormat="1" ht="12.75" customHeight="1">
      <c r="A3" s="116"/>
      <c r="B3" s="117">
        <v>2002</v>
      </c>
      <c r="C3" s="117">
        <v>2003</v>
      </c>
      <c r="D3" s="117">
        <v>2004</v>
      </c>
      <c r="E3" s="117">
        <v>2005</v>
      </c>
      <c r="F3" s="117">
        <v>2006</v>
      </c>
      <c r="G3" s="117">
        <v>2007</v>
      </c>
      <c r="H3" s="59">
        <v>2008</v>
      </c>
      <c r="I3" s="59">
        <v>2009</v>
      </c>
      <c r="J3" s="59">
        <v>2010</v>
      </c>
      <c r="K3" s="59" t="s">
        <v>254</v>
      </c>
      <c r="L3" s="59" t="s">
        <v>194</v>
      </c>
      <c r="M3" s="59" t="s">
        <v>248</v>
      </c>
    </row>
    <row r="4" spans="1:13" s="118" customFormat="1" ht="12.75" customHeight="1">
      <c r="A4" s="119"/>
      <c r="B4" s="120" t="s">
        <v>0</v>
      </c>
      <c r="C4" s="120" t="s">
        <v>0</v>
      </c>
      <c r="D4" s="120" t="s">
        <v>0</v>
      </c>
      <c r="E4" s="120" t="s">
        <v>0</v>
      </c>
      <c r="F4" s="120" t="s">
        <v>0</v>
      </c>
      <c r="G4" s="120" t="s">
        <v>0</v>
      </c>
      <c r="H4" s="24" t="s">
        <v>0</v>
      </c>
      <c r="I4" s="24" t="s">
        <v>0</v>
      </c>
      <c r="J4" s="24" t="s">
        <v>0</v>
      </c>
      <c r="K4" s="24" t="s">
        <v>0</v>
      </c>
      <c r="L4" s="24" t="s">
        <v>0</v>
      </c>
      <c r="M4" s="24" t="s">
        <v>0</v>
      </c>
    </row>
    <row r="5" spans="1:8" s="118" customFormat="1" ht="12.75" customHeight="1">
      <c r="A5" s="116"/>
      <c r="B5" s="121"/>
      <c r="C5" s="121"/>
      <c r="D5" s="121"/>
      <c r="E5" s="121"/>
      <c r="F5" s="121"/>
      <c r="G5" s="121"/>
      <c r="H5" s="121"/>
    </row>
    <row r="6" spans="1:9" ht="12.75" customHeight="1">
      <c r="A6" s="97" t="s">
        <v>5</v>
      </c>
      <c r="D6" s="137"/>
      <c r="E6" s="137"/>
      <c r="F6" s="137"/>
      <c r="G6" s="137"/>
      <c r="H6" s="137"/>
      <c r="I6" s="137"/>
    </row>
    <row r="7" spans="1:13" ht="12.75" customHeight="1">
      <c r="A7" s="15" t="s">
        <v>65</v>
      </c>
      <c r="B7" s="99">
        <v>7.0809105297521935</v>
      </c>
      <c r="C7" s="99">
        <v>7.340852426360023</v>
      </c>
      <c r="D7" s="99">
        <v>7.78992511345995</v>
      </c>
      <c r="E7" s="2">
        <v>8.4</v>
      </c>
      <c r="F7" s="7">
        <v>8.2</v>
      </c>
      <c r="G7" s="7">
        <v>8.48</v>
      </c>
      <c r="H7" s="7">
        <v>6.23</v>
      </c>
      <c r="I7" s="7">
        <v>5.32</v>
      </c>
      <c r="J7" s="7">
        <v>6.783630971393828</v>
      </c>
      <c r="K7" s="235">
        <v>5.9</v>
      </c>
      <c r="L7" s="235">
        <v>5.7</v>
      </c>
      <c r="M7" s="96">
        <v>6.3</v>
      </c>
    </row>
    <row r="8" spans="1:13" ht="12.75" customHeight="1" hidden="1">
      <c r="A8" s="15" t="s">
        <v>181</v>
      </c>
      <c r="B8" s="99"/>
      <c r="C8" s="99"/>
      <c r="D8" s="99"/>
      <c r="E8" s="2"/>
      <c r="F8" s="7"/>
      <c r="G8" s="7"/>
      <c r="H8" s="7">
        <v>8.08509611905739</v>
      </c>
      <c r="I8" s="7">
        <v>4.1353170495568525</v>
      </c>
      <c r="J8" s="7">
        <v>9.948354276803272</v>
      </c>
      <c r="K8" s="235">
        <v>-0.4989632419416967</v>
      </c>
      <c r="L8" s="235">
        <v>4.605494873089189</v>
      </c>
      <c r="M8" s="235">
        <v>4.982887185652296</v>
      </c>
    </row>
    <row r="9" spans="1:12" ht="12.75" customHeight="1">
      <c r="A9" s="98" t="s">
        <v>283</v>
      </c>
      <c r="B9" s="99">
        <v>14.5</v>
      </c>
      <c r="C9" s="99"/>
      <c r="D9" s="99"/>
      <c r="E9" s="99"/>
      <c r="I9" s="95"/>
      <c r="J9" s="95"/>
      <c r="K9" s="95"/>
      <c r="L9" s="95"/>
    </row>
    <row r="10" spans="1:13" ht="12.75" customHeight="1">
      <c r="A10" s="15" t="s">
        <v>67</v>
      </c>
      <c r="B10" s="99"/>
      <c r="C10" s="99">
        <v>15.5</v>
      </c>
      <c r="D10" s="99">
        <v>16</v>
      </c>
      <c r="E10" s="7">
        <v>17.1</v>
      </c>
      <c r="F10" s="7">
        <v>16.8</v>
      </c>
      <c r="G10" s="7">
        <v>16.7</v>
      </c>
      <c r="H10" s="7">
        <v>7.36</v>
      </c>
      <c r="I10" s="7">
        <v>7.1</v>
      </c>
      <c r="J10" s="7">
        <v>9.27</v>
      </c>
      <c r="K10" s="235">
        <v>6.8</v>
      </c>
      <c r="L10" s="235">
        <v>7</v>
      </c>
      <c r="M10" s="96">
        <v>7.5</v>
      </c>
    </row>
    <row r="11" spans="1:13" ht="12.75" customHeight="1">
      <c r="A11" s="15" t="s">
        <v>64</v>
      </c>
      <c r="B11" s="99">
        <v>6.01</v>
      </c>
      <c r="C11" s="99">
        <v>5.8</v>
      </c>
      <c r="D11" s="95">
        <v>5.6</v>
      </c>
      <c r="E11" s="7">
        <v>5.3</v>
      </c>
      <c r="F11" s="7">
        <v>4.8</v>
      </c>
      <c r="G11" s="7">
        <v>4.64</v>
      </c>
      <c r="H11" s="7">
        <v>4.65</v>
      </c>
      <c r="I11" s="7">
        <v>4.64</v>
      </c>
      <c r="J11" s="7">
        <v>4.43</v>
      </c>
      <c r="K11" s="235">
        <v>4</v>
      </c>
      <c r="L11" s="235">
        <v>4</v>
      </c>
      <c r="M11" s="235">
        <v>4</v>
      </c>
    </row>
    <row r="12" spans="1:13" ht="12.75" customHeight="1">
      <c r="A12" s="15" t="s">
        <v>69</v>
      </c>
      <c r="B12" s="99">
        <v>3.999403238253163</v>
      </c>
      <c r="C12" s="99">
        <v>3.2146412429714166</v>
      </c>
      <c r="D12" s="7">
        <v>7.793917917919502</v>
      </c>
      <c r="E12" s="7">
        <v>8.8</v>
      </c>
      <c r="F12" s="7">
        <v>6.7</v>
      </c>
      <c r="G12" s="7">
        <v>8.301509778199945</v>
      </c>
      <c r="H12" s="7">
        <v>19.895887255242318</v>
      </c>
      <c r="I12" s="7">
        <v>6.517910183460107</v>
      </c>
      <c r="J12" s="7">
        <v>11.75</v>
      </c>
      <c r="K12" s="235">
        <v>18.13</v>
      </c>
      <c r="L12" s="235">
        <v>9.5</v>
      </c>
      <c r="M12" s="235">
        <v>6</v>
      </c>
    </row>
    <row r="13" spans="1:12" ht="12.75" customHeight="1">
      <c r="A13" s="98"/>
      <c r="B13" s="99"/>
      <c r="G13" s="251"/>
      <c r="H13" s="251"/>
      <c r="I13" s="251"/>
      <c r="J13" s="248"/>
      <c r="K13" s="248"/>
      <c r="L13" s="248"/>
    </row>
    <row r="14" spans="1:12" ht="12.75" customHeight="1">
      <c r="A14" s="97" t="s">
        <v>8</v>
      </c>
      <c r="F14" s="99"/>
      <c r="G14" s="99"/>
      <c r="H14" s="99"/>
      <c r="I14" s="99"/>
      <c r="J14" s="235"/>
      <c r="K14" s="235"/>
      <c r="L14" s="235"/>
    </row>
    <row r="15" spans="1:13" ht="12.75" customHeight="1">
      <c r="A15" s="15" t="s">
        <v>182</v>
      </c>
      <c r="F15" s="99"/>
      <c r="G15" s="99"/>
      <c r="H15" s="99">
        <v>28.897648261882626</v>
      </c>
      <c r="I15" s="99">
        <v>27.324392935316787</v>
      </c>
      <c r="J15" s="235">
        <v>27.845731818746295</v>
      </c>
      <c r="K15" s="235">
        <v>27.613325086153576</v>
      </c>
      <c r="L15" s="235">
        <v>27.777151324448237</v>
      </c>
      <c r="M15" s="235">
        <v>27.628869921632337</v>
      </c>
    </row>
    <row r="16" spans="1:13" ht="12.75" customHeight="1">
      <c r="A16" s="15" t="s">
        <v>183</v>
      </c>
      <c r="F16" s="99"/>
      <c r="G16" s="99"/>
      <c r="H16" s="99">
        <v>29.386457368290557</v>
      </c>
      <c r="I16" s="99">
        <v>34.52111982404622</v>
      </c>
      <c r="J16" s="235">
        <v>33.06554449107836</v>
      </c>
      <c r="K16" s="235">
        <v>30.335209987503</v>
      </c>
      <c r="L16" s="235">
        <v>31.415451115588347</v>
      </c>
      <c r="M16" s="235">
        <v>30.397184982542452</v>
      </c>
    </row>
    <row r="17" spans="1:13" ht="12.75" customHeight="1">
      <c r="A17" s="98" t="s">
        <v>282</v>
      </c>
      <c r="B17" s="95">
        <v>-1.4135007708646739</v>
      </c>
      <c r="C17" s="99">
        <v>-1.1984813584962262</v>
      </c>
      <c r="D17" s="99">
        <v>0.9141529441204986</v>
      </c>
      <c r="E17" s="2">
        <v>-0.1</v>
      </c>
      <c r="F17" s="7">
        <v>1.1354212000032915</v>
      </c>
      <c r="G17" s="7">
        <v>-0.7142932397494082</v>
      </c>
      <c r="H17" s="7">
        <v>1.1946497254143997</v>
      </c>
      <c r="I17" s="7">
        <v>-3.9326093379723717</v>
      </c>
      <c r="J17" s="249">
        <v>-2.0394625915107865</v>
      </c>
      <c r="K17" s="235">
        <v>-0.5917141089890052</v>
      </c>
      <c r="L17" s="235">
        <v>-1.5827631859762084</v>
      </c>
      <c r="M17" s="235">
        <v>-0.9589588119492545</v>
      </c>
    </row>
    <row r="18" spans="1:13" ht="12.75" customHeight="1">
      <c r="A18" s="98" t="s">
        <v>281</v>
      </c>
      <c r="C18" s="99"/>
      <c r="D18" s="99"/>
      <c r="E18" s="2">
        <v>-4.5</v>
      </c>
      <c r="F18" s="7">
        <v>-0.1</v>
      </c>
      <c r="G18" s="7">
        <v>-2.520250143348642</v>
      </c>
      <c r="H18" s="7">
        <v>-0.4888091064079283</v>
      </c>
      <c r="I18" s="7">
        <v>-7.196726888729433</v>
      </c>
      <c r="J18" s="249">
        <v>-5.219812672332064</v>
      </c>
      <c r="K18" s="235">
        <v>-2.7218849013494237</v>
      </c>
      <c r="L18" s="235">
        <v>-3.6382997911401134</v>
      </c>
      <c r="M18" s="235">
        <v>-2.768315060910115</v>
      </c>
    </row>
    <row r="19" spans="1:13" ht="12.75" customHeight="1">
      <c r="A19" s="98" t="s">
        <v>280</v>
      </c>
      <c r="B19" s="99">
        <v>38.2</v>
      </c>
      <c r="C19" s="99">
        <v>41</v>
      </c>
      <c r="D19" s="99">
        <v>42.4</v>
      </c>
      <c r="E19" s="19">
        <v>44.5</v>
      </c>
      <c r="F19" s="19">
        <v>42.9</v>
      </c>
      <c r="G19" s="19">
        <v>45.5975578278364</v>
      </c>
      <c r="H19" s="19">
        <v>42.9</v>
      </c>
      <c r="I19" s="19">
        <v>51.2</v>
      </c>
      <c r="J19" s="19">
        <v>54.2</v>
      </c>
      <c r="K19" s="235">
        <v>48.8</v>
      </c>
      <c r="L19" s="235">
        <v>49</v>
      </c>
      <c r="M19" s="96">
        <v>47.7</v>
      </c>
    </row>
    <row r="20" spans="1:12" ht="12.75" customHeight="1">
      <c r="A20" s="98"/>
      <c r="B20" s="99"/>
      <c r="C20" s="99"/>
      <c r="D20" s="100"/>
      <c r="E20" s="96"/>
      <c r="F20" s="235"/>
      <c r="G20" s="235"/>
      <c r="H20" s="235"/>
      <c r="I20" s="235"/>
      <c r="J20" s="235"/>
      <c r="K20" s="235"/>
      <c r="L20" s="235"/>
    </row>
    <row r="21" spans="1:12" ht="12.75" customHeight="1">
      <c r="A21" s="97" t="s">
        <v>11</v>
      </c>
      <c r="F21" s="100"/>
      <c r="G21" s="100"/>
      <c r="H21" s="100"/>
      <c r="I21" s="250"/>
      <c r="J21" s="250"/>
      <c r="K21" s="250"/>
      <c r="L21" s="250"/>
    </row>
    <row r="22" spans="1:13" ht="12.75" customHeight="1">
      <c r="A22" s="15" t="s">
        <v>74</v>
      </c>
      <c r="B22" s="100">
        <v>-3027</v>
      </c>
      <c r="C22" s="100">
        <v>-5106.8</v>
      </c>
      <c r="D22" s="100">
        <v>-5451</v>
      </c>
      <c r="E22" s="143">
        <v>-2439</v>
      </c>
      <c r="F22" s="145">
        <v>-2.776</v>
      </c>
      <c r="G22" s="145">
        <v>-10.36</v>
      </c>
      <c r="H22" s="145">
        <v>-12.782403000000006</v>
      </c>
      <c r="I22" s="145">
        <v>-8.306736305042199</v>
      </c>
      <c r="J22" s="145">
        <v>-5.147199999999997</v>
      </c>
      <c r="K22" s="101">
        <v>-0.4500470079999941</v>
      </c>
      <c r="L22" s="101">
        <v>-2.201496250000011</v>
      </c>
      <c r="M22" s="101">
        <v>-2.534992000000013</v>
      </c>
    </row>
    <row r="23" spans="1:13" ht="12.75" customHeight="1">
      <c r="A23" s="15" t="s">
        <v>85</v>
      </c>
      <c r="B23" s="100">
        <v>16706</v>
      </c>
      <c r="C23" s="100">
        <v>20176</v>
      </c>
      <c r="D23" s="100">
        <v>26485</v>
      </c>
      <c r="E23" s="143">
        <v>32447</v>
      </c>
      <c r="F23" s="145">
        <v>39.826</v>
      </c>
      <c r="G23" s="145">
        <v>48.561</v>
      </c>
      <c r="H23" s="145">
        <v>62.685</v>
      </c>
      <c r="I23" s="145">
        <v>57.09596016608894</v>
      </c>
      <c r="J23" s="145">
        <v>72.1918</v>
      </c>
      <c r="K23" s="101">
        <v>96.90587</v>
      </c>
      <c r="L23" s="101">
        <v>110.521</v>
      </c>
      <c r="M23" s="101">
        <v>126.04</v>
      </c>
    </row>
    <row r="24" spans="1:13" ht="12.75" customHeight="1">
      <c r="A24" s="15" t="s">
        <v>67</v>
      </c>
      <c r="B24" s="100">
        <v>11.174701200521731</v>
      </c>
      <c r="C24" s="101">
        <v>20.770980486052927</v>
      </c>
      <c r="D24" s="101">
        <v>31.269825535289453</v>
      </c>
      <c r="E24" s="2">
        <v>22.5</v>
      </c>
      <c r="F24" s="7">
        <v>22.74170185225135</v>
      </c>
      <c r="G24" s="7">
        <v>21.932908150454477</v>
      </c>
      <c r="H24" s="145">
        <v>29.085068264656822</v>
      </c>
      <c r="I24" s="145">
        <v>-8.916072160662136</v>
      </c>
      <c r="J24" s="145">
        <v>26.439418463229458</v>
      </c>
      <c r="K24" s="101">
        <v>34.2339019112974</v>
      </c>
      <c r="L24" s="101">
        <v>14.049850643722618</v>
      </c>
      <c r="M24" s="101">
        <v>14.04167533771863</v>
      </c>
    </row>
    <row r="25" spans="1:13" ht="12.75" customHeight="1">
      <c r="A25" s="15" t="s">
        <v>238</v>
      </c>
      <c r="B25" s="99">
        <v>4.6</v>
      </c>
      <c r="C25" s="99">
        <v>16.8</v>
      </c>
      <c r="D25" s="99">
        <v>48.3</v>
      </c>
      <c r="E25" s="2">
        <v>30.3</v>
      </c>
      <c r="F25" s="7">
        <v>12.1</v>
      </c>
      <c r="G25" s="7">
        <v>2.7</v>
      </c>
      <c r="H25" s="145">
        <v>23.1</v>
      </c>
      <c r="I25" s="145">
        <v>-40.18929226610022</v>
      </c>
      <c r="J25" s="145">
        <v>-23</v>
      </c>
      <c r="K25" s="101">
        <v>45.9</v>
      </c>
      <c r="L25" s="101">
        <v>5</v>
      </c>
      <c r="M25" s="101">
        <v>5</v>
      </c>
    </row>
    <row r="26" spans="1:13" ht="12.75" customHeight="1">
      <c r="A26" s="15" t="s">
        <v>87</v>
      </c>
      <c r="B26" s="99">
        <v>19733</v>
      </c>
      <c r="C26" s="100">
        <v>25255.8</v>
      </c>
      <c r="D26" s="100">
        <v>31954</v>
      </c>
      <c r="E26" s="143">
        <v>34886</v>
      </c>
      <c r="F26" s="145">
        <v>42.602</v>
      </c>
      <c r="G26" s="145">
        <v>58.921</v>
      </c>
      <c r="H26" s="145">
        <v>80.7135</v>
      </c>
      <c r="I26" s="145">
        <v>69.94914799999998</v>
      </c>
      <c r="J26" s="145">
        <v>84.801041</v>
      </c>
      <c r="K26" s="101">
        <v>106.74990899999999</v>
      </c>
      <c r="L26" s="101">
        <v>123.870875</v>
      </c>
      <c r="M26" s="101">
        <v>141.2912</v>
      </c>
    </row>
    <row r="27" spans="1:13" ht="12.75" customHeight="1">
      <c r="A27" s="15" t="s">
        <v>67</v>
      </c>
      <c r="B27" s="100">
        <v>22.09503774285362</v>
      </c>
      <c r="C27" s="101">
        <v>27.987634926265635</v>
      </c>
      <c r="D27" s="101">
        <v>26.521432700607384</v>
      </c>
      <c r="E27" s="2">
        <v>15.7</v>
      </c>
      <c r="F27" s="7">
        <v>22.117754973341718</v>
      </c>
      <c r="G27" s="7">
        <v>38.30571334679125</v>
      </c>
      <c r="H27" s="145">
        <v>28.596244929423452</v>
      </c>
      <c r="I27" s="145">
        <v>-13.336495134023451</v>
      </c>
      <c r="J27" s="145">
        <v>21.232414439129442</v>
      </c>
      <c r="K27" s="101">
        <v>25.882781321045336</v>
      </c>
      <c r="L27" s="101">
        <v>16.03838931609769</v>
      </c>
      <c r="M27" s="101">
        <v>14.063293732283721</v>
      </c>
    </row>
    <row r="28" spans="1:13" ht="12.75" customHeight="1">
      <c r="A28" s="34" t="s">
        <v>90</v>
      </c>
      <c r="B28" s="99">
        <v>-670</v>
      </c>
      <c r="C28" s="100">
        <v>-1930</v>
      </c>
      <c r="D28" s="100">
        <v>-1591</v>
      </c>
      <c r="E28" s="2">
        <v>-560</v>
      </c>
      <c r="F28" s="145">
        <v>-0.163</v>
      </c>
      <c r="G28" s="145">
        <v>-6.992</v>
      </c>
      <c r="H28" s="145">
        <v>-10.785403000000006</v>
      </c>
      <c r="I28" s="145">
        <v>-6.1127363050421994</v>
      </c>
      <c r="J28" s="145">
        <v>-4.283199999999997</v>
      </c>
      <c r="K28" s="101">
        <v>-0.6090470079999941</v>
      </c>
      <c r="L28" s="101">
        <v>-2.101496250000011</v>
      </c>
      <c r="M28" s="101">
        <v>-2.035</v>
      </c>
    </row>
    <row r="29" spans="1:13" ht="12.75" customHeight="1">
      <c r="A29" s="15" t="s">
        <v>23</v>
      </c>
      <c r="B29" s="153">
        <v>-1.9145299145299215</v>
      </c>
      <c r="C29" s="153">
        <v>-4.9</v>
      </c>
      <c r="D29" s="154">
        <v>-3.4930295633410116</v>
      </c>
      <c r="E29" s="2">
        <v>-1.1</v>
      </c>
      <c r="F29" s="7">
        <v>-0.2675069348200323</v>
      </c>
      <c r="G29" s="7">
        <v>-9.832515363305257</v>
      </c>
      <c r="H29" s="145">
        <v>-11.94353115691736</v>
      </c>
      <c r="I29" s="145">
        <v>-6.560984221428684</v>
      </c>
      <c r="J29" s="145">
        <v>-4.135489132794254</v>
      </c>
      <c r="K29" s="101">
        <v>-0.4963657386990447</v>
      </c>
      <c r="L29" s="101">
        <v>-1.5520939811179755</v>
      </c>
      <c r="M29" s="101">
        <v>-1.3758842157719549</v>
      </c>
    </row>
    <row r="30" spans="1:13" ht="12.75" customHeight="1">
      <c r="A30" s="4" t="s">
        <v>92</v>
      </c>
      <c r="B30" s="99">
        <v>2.03</v>
      </c>
      <c r="C30" s="99">
        <v>1.9</v>
      </c>
      <c r="D30" s="99">
        <v>1.9</v>
      </c>
      <c r="E30" s="2">
        <v>1.9</v>
      </c>
      <c r="F30" s="145">
        <v>2.315</v>
      </c>
      <c r="G30" s="145">
        <v>6.55</v>
      </c>
      <c r="H30" s="145">
        <v>9.28</v>
      </c>
      <c r="I30" s="145">
        <v>6.9</v>
      </c>
      <c r="J30" s="145">
        <v>7.1</v>
      </c>
      <c r="K30" s="101">
        <v>7.25</v>
      </c>
      <c r="L30" s="101">
        <v>7.3</v>
      </c>
      <c r="M30" s="101">
        <v>7.32</v>
      </c>
    </row>
    <row r="31" spans="1:13" ht="12.75" customHeight="1">
      <c r="A31" s="4" t="s">
        <v>94</v>
      </c>
      <c r="B31" s="101">
        <v>12.7</v>
      </c>
      <c r="C31" s="100">
        <v>13800</v>
      </c>
      <c r="D31" s="100">
        <v>15600</v>
      </c>
      <c r="E31" s="2">
        <v>17.2</v>
      </c>
      <c r="F31" s="7">
        <v>19.1</v>
      </c>
      <c r="G31" s="7">
        <v>23.1</v>
      </c>
      <c r="H31" s="7">
        <v>29.242346880121513</v>
      </c>
      <c r="I31" s="7">
        <v>38.73120015678692</v>
      </c>
      <c r="J31" s="7">
        <v>45.39597952547249</v>
      </c>
      <c r="K31" s="99">
        <v>50.28237178455659</v>
      </c>
      <c r="L31" s="99">
        <v>55.61425427304988</v>
      </c>
      <c r="M31" s="99">
        <v>59.841201389636765</v>
      </c>
    </row>
    <row r="32" spans="1:13" ht="12.75" customHeight="1">
      <c r="A32" s="15" t="s">
        <v>12</v>
      </c>
      <c r="B32" s="99">
        <v>35</v>
      </c>
      <c r="C32" s="99">
        <v>33.7</v>
      </c>
      <c r="D32" s="99">
        <v>33.5</v>
      </c>
      <c r="E32" s="2">
        <v>32.7</v>
      </c>
      <c r="F32" s="7">
        <v>31.345904632285997</v>
      </c>
      <c r="G32" s="7">
        <v>32.48442575691525</v>
      </c>
      <c r="H32" s="7">
        <v>32.38236726658394</v>
      </c>
      <c r="I32" s="7">
        <v>41.57136516686709</v>
      </c>
      <c r="J32" s="7">
        <v>43.83044919689532</v>
      </c>
      <c r="K32" s="99">
        <v>40.979507799144585</v>
      </c>
      <c r="L32" s="99">
        <v>41.07480530672606</v>
      </c>
      <c r="M32" s="99">
        <v>40.45940448160556</v>
      </c>
    </row>
    <row r="33" spans="1:13" ht="12.75" customHeight="1">
      <c r="A33" s="4" t="s">
        <v>13</v>
      </c>
      <c r="B33" s="99">
        <v>8.6</v>
      </c>
      <c r="C33" s="99">
        <v>7.8</v>
      </c>
      <c r="D33" s="99">
        <v>6</v>
      </c>
      <c r="E33" s="2">
        <v>5.4</v>
      </c>
      <c r="F33" s="7">
        <v>6.766167784264145</v>
      </c>
      <c r="G33" s="7">
        <v>2.757580919931857</v>
      </c>
      <c r="H33" s="7">
        <v>2.9155264894013713</v>
      </c>
      <c r="I33" s="7">
        <v>4.879908210096889</v>
      </c>
      <c r="J33" s="7">
        <v>3.347894473210847</v>
      </c>
      <c r="K33" s="99">
        <v>3.3716676917664823</v>
      </c>
      <c r="L33" s="99">
        <v>3.836779443267081</v>
      </c>
      <c r="M33" s="99">
        <v>3.9171882824164643</v>
      </c>
    </row>
    <row r="34" spans="1:13" ht="12.75" customHeight="1">
      <c r="A34" s="72" t="s">
        <v>279</v>
      </c>
      <c r="B34" s="102">
        <v>3.695</v>
      </c>
      <c r="C34" s="155">
        <v>5620</v>
      </c>
      <c r="D34" s="100">
        <v>6314</v>
      </c>
      <c r="E34" s="2">
        <v>8.6</v>
      </c>
      <c r="F34" s="145">
        <v>11.491</v>
      </c>
      <c r="G34" s="145">
        <v>20.964</v>
      </c>
      <c r="H34" s="145">
        <v>23.025</v>
      </c>
      <c r="I34" s="145">
        <v>14.148</v>
      </c>
      <c r="J34" s="145">
        <v>12.386800000000003</v>
      </c>
      <c r="K34" s="99" t="s">
        <v>17</v>
      </c>
      <c r="L34" s="99" t="s">
        <v>17</v>
      </c>
      <c r="M34" s="99" t="s">
        <v>17</v>
      </c>
    </row>
    <row r="35" spans="1:13" ht="12.75" customHeight="1">
      <c r="A35" s="98" t="s">
        <v>145</v>
      </c>
      <c r="B35" s="101">
        <v>7.2</v>
      </c>
      <c r="C35" s="101">
        <v>2.175</v>
      </c>
      <c r="D35" s="101">
        <v>2.1</v>
      </c>
      <c r="E35" s="2">
        <v>11.3</v>
      </c>
      <c r="F35" s="7">
        <v>2.0941909028779713</v>
      </c>
      <c r="G35" s="7">
        <v>3.015592825826415</v>
      </c>
      <c r="H35" s="7">
        <v>3.4462617470845753</v>
      </c>
      <c r="I35" s="7">
        <v>2.4271467130243836</v>
      </c>
      <c r="J35" s="7">
        <v>1.7528242524869935</v>
      </c>
      <c r="K35" s="99" t="s">
        <v>17</v>
      </c>
      <c r="L35" s="99" t="s">
        <v>17</v>
      </c>
      <c r="M35" s="99" t="s">
        <v>17</v>
      </c>
    </row>
    <row r="36" spans="1:12" ht="12.75" customHeight="1">
      <c r="A36" s="98"/>
      <c r="B36" s="99"/>
      <c r="C36" s="99"/>
      <c r="D36" s="99"/>
      <c r="E36" s="99"/>
      <c r="F36" s="99"/>
      <c r="G36" s="99"/>
      <c r="H36" s="99"/>
      <c r="I36" s="99"/>
      <c r="J36" s="235"/>
      <c r="K36" s="235"/>
      <c r="L36" s="235"/>
    </row>
    <row r="37" ht="12.75" customHeight="1">
      <c r="A37" s="97" t="s">
        <v>14</v>
      </c>
    </row>
    <row r="38" spans="1:13" ht="12.75" customHeight="1">
      <c r="A38" s="15" t="s">
        <v>127</v>
      </c>
      <c r="B38" s="95">
        <v>22.2</v>
      </c>
      <c r="C38" s="99">
        <v>28.4</v>
      </c>
      <c r="D38" s="99">
        <v>41.6</v>
      </c>
      <c r="E38" s="2">
        <v>31.7</v>
      </c>
      <c r="F38" s="7">
        <v>25.4</v>
      </c>
      <c r="G38" s="7">
        <v>53.9</v>
      </c>
      <c r="H38" s="7">
        <v>25.4</v>
      </c>
      <c r="I38" s="7">
        <v>39.6</v>
      </c>
      <c r="J38" s="7">
        <v>32.4</v>
      </c>
      <c r="K38" s="99">
        <v>14.3</v>
      </c>
      <c r="L38" s="99">
        <v>16</v>
      </c>
      <c r="M38" s="99">
        <v>16</v>
      </c>
    </row>
    <row r="39" spans="1:13" ht="12.75" customHeight="1">
      <c r="A39" s="15" t="s">
        <v>173</v>
      </c>
      <c r="B39" s="99">
        <v>7</v>
      </c>
      <c r="C39" s="99">
        <v>6.3</v>
      </c>
      <c r="D39" s="99">
        <v>6.7</v>
      </c>
      <c r="E39" s="3">
        <v>7.4</v>
      </c>
      <c r="F39" s="5">
        <v>7.9</v>
      </c>
      <c r="G39" s="5">
        <v>7.8</v>
      </c>
      <c r="H39" s="5">
        <v>8.1</v>
      </c>
      <c r="I39" s="5">
        <v>10.7</v>
      </c>
      <c r="J39" s="5">
        <v>14</v>
      </c>
      <c r="K39" s="99">
        <v>14</v>
      </c>
      <c r="L39" s="99">
        <v>13</v>
      </c>
      <c r="M39" s="99" t="s">
        <v>17</v>
      </c>
    </row>
    <row r="40" spans="1:13" ht="12.75" customHeight="1">
      <c r="A40" s="4" t="s">
        <v>246</v>
      </c>
      <c r="B40" s="99"/>
      <c r="C40" s="100">
        <v>15646</v>
      </c>
      <c r="D40" s="100">
        <v>15777</v>
      </c>
      <c r="E40" s="100">
        <v>15916</v>
      </c>
      <c r="F40" s="100">
        <v>16068</v>
      </c>
      <c r="G40" s="100">
        <v>16017</v>
      </c>
      <c r="H40" s="100">
        <v>17483</v>
      </c>
      <c r="I40" s="100">
        <v>18479</v>
      </c>
      <c r="J40" s="100">
        <v>19498</v>
      </c>
      <c r="K40" s="100">
        <v>20828</v>
      </c>
      <c r="L40" s="100">
        <v>20828</v>
      </c>
      <c r="M40" s="99" t="s">
        <v>17</v>
      </c>
    </row>
    <row r="41" spans="1:13" ht="12.75" customHeight="1">
      <c r="A41" s="4" t="s">
        <v>41</v>
      </c>
      <c r="B41" s="99"/>
      <c r="C41" s="99">
        <v>91.07893046734996</v>
      </c>
      <c r="D41" s="99">
        <v>89.82583524950189</v>
      </c>
      <c r="E41" s="19">
        <v>93.67269801676623</v>
      </c>
      <c r="F41" s="19">
        <v>96.8</v>
      </c>
      <c r="G41" s="19">
        <v>106</v>
      </c>
      <c r="H41" s="5">
        <v>125.7</v>
      </c>
      <c r="I41" s="5">
        <v>115.7</v>
      </c>
      <c r="J41" s="99">
        <v>116.9</v>
      </c>
      <c r="K41" s="99">
        <v>121.9</v>
      </c>
      <c r="L41" s="99" t="s">
        <v>17</v>
      </c>
      <c r="M41" s="99" t="s">
        <v>17</v>
      </c>
    </row>
    <row r="42" spans="1:13" ht="12.75" customHeight="1">
      <c r="A42" s="15" t="s">
        <v>67</v>
      </c>
      <c r="B42" s="99"/>
      <c r="C42" s="99">
        <v>-7.684029207887533</v>
      </c>
      <c r="D42" s="99">
        <v>-1.3758343575381415</v>
      </c>
      <c r="E42" s="99">
        <v>4.434133202492618</v>
      </c>
      <c r="F42" s="99">
        <v>-2.7</v>
      </c>
      <c r="G42" s="99">
        <v>9.50413223140496</v>
      </c>
      <c r="H42" s="99">
        <v>18.679245283018876</v>
      </c>
      <c r="I42" s="99">
        <v>-7.955449482895782</v>
      </c>
      <c r="J42" s="99">
        <v>1.0371650821089151</v>
      </c>
      <c r="K42" s="99">
        <v>4.277159965782729</v>
      </c>
      <c r="L42" s="99" t="s">
        <v>17</v>
      </c>
      <c r="M42" s="99" t="s">
        <v>17</v>
      </c>
    </row>
    <row r="43" spans="1:13" ht="12.75" customHeight="1">
      <c r="A43" s="98" t="s">
        <v>247</v>
      </c>
      <c r="B43" s="99">
        <v>183.33</v>
      </c>
      <c r="C43" s="99">
        <v>166.94</v>
      </c>
      <c r="D43" s="99">
        <v>239.29</v>
      </c>
      <c r="E43" s="3">
        <v>308</v>
      </c>
      <c r="F43" s="14">
        <v>752</v>
      </c>
      <c r="G43" s="14">
        <v>927.2</v>
      </c>
      <c r="H43" s="14">
        <v>315.62</v>
      </c>
      <c r="I43" s="14">
        <v>494.8</v>
      </c>
      <c r="J43" s="103">
        <v>484.66</v>
      </c>
      <c r="K43" s="103">
        <v>351.55</v>
      </c>
      <c r="L43" s="99" t="s">
        <v>17</v>
      </c>
      <c r="M43" s="99" t="s">
        <v>17</v>
      </c>
    </row>
    <row r="44" spans="1:13" ht="12.75" customHeight="1">
      <c r="A44" s="98"/>
      <c r="B44" s="99"/>
      <c r="E44" s="99"/>
      <c r="F44" s="99"/>
      <c r="G44" s="99"/>
      <c r="H44" s="99"/>
      <c r="I44" s="99"/>
      <c r="J44" s="95"/>
      <c r="K44" s="95"/>
      <c r="L44" s="99"/>
      <c r="M44" s="95"/>
    </row>
    <row r="45" spans="1:13" ht="12.75" customHeight="1">
      <c r="A45" s="72" t="s">
        <v>61</v>
      </c>
      <c r="B45" s="99"/>
      <c r="C45" s="100">
        <v>39552.47072780729</v>
      </c>
      <c r="D45" s="100">
        <v>45427.85469325543</v>
      </c>
      <c r="E45" s="100">
        <v>52917.35240149064</v>
      </c>
      <c r="F45" s="100">
        <v>60.932999777990695</v>
      </c>
      <c r="G45" s="100">
        <v>71.11099999999999</v>
      </c>
      <c r="H45" s="100">
        <v>90.30330191547583</v>
      </c>
      <c r="I45" s="100">
        <v>93.16797752808989</v>
      </c>
      <c r="J45" s="100">
        <v>103.57178709609954</v>
      </c>
      <c r="K45" s="100">
        <v>122.70125847047434</v>
      </c>
      <c r="L45" s="100">
        <v>135.39748723761562</v>
      </c>
      <c r="M45" s="100">
        <v>147.90430594904808</v>
      </c>
    </row>
    <row r="46" spans="1:13" ht="12.75" customHeight="1" thickBot="1">
      <c r="A46" s="124"/>
      <c r="B46" s="115"/>
      <c r="C46" s="115"/>
      <c r="D46" s="115"/>
      <c r="E46" s="115"/>
      <c r="F46" s="115"/>
      <c r="G46" s="115"/>
      <c r="H46" s="115"/>
      <c r="I46" s="136"/>
      <c r="J46" s="136"/>
      <c r="K46" s="136"/>
      <c r="L46" s="136"/>
      <c r="M46" s="136"/>
    </row>
    <row r="47" spans="1:8" ht="12.75" customHeight="1">
      <c r="A47" s="122"/>
      <c r="B47" s="123"/>
      <c r="C47" s="123"/>
      <c r="D47" s="123"/>
      <c r="E47" s="123"/>
      <c r="F47" s="123"/>
      <c r="G47" s="123"/>
      <c r="H47" s="123"/>
    </row>
    <row r="48" spans="1:11" ht="12.75" customHeight="1">
      <c r="A48" s="345" t="s">
        <v>112</v>
      </c>
      <c r="B48" s="123"/>
      <c r="C48" s="123"/>
      <c r="D48" s="123"/>
      <c r="E48" s="123"/>
      <c r="F48" s="123"/>
      <c r="G48" s="123"/>
      <c r="H48" s="123"/>
      <c r="K48" s="252"/>
    </row>
    <row r="49" spans="1:11" ht="12.75" customHeight="1">
      <c r="A49" s="337" t="s">
        <v>55</v>
      </c>
      <c r="B49" s="123"/>
      <c r="C49" s="123"/>
      <c r="D49" s="123"/>
      <c r="E49" s="123"/>
      <c r="F49" s="123"/>
      <c r="G49" s="123"/>
      <c r="H49" s="123"/>
      <c r="K49" s="253"/>
    </row>
    <row r="50" spans="1:11" ht="12.75" customHeight="1">
      <c r="A50" s="337" t="s">
        <v>113</v>
      </c>
      <c r="B50" s="123"/>
      <c r="C50" s="123"/>
      <c r="D50" s="123"/>
      <c r="E50" s="123"/>
      <c r="F50" s="123"/>
      <c r="G50" s="123"/>
      <c r="H50" s="123"/>
      <c r="K50" s="253"/>
    </row>
    <row r="51" spans="1:11" ht="12.75" customHeight="1">
      <c r="A51" s="343" t="s">
        <v>278</v>
      </c>
      <c r="B51" s="123"/>
      <c r="C51" s="123"/>
      <c r="D51" s="123"/>
      <c r="E51" s="123"/>
      <c r="F51" s="123"/>
      <c r="G51" s="123"/>
      <c r="H51" s="123"/>
      <c r="K51" s="253"/>
    </row>
    <row r="52" spans="1:11" ht="12.75" customHeight="1">
      <c r="A52" s="343" t="s">
        <v>271</v>
      </c>
      <c r="B52" s="99"/>
      <c r="C52" s="99"/>
      <c r="D52" s="99"/>
      <c r="E52" s="99"/>
      <c r="F52" s="99"/>
      <c r="G52" s="99"/>
      <c r="H52" s="99"/>
      <c r="K52" s="252"/>
    </row>
    <row r="53" spans="1:11" ht="12.75" customHeight="1">
      <c r="A53" s="342" t="s">
        <v>272</v>
      </c>
      <c r="B53" s="99"/>
      <c r="C53" s="99"/>
      <c r="D53" s="99"/>
      <c r="E53" s="99"/>
      <c r="F53" s="99"/>
      <c r="G53" s="99"/>
      <c r="H53" s="99"/>
      <c r="K53" s="252"/>
    </row>
    <row r="54" spans="1:11" ht="12.75" customHeight="1">
      <c r="A54" s="342" t="s">
        <v>273</v>
      </c>
      <c r="B54" s="104"/>
      <c r="C54" s="104"/>
      <c r="D54" s="104"/>
      <c r="E54" s="104"/>
      <c r="F54" s="105"/>
      <c r="G54" s="104"/>
      <c r="H54" s="104"/>
      <c r="I54" s="106"/>
      <c r="J54" s="106"/>
      <c r="K54" s="252"/>
    </row>
    <row r="55" spans="1:11" ht="12.75" customHeight="1">
      <c r="A55" s="342" t="s">
        <v>274</v>
      </c>
      <c r="B55" s="99"/>
      <c r="C55" s="99"/>
      <c r="D55" s="99"/>
      <c r="E55" s="99"/>
      <c r="F55" s="99"/>
      <c r="G55" s="99"/>
      <c r="H55" s="99"/>
      <c r="K55" s="252"/>
    </row>
    <row r="56" spans="1:11" ht="12.75" customHeight="1">
      <c r="A56" s="342" t="s">
        <v>275</v>
      </c>
      <c r="B56" s="99"/>
      <c r="C56" s="99"/>
      <c r="D56" s="99"/>
      <c r="E56" s="99"/>
      <c r="F56" s="99"/>
      <c r="G56" s="99"/>
      <c r="H56" s="99"/>
      <c r="K56" s="252"/>
    </row>
    <row r="57" spans="1:11" ht="12.75" customHeight="1">
      <c r="A57" s="342" t="s">
        <v>276</v>
      </c>
      <c r="C57" s="107"/>
      <c r="D57" s="108"/>
      <c r="E57" s="108"/>
      <c r="F57" s="108"/>
      <c r="G57" s="108"/>
      <c r="H57" s="108"/>
      <c r="K57" s="252"/>
    </row>
    <row r="58" spans="1:256" ht="12.75" customHeight="1">
      <c r="A58" s="342" t="s">
        <v>277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  <c r="CY58" s="345"/>
      <c r="CZ58" s="345"/>
      <c r="DA58" s="345"/>
      <c r="DB58" s="345"/>
      <c r="DC58" s="345"/>
      <c r="DD58" s="345"/>
      <c r="DE58" s="345"/>
      <c r="DF58" s="345"/>
      <c r="DG58" s="345"/>
      <c r="DH58" s="345"/>
      <c r="DI58" s="345"/>
      <c r="DJ58" s="345"/>
      <c r="DK58" s="345"/>
      <c r="DL58" s="345"/>
      <c r="DM58" s="345"/>
      <c r="DN58" s="345"/>
      <c r="DO58" s="345"/>
      <c r="DP58" s="345"/>
      <c r="DQ58" s="345"/>
      <c r="DR58" s="345"/>
      <c r="DS58" s="345"/>
      <c r="DT58" s="345"/>
      <c r="DU58" s="345"/>
      <c r="DV58" s="345"/>
      <c r="DW58" s="345"/>
      <c r="DX58" s="345"/>
      <c r="DY58" s="345"/>
      <c r="DZ58" s="345"/>
      <c r="EA58" s="345"/>
      <c r="EB58" s="345"/>
      <c r="EC58" s="345"/>
      <c r="ED58" s="345"/>
      <c r="EE58" s="345"/>
      <c r="EF58" s="345"/>
      <c r="EG58" s="345"/>
      <c r="EH58" s="345"/>
      <c r="EI58" s="345"/>
      <c r="EJ58" s="345"/>
      <c r="EK58" s="345"/>
      <c r="EL58" s="345"/>
      <c r="EM58" s="345"/>
      <c r="EN58" s="345"/>
      <c r="EO58" s="345"/>
      <c r="EP58" s="345"/>
      <c r="EQ58" s="345"/>
      <c r="ER58" s="345"/>
      <c r="ES58" s="345"/>
      <c r="ET58" s="345"/>
      <c r="EU58" s="345"/>
      <c r="EV58" s="345"/>
      <c r="EW58" s="345"/>
      <c r="EX58" s="345"/>
      <c r="EY58" s="345"/>
      <c r="EZ58" s="345"/>
      <c r="FA58" s="345"/>
      <c r="FB58" s="345"/>
      <c r="FC58" s="345"/>
      <c r="FD58" s="345"/>
      <c r="FE58" s="345"/>
      <c r="FF58" s="345"/>
      <c r="FG58" s="345"/>
      <c r="FH58" s="345"/>
      <c r="FI58" s="345"/>
      <c r="FJ58" s="345"/>
      <c r="FK58" s="345"/>
      <c r="FL58" s="345"/>
      <c r="FM58" s="345"/>
      <c r="FN58" s="345"/>
      <c r="FO58" s="345"/>
      <c r="FP58" s="345"/>
      <c r="FQ58" s="345"/>
      <c r="FR58" s="345"/>
      <c r="FS58" s="345"/>
      <c r="FT58" s="345"/>
      <c r="FU58" s="345"/>
      <c r="FV58" s="345"/>
      <c r="FW58" s="345"/>
      <c r="FX58" s="345"/>
      <c r="FY58" s="345"/>
      <c r="FZ58" s="345"/>
      <c r="GA58" s="345"/>
      <c r="GB58" s="345"/>
      <c r="GC58" s="345"/>
      <c r="GD58" s="345"/>
      <c r="GE58" s="345"/>
      <c r="GF58" s="345"/>
      <c r="GG58" s="345"/>
      <c r="GH58" s="345"/>
      <c r="GI58" s="345"/>
      <c r="GJ58" s="345"/>
      <c r="GK58" s="345"/>
      <c r="GL58" s="345"/>
      <c r="GM58" s="345"/>
      <c r="GN58" s="345"/>
      <c r="GO58" s="345"/>
      <c r="GP58" s="345"/>
      <c r="GQ58" s="345"/>
      <c r="GR58" s="345"/>
      <c r="GS58" s="345"/>
      <c r="GT58" s="345"/>
      <c r="GU58" s="345"/>
      <c r="GV58" s="345"/>
      <c r="GW58" s="345"/>
      <c r="GX58" s="345"/>
      <c r="GY58" s="345"/>
      <c r="GZ58" s="345"/>
      <c r="HA58" s="345"/>
      <c r="HB58" s="345"/>
      <c r="HC58" s="345"/>
      <c r="HD58" s="345"/>
      <c r="HE58" s="345"/>
      <c r="HF58" s="345"/>
      <c r="HG58" s="345"/>
      <c r="HH58" s="345"/>
      <c r="HI58" s="345"/>
      <c r="HJ58" s="345"/>
      <c r="HK58" s="345"/>
      <c r="HL58" s="345"/>
      <c r="HM58" s="345"/>
      <c r="HN58" s="345"/>
      <c r="HO58" s="345"/>
      <c r="HP58" s="345"/>
      <c r="HQ58" s="345"/>
      <c r="HR58" s="345"/>
      <c r="HS58" s="345"/>
      <c r="HT58" s="345"/>
      <c r="HU58" s="345"/>
      <c r="HV58" s="345"/>
      <c r="HW58" s="345"/>
      <c r="HX58" s="345"/>
      <c r="HY58" s="345"/>
      <c r="HZ58" s="345"/>
      <c r="IA58" s="345"/>
      <c r="IB58" s="345"/>
      <c r="IC58" s="345"/>
      <c r="ID58" s="345"/>
      <c r="IE58" s="345"/>
      <c r="IF58" s="345"/>
      <c r="IG58" s="345"/>
      <c r="IH58" s="345"/>
      <c r="II58" s="345"/>
      <c r="IJ58" s="345"/>
      <c r="IK58" s="345"/>
      <c r="IL58" s="345"/>
      <c r="IM58" s="345"/>
      <c r="IN58" s="345"/>
      <c r="IO58" s="345"/>
      <c r="IP58" s="345"/>
      <c r="IQ58" s="345"/>
      <c r="IR58" s="345"/>
      <c r="IS58" s="345"/>
      <c r="IT58" s="345"/>
      <c r="IU58" s="345"/>
      <c r="IV58" s="345"/>
    </row>
    <row r="59" spans="1:11" ht="12.75" customHeight="1">
      <c r="A59" s="342" t="s">
        <v>245</v>
      </c>
      <c r="B59" s="99"/>
      <c r="C59" s="99"/>
      <c r="D59" s="103"/>
      <c r="E59" s="103"/>
      <c r="F59" s="103"/>
      <c r="G59" s="103"/>
      <c r="H59" s="103"/>
      <c r="K59" s="252"/>
    </row>
    <row r="60" spans="2:8" s="97" customFormat="1" ht="12.75" customHeight="1">
      <c r="B60" s="109"/>
      <c r="C60" s="109"/>
      <c r="D60" s="109"/>
      <c r="E60" s="109"/>
      <c r="F60" s="109"/>
      <c r="G60" s="109"/>
      <c r="H60" s="109"/>
    </row>
    <row r="61" spans="2:8" ht="12.75" customHeight="1">
      <c r="B61" s="108"/>
      <c r="C61" s="108"/>
      <c r="D61" s="108"/>
      <c r="E61" s="108"/>
      <c r="F61" s="108"/>
      <c r="G61" s="108"/>
      <c r="H61" s="108"/>
    </row>
    <row r="64" spans="2:8" ht="12.75" customHeight="1">
      <c r="B64" s="99"/>
      <c r="C64" s="99"/>
      <c r="D64" s="99"/>
      <c r="E64" s="99"/>
      <c r="F64" s="99"/>
      <c r="G64" s="99"/>
      <c r="H64" s="99"/>
    </row>
    <row r="65" spans="2:8" ht="12.75" customHeight="1">
      <c r="B65" s="99"/>
      <c r="C65" s="99"/>
      <c r="D65" s="99"/>
      <c r="E65" s="110"/>
      <c r="F65" s="110"/>
      <c r="G65" s="110"/>
      <c r="H65" s="110"/>
    </row>
    <row r="83" ht="12.75" customHeight="1">
      <c r="E83" s="103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6" sqref="T46"/>
    </sheetView>
  </sheetViews>
  <sheetFormatPr defaultColWidth="9.140625" defaultRowHeight="12.75"/>
  <cols>
    <col min="1" max="1" width="40.7109375" style="255" customWidth="1"/>
    <col min="2" max="8" width="6.7109375" style="255" hidden="1" customWidth="1"/>
    <col min="9" max="15" width="6.7109375" style="255" customWidth="1"/>
    <col min="16" max="16" width="3.7109375" style="255" customWidth="1"/>
    <col min="17" max="19" width="6.7109375" style="255" hidden="1" customWidth="1"/>
    <col min="20" max="24" width="6.7109375" style="255" customWidth="1"/>
    <col min="25" max="25" width="3.7109375" style="255" customWidth="1"/>
    <col min="26" max="29" width="6.7109375" style="255" customWidth="1"/>
    <col min="30" max="30" width="6.7109375" style="277" customWidth="1"/>
    <col min="31" max="43" width="6.7109375" style="255" customWidth="1"/>
    <col min="44" max="16384" width="9.140625" style="255" customWidth="1"/>
  </cols>
  <sheetData>
    <row r="1" ht="15.75">
      <c r="A1" s="386" t="s">
        <v>27</v>
      </c>
    </row>
    <row r="2" spans="1:30" ht="13.5" thickBo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</row>
    <row r="3" spans="2:30" s="388" customFormat="1" ht="12.75">
      <c r="B3" s="388">
        <v>2000</v>
      </c>
      <c r="C3" s="388">
        <v>2001</v>
      </c>
      <c r="D3" s="389">
        <v>2002</v>
      </c>
      <c r="E3" s="266">
        <v>2003</v>
      </c>
      <c r="F3" s="266">
        <v>2004</v>
      </c>
      <c r="G3" s="266">
        <v>2005</v>
      </c>
      <c r="H3" s="266">
        <v>2006</v>
      </c>
      <c r="I3" s="266">
        <v>2007</v>
      </c>
      <c r="J3" s="266">
        <v>2008</v>
      </c>
      <c r="K3" s="266">
        <v>2009</v>
      </c>
      <c r="L3" s="266">
        <v>2010</v>
      </c>
      <c r="M3" s="266">
        <v>2011</v>
      </c>
      <c r="N3" s="266" t="s">
        <v>194</v>
      </c>
      <c r="O3" s="266" t="s">
        <v>248</v>
      </c>
      <c r="P3" s="390"/>
      <c r="Q3" s="391">
        <v>2007</v>
      </c>
      <c r="R3" s="391">
        <v>2010</v>
      </c>
      <c r="S3" s="391"/>
      <c r="T3" s="391">
        <v>2011</v>
      </c>
      <c r="U3" s="391"/>
      <c r="V3" s="391"/>
      <c r="W3" s="391"/>
      <c r="X3" s="391">
        <v>2012</v>
      </c>
      <c r="Y3" s="392" t="s">
        <v>16</v>
      </c>
      <c r="Z3" s="393">
        <v>2011</v>
      </c>
      <c r="AA3" s="391">
        <v>2012</v>
      </c>
      <c r="AB3" s="393"/>
      <c r="AC3" s="393"/>
      <c r="AD3" s="393"/>
    </row>
    <row r="4" spans="1:30" s="388" customFormat="1" ht="12.75">
      <c r="A4" s="394"/>
      <c r="B4" s="394" t="s">
        <v>0</v>
      </c>
      <c r="C4" s="394" t="s">
        <v>0</v>
      </c>
      <c r="D4" s="394" t="s">
        <v>0</v>
      </c>
      <c r="E4" s="394" t="s">
        <v>0</v>
      </c>
      <c r="F4" s="394" t="s">
        <v>0</v>
      </c>
      <c r="G4" s="394" t="s">
        <v>0</v>
      </c>
      <c r="H4" s="394" t="s">
        <v>0</v>
      </c>
      <c r="I4" s="394" t="s">
        <v>0</v>
      </c>
      <c r="J4" s="394" t="s">
        <v>0</v>
      </c>
      <c r="K4" s="394" t="s">
        <v>0</v>
      </c>
      <c r="L4" s="394" t="s">
        <v>0</v>
      </c>
      <c r="M4" s="394" t="s">
        <v>0</v>
      </c>
      <c r="N4" s="394" t="s">
        <v>0</v>
      </c>
      <c r="O4" s="394" t="s">
        <v>0</v>
      </c>
      <c r="P4" s="394"/>
      <c r="Q4" s="394" t="s">
        <v>2</v>
      </c>
      <c r="R4" s="394" t="s">
        <v>1</v>
      </c>
      <c r="S4" s="394" t="s">
        <v>2</v>
      </c>
      <c r="T4" s="394" t="s">
        <v>3</v>
      </c>
      <c r="U4" s="394" t="s">
        <v>4</v>
      </c>
      <c r="V4" s="394" t="s">
        <v>1</v>
      </c>
      <c r="W4" s="394" t="s">
        <v>2</v>
      </c>
      <c r="X4" s="394" t="s">
        <v>3</v>
      </c>
      <c r="Y4" s="394"/>
      <c r="Z4" s="394" t="s">
        <v>253</v>
      </c>
      <c r="AA4" s="394" t="s">
        <v>252</v>
      </c>
      <c r="AB4" s="394" t="s">
        <v>251</v>
      </c>
      <c r="AC4" s="394" t="s">
        <v>249</v>
      </c>
      <c r="AD4" s="394" t="s">
        <v>250</v>
      </c>
    </row>
    <row r="6" ht="12.75">
      <c r="A6" s="395" t="s">
        <v>5</v>
      </c>
    </row>
    <row r="7" spans="1:30" ht="12.75">
      <c r="A7" s="277" t="s">
        <v>65</v>
      </c>
      <c r="B7" s="396">
        <v>8.400000000000006</v>
      </c>
      <c r="C7" s="396">
        <v>8.299999999999997</v>
      </c>
      <c r="D7" s="396">
        <v>9.099999999999994</v>
      </c>
      <c r="E7" s="396">
        <v>10</v>
      </c>
      <c r="F7" s="396">
        <v>10.099999999999994</v>
      </c>
      <c r="G7" s="396">
        <v>11.299999999999997</v>
      </c>
      <c r="H7" s="382">
        <v>12.700000000000003</v>
      </c>
      <c r="I7" s="382">
        <v>14.200000000000003</v>
      </c>
      <c r="J7" s="382">
        <v>9.599999999999994</v>
      </c>
      <c r="K7" s="382">
        <v>9.200000000000003</v>
      </c>
      <c r="L7" s="382">
        <v>10.4</v>
      </c>
      <c r="M7" s="382">
        <v>9.200000000000003</v>
      </c>
      <c r="N7" s="382">
        <v>8.2</v>
      </c>
      <c r="O7" s="382">
        <v>8.6</v>
      </c>
      <c r="P7" s="396"/>
      <c r="Q7" s="382">
        <v>11.3</v>
      </c>
      <c r="R7" s="382">
        <v>9.599999999999994</v>
      </c>
      <c r="S7" s="382">
        <v>9.799999999999997</v>
      </c>
      <c r="T7" s="382">
        <v>9.7</v>
      </c>
      <c r="U7" s="382">
        <v>9.5</v>
      </c>
      <c r="V7" s="382">
        <v>9.1</v>
      </c>
      <c r="W7" s="382">
        <v>8.9</v>
      </c>
      <c r="X7" s="382">
        <v>8.1</v>
      </c>
      <c r="Y7" s="382"/>
      <c r="Z7" s="382" t="s">
        <v>17</v>
      </c>
      <c r="AA7" s="382" t="s">
        <v>17</v>
      </c>
      <c r="AB7" s="382" t="s">
        <v>17</v>
      </c>
      <c r="AC7" s="382" t="s">
        <v>17</v>
      </c>
      <c r="AD7" s="397" t="s">
        <v>17</v>
      </c>
    </row>
    <row r="8" spans="1:30" ht="12.75" hidden="1">
      <c r="A8" s="277" t="s">
        <v>181</v>
      </c>
      <c r="B8" s="396"/>
      <c r="C8" s="396"/>
      <c r="D8" s="396"/>
      <c r="E8" s="396"/>
      <c r="F8" s="396"/>
      <c r="G8" s="396"/>
      <c r="H8" s="382"/>
      <c r="I8" s="382"/>
      <c r="J8" s="382"/>
      <c r="K8" s="382"/>
      <c r="L8" s="382" t="s">
        <v>49</v>
      </c>
      <c r="M8" s="382" t="s">
        <v>49</v>
      </c>
      <c r="N8" s="382"/>
      <c r="O8" s="382"/>
      <c r="P8" s="396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98"/>
    </row>
    <row r="9" spans="1:30" ht="12.75">
      <c r="A9" s="255" t="s">
        <v>62</v>
      </c>
      <c r="B9" s="396"/>
      <c r="C9" s="396"/>
      <c r="D9" s="396"/>
      <c r="E9" s="396"/>
      <c r="F9" s="396"/>
      <c r="G9" s="382" t="s">
        <v>17</v>
      </c>
      <c r="H9" s="382" t="s">
        <v>17</v>
      </c>
      <c r="I9" s="382" t="s">
        <v>17</v>
      </c>
      <c r="J9" s="382" t="s">
        <v>17</v>
      </c>
      <c r="K9" s="382" t="s">
        <v>17</v>
      </c>
      <c r="L9" s="399" t="s">
        <v>17</v>
      </c>
      <c r="M9" s="399" t="s">
        <v>17</v>
      </c>
      <c r="N9" s="382" t="s">
        <v>17</v>
      </c>
      <c r="O9" s="382" t="s">
        <v>17</v>
      </c>
      <c r="P9" s="396"/>
      <c r="Q9" s="382"/>
      <c r="R9" s="399" t="s">
        <v>17</v>
      </c>
      <c r="S9" s="399" t="s">
        <v>17</v>
      </c>
      <c r="T9" s="399" t="s">
        <v>17</v>
      </c>
      <c r="U9" s="399" t="s">
        <v>17</v>
      </c>
      <c r="V9" s="399" t="s">
        <v>17</v>
      </c>
      <c r="W9" s="399" t="s">
        <v>17</v>
      </c>
      <c r="X9" s="399" t="s">
        <v>17</v>
      </c>
      <c r="Y9" s="382"/>
      <c r="Z9" s="399" t="s">
        <v>17</v>
      </c>
      <c r="AA9" s="399" t="s">
        <v>17</v>
      </c>
      <c r="AB9" s="399" t="s">
        <v>17</v>
      </c>
      <c r="AC9" s="399" t="s">
        <v>17</v>
      </c>
      <c r="AD9" s="397" t="s">
        <v>17</v>
      </c>
    </row>
    <row r="10" spans="1:30" ht="12.75">
      <c r="A10" s="277" t="s">
        <v>67</v>
      </c>
      <c r="B10" s="382">
        <v>9.799999999999997</v>
      </c>
      <c r="C10" s="382">
        <v>8.700000000000003</v>
      </c>
      <c r="D10" s="382">
        <v>10</v>
      </c>
      <c r="E10" s="382">
        <v>12.799999999999997</v>
      </c>
      <c r="F10" s="382">
        <v>11.5</v>
      </c>
      <c r="G10" s="382">
        <v>11.599999999999994</v>
      </c>
      <c r="H10" s="382">
        <v>12.900000000000006</v>
      </c>
      <c r="I10" s="382">
        <v>14.900000000000006</v>
      </c>
      <c r="J10" s="382">
        <v>9.900000000000006</v>
      </c>
      <c r="K10" s="382">
        <v>8.700000000000003</v>
      </c>
      <c r="L10" s="382">
        <v>12.1</v>
      </c>
      <c r="M10" s="399" t="s">
        <v>17</v>
      </c>
      <c r="N10" s="382" t="s">
        <v>17</v>
      </c>
      <c r="O10" s="382" t="s">
        <v>17</v>
      </c>
      <c r="P10" s="396"/>
      <c r="Q10" s="382">
        <v>17.533333333333335</v>
      </c>
      <c r="R10" s="382">
        <v>13.533333333333333</v>
      </c>
      <c r="S10" s="382">
        <v>13.299999999999999</v>
      </c>
      <c r="T10" s="382">
        <v>14.333333333333334</v>
      </c>
      <c r="U10" s="382">
        <v>13.933333333333335</v>
      </c>
      <c r="V10" s="399">
        <v>13.8</v>
      </c>
      <c r="W10" s="382">
        <v>18.133333333333333</v>
      </c>
      <c r="X10" s="382">
        <v>17.533333333333335</v>
      </c>
      <c r="Y10" s="382"/>
      <c r="Z10" s="399">
        <v>12.8</v>
      </c>
      <c r="AA10" s="399">
        <v>11.4</v>
      </c>
      <c r="AB10" s="399">
        <v>11.4</v>
      </c>
      <c r="AC10" s="399">
        <v>11.9</v>
      </c>
      <c r="AD10" s="382">
        <v>9.3</v>
      </c>
    </row>
    <row r="11" spans="1:30" ht="12.75">
      <c r="A11" s="277" t="s">
        <v>64</v>
      </c>
      <c r="B11" s="396">
        <v>3.1</v>
      </c>
      <c r="C11" s="396">
        <v>3.6</v>
      </c>
      <c r="D11" s="396">
        <v>4</v>
      </c>
      <c r="E11" s="396">
        <v>4.3</v>
      </c>
      <c r="F11" s="396">
        <v>4.2</v>
      </c>
      <c r="G11" s="396">
        <v>4.2</v>
      </c>
      <c r="H11" s="382">
        <v>4.1</v>
      </c>
      <c r="I11" s="382">
        <v>4</v>
      </c>
      <c r="J11" s="382">
        <v>4.2</v>
      </c>
      <c r="K11" s="382">
        <v>4.3</v>
      </c>
      <c r="L11" s="382">
        <v>4.1</v>
      </c>
      <c r="M11" s="399" t="s">
        <v>17</v>
      </c>
      <c r="N11" s="382" t="s">
        <v>17</v>
      </c>
      <c r="O11" s="382" t="s">
        <v>17</v>
      </c>
      <c r="P11" s="382"/>
      <c r="Q11" s="382">
        <v>4</v>
      </c>
      <c r="R11" s="382">
        <v>4.1</v>
      </c>
      <c r="S11" s="382">
        <v>4.1</v>
      </c>
      <c r="T11" s="382">
        <v>4.1</v>
      </c>
      <c r="U11" s="382">
        <v>4.1</v>
      </c>
      <c r="V11" s="399" t="s">
        <v>17</v>
      </c>
      <c r="W11" s="382">
        <v>4</v>
      </c>
      <c r="X11" s="382">
        <v>4</v>
      </c>
      <c r="Y11" s="382"/>
      <c r="Z11" s="382" t="s">
        <v>17</v>
      </c>
      <c r="AA11" s="382" t="s">
        <v>17</v>
      </c>
      <c r="AB11" s="382" t="s">
        <v>17</v>
      </c>
      <c r="AC11" s="382" t="s">
        <v>17</v>
      </c>
      <c r="AD11" s="397" t="s">
        <v>17</v>
      </c>
    </row>
    <row r="12" spans="1:30" ht="12.75">
      <c r="A12" s="255" t="s">
        <v>57</v>
      </c>
      <c r="B12" s="382">
        <v>11.741997031707285</v>
      </c>
      <c r="C12" s="382">
        <v>15.275786732772005</v>
      </c>
      <c r="D12" s="382">
        <v>15.126289995057391</v>
      </c>
      <c r="E12" s="382">
        <v>11.560330427499125</v>
      </c>
      <c r="F12" s="382">
        <v>9.688778073213257</v>
      </c>
      <c r="G12" s="382">
        <v>12.300204361690561</v>
      </c>
      <c r="H12" s="382">
        <v>12.899907973799614</v>
      </c>
      <c r="I12" s="382">
        <v>13.102898245182502</v>
      </c>
      <c r="J12" s="382">
        <v>10.38391470529713</v>
      </c>
      <c r="K12" s="382">
        <v>12.36521244949681</v>
      </c>
      <c r="L12" s="382">
        <v>9.7</v>
      </c>
      <c r="M12" s="382" t="s">
        <v>17</v>
      </c>
      <c r="N12" s="382" t="s">
        <v>17</v>
      </c>
      <c r="O12" s="382" t="s">
        <v>17</v>
      </c>
      <c r="P12" s="382"/>
      <c r="Q12" s="382" t="s">
        <v>17</v>
      </c>
      <c r="R12" s="382" t="s">
        <v>17</v>
      </c>
      <c r="S12" s="382" t="s">
        <v>17</v>
      </c>
      <c r="T12" s="382" t="s">
        <v>17</v>
      </c>
      <c r="U12" s="382" t="s">
        <v>17</v>
      </c>
      <c r="V12" s="399" t="s">
        <v>17</v>
      </c>
      <c r="W12" s="382" t="s">
        <v>17</v>
      </c>
      <c r="X12" s="382" t="s">
        <v>17</v>
      </c>
      <c r="Y12" s="382"/>
      <c r="Z12" s="382" t="s">
        <v>17</v>
      </c>
      <c r="AA12" s="382" t="s">
        <v>17</v>
      </c>
      <c r="AB12" s="382" t="s">
        <v>17</v>
      </c>
      <c r="AC12" s="382" t="s">
        <v>17</v>
      </c>
      <c r="AD12" s="397" t="s">
        <v>17</v>
      </c>
    </row>
    <row r="13" spans="1:30" ht="12.75">
      <c r="A13" s="277" t="s">
        <v>69</v>
      </c>
      <c r="B13" s="396">
        <v>0.4000000000000057</v>
      </c>
      <c r="C13" s="396">
        <v>0.7000000000000028</v>
      </c>
      <c r="D13" s="396">
        <v>-0.7999999999999972</v>
      </c>
      <c r="E13" s="396">
        <v>1.2000000000000028</v>
      </c>
      <c r="F13" s="396">
        <v>3.9000000000000057</v>
      </c>
      <c r="G13" s="396">
        <v>1.7999999999999972</v>
      </c>
      <c r="H13" s="382">
        <v>1.5</v>
      </c>
      <c r="I13" s="382">
        <v>4.799999999999997</v>
      </c>
      <c r="J13" s="382">
        <v>5.900000000000006</v>
      </c>
      <c r="K13" s="382">
        <v>-0.7000000000000028</v>
      </c>
      <c r="L13" s="382">
        <v>3.299999999999997</v>
      </c>
      <c r="M13" s="382">
        <v>5.400000000000006</v>
      </c>
      <c r="N13" s="382">
        <v>3.2</v>
      </c>
      <c r="O13" s="382">
        <v>3.6</v>
      </c>
      <c r="P13" s="396"/>
      <c r="Q13" s="382">
        <v>4.396666666666661</v>
      </c>
      <c r="R13" s="382">
        <v>4.49666666666667</v>
      </c>
      <c r="S13" s="382">
        <v>5.6766666666666765</v>
      </c>
      <c r="T13" s="382">
        <v>7.060000000000002</v>
      </c>
      <c r="U13" s="382">
        <v>6.910000000000011</v>
      </c>
      <c r="V13" s="399" t="s">
        <v>17</v>
      </c>
      <c r="W13" s="382">
        <v>2.556666666666672</v>
      </c>
      <c r="X13" s="382">
        <v>4.396666666666661</v>
      </c>
      <c r="Y13" s="382"/>
      <c r="Z13" s="382">
        <v>4.099999999999994</v>
      </c>
      <c r="AA13" s="382">
        <v>4.5</v>
      </c>
      <c r="AB13" s="382">
        <v>3.200000000000003</v>
      </c>
      <c r="AC13" s="382">
        <v>3.5999999999999943</v>
      </c>
      <c r="AD13" s="382">
        <v>3.4</v>
      </c>
    </row>
    <row r="14" spans="2:29" ht="12.75">
      <c r="B14" s="396"/>
      <c r="C14" s="396"/>
      <c r="D14" s="396"/>
      <c r="E14" s="396"/>
      <c r="F14" s="396"/>
      <c r="G14" s="396"/>
      <c r="H14" s="382"/>
      <c r="I14" s="382"/>
      <c r="J14" s="382"/>
      <c r="K14" s="382"/>
      <c r="L14" s="382"/>
      <c r="M14" s="382"/>
      <c r="N14" s="382"/>
      <c r="O14" s="382"/>
      <c r="P14" s="396"/>
      <c r="R14" s="399"/>
      <c r="S14" s="399"/>
      <c r="T14" s="399"/>
      <c r="U14" s="399"/>
      <c r="V14" s="399"/>
      <c r="W14" s="399"/>
      <c r="X14" s="399"/>
      <c r="Z14" s="399"/>
      <c r="AA14" s="399"/>
      <c r="AB14" s="399"/>
      <c r="AC14" s="399"/>
    </row>
    <row r="15" spans="1:29" ht="12.75">
      <c r="A15" s="395" t="s">
        <v>8</v>
      </c>
      <c r="B15" s="396"/>
      <c r="C15" s="396"/>
      <c r="D15" s="396"/>
      <c r="E15" s="396"/>
      <c r="F15" s="396"/>
      <c r="G15" s="396"/>
      <c r="H15" s="382"/>
      <c r="I15" s="382"/>
      <c r="J15" s="382"/>
      <c r="K15" s="382"/>
      <c r="L15" s="382"/>
      <c r="M15" s="382"/>
      <c r="N15" s="382"/>
      <c r="O15" s="382"/>
      <c r="P15" s="396"/>
      <c r="Q15" s="382"/>
      <c r="R15" s="382"/>
      <c r="S15" s="382"/>
      <c r="T15" s="382"/>
      <c r="U15" s="382"/>
      <c r="V15" s="382"/>
      <c r="W15" s="382"/>
      <c r="X15" s="382"/>
      <c r="Y15" s="382"/>
      <c r="Z15" s="399"/>
      <c r="AA15" s="399"/>
      <c r="AB15" s="399"/>
      <c r="AC15" s="399"/>
    </row>
    <row r="16" spans="1:30" ht="12.75">
      <c r="A16" s="255" t="s">
        <v>185</v>
      </c>
      <c r="B16" s="396">
        <v>13.501275184027985</v>
      </c>
      <c r="C16" s="396">
        <v>14.943244277782645</v>
      </c>
      <c r="D16" s="396">
        <v>15.709480204156664</v>
      </c>
      <c r="E16" s="396">
        <v>15.987932078199107</v>
      </c>
      <c r="F16" s="396">
        <v>16.510348020510623</v>
      </c>
      <c r="G16" s="396">
        <v>17.113518040177922</v>
      </c>
      <c r="H16" s="382">
        <v>17.918453580507418</v>
      </c>
      <c r="I16" s="382">
        <v>19.30767124992222</v>
      </c>
      <c r="J16" s="382">
        <v>19.52913327485701</v>
      </c>
      <c r="K16" s="382">
        <v>20.099071486516625</v>
      </c>
      <c r="L16" s="382">
        <v>20.7</v>
      </c>
      <c r="M16" s="382">
        <v>21.99914913279741</v>
      </c>
      <c r="N16" s="382">
        <v>22.1</v>
      </c>
      <c r="O16" s="382">
        <v>22.2</v>
      </c>
      <c r="P16" s="396"/>
      <c r="Q16" s="382"/>
      <c r="R16" s="382" t="s">
        <v>17</v>
      </c>
      <c r="S16" s="382" t="s">
        <v>17</v>
      </c>
      <c r="T16" s="382" t="s">
        <v>17</v>
      </c>
      <c r="U16" s="382" t="s">
        <v>17</v>
      </c>
      <c r="V16" s="382" t="s">
        <v>17</v>
      </c>
      <c r="W16" s="382" t="s">
        <v>17</v>
      </c>
      <c r="X16" s="382" t="s">
        <v>17</v>
      </c>
      <c r="Y16" s="382"/>
      <c r="Z16" s="382" t="s">
        <v>17</v>
      </c>
      <c r="AA16" s="382" t="s">
        <v>17</v>
      </c>
      <c r="AB16" s="382" t="s">
        <v>17</v>
      </c>
      <c r="AC16" s="382" t="s">
        <v>17</v>
      </c>
      <c r="AD16" s="382" t="s">
        <v>17</v>
      </c>
    </row>
    <row r="17" spans="1:30" ht="12.75">
      <c r="A17" s="255" t="s">
        <v>184</v>
      </c>
      <c r="B17" s="396">
        <v>16.01226766625587</v>
      </c>
      <c r="C17" s="396">
        <v>17.238202178215644</v>
      </c>
      <c r="D17" s="396">
        <v>18.326815542630815</v>
      </c>
      <c r="E17" s="396">
        <v>18.148615665534777</v>
      </c>
      <c r="F17" s="396">
        <v>17.81785473292466</v>
      </c>
      <c r="G17" s="396">
        <v>18.34690316554615</v>
      </c>
      <c r="H17" s="382">
        <v>18.68702460519772</v>
      </c>
      <c r="I17" s="382">
        <v>18.72814894918523</v>
      </c>
      <c r="J17" s="382">
        <v>19.931084677778802</v>
      </c>
      <c r="K17" s="382">
        <v>22.38172499151635</v>
      </c>
      <c r="L17" s="382">
        <v>22.4</v>
      </c>
      <c r="M17" s="382">
        <v>23.09974277073088</v>
      </c>
      <c r="N17" s="382">
        <v>23.9</v>
      </c>
      <c r="O17" s="382">
        <v>23.7</v>
      </c>
      <c r="P17" s="396"/>
      <c r="Q17" s="382"/>
      <c r="R17" s="382" t="s">
        <v>17</v>
      </c>
      <c r="S17" s="382" t="s">
        <v>17</v>
      </c>
      <c r="T17" s="382" t="s">
        <v>17</v>
      </c>
      <c r="U17" s="382" t="s">
        <v>17</v>
      </c>
      <c r="V17" s="382" t="s">
        <v>17</v>
      </c>
      <c r="W17" s="382" t="s">
        <v>17</v>
      </c>
      <c r="X17" s="382" t="s">
        <v>17</v>
      </c>
      <c r="Y17" s="382"/>
      <c r="Z17" s="382" t="s">
        <v>17</v>
      </c>
      <c r="AA17" s="382" t="s">
        <v>17</v>
      </c>
      <c r="AB17" s="382" t="s">
        <v>17</v>
      </c>
      <c r="AC17" s="382" t="s">
        <v>17</v>
      </c>
      <c r="AD17" s="382" t="s">
        <v>17</v>
      </c>
    </row>
    <row r="18" spans="1:30" ht="12.75">
      <c r="A18" s="255" t="s">
        <v>9</v>
      </c>
      <c r="B18" s="396">
        <v>-2.510992482227883</v>
      </c>
      <c r="C18" s="396">
        <v>-2.294957900432999</v>
      </c>
      <c r="D18" s="396">
        <v>-2.617335338474149</v>
      </c>
      <c r="E18" s="396">
        <v>-2.160683587335671</v>
      </c>
      <c r="F18" s="396">
        <v>-1.3075067124140392</v>
      </c>
      <c r="G18" s="396">
        <v>-1.2333851253682289</v>
      </c>
      <c r="H18" s="382">
        <v>-0.9997160340105239</v>
      </c>
      <c r="I18" s="382">
        <v>0.19127550318009146</v>
      </c>
      <c r="J18" s="382">
        <v>-0.7522192002251326</v>
      </c>
      <c r="K18" s="382">
        <v>-2.7867179880689967</v>
      </c>
      <c r="L18" s="382">
        <v>-1.7</v>
      </c>
      <c r="M18" s="382">
        <v>-1.1005936379334735</v>
      </c>
      <c r="N18" s="382">
        <v>-1.9</v>
      </c>
      <c r="O18" s="382">
        <v>-1.5</v>
      </c>
      <c r="P18" s="382"/>
      <c r="Q18" s="382" t="s">
        <v>17</v>
      </c>
      <c r="R18" s="382" t="s">
        <v>17</v>
      </c>
      <c r="S18" s="382" t="s">
        <v>17</v>
      </c>
      <c r="T18" s="382" t="s">
        <v>17</v>
      </c>
      <c r="U18" s="382" t="s">
        <v>17</v>
      </c>
      <c r="V18" s="382" t="s">
        <v>17</v>
      </c>
      <c r="W18" s="382" t="s">
        <v>17</v>
      </c>
      <c r="X18" s="382" t="s">
        <v>17</v>
      </c>
      <c r="Y18" s="382"/>
      <c r="Z18" s="382" t="s">
        <v>17</v>
      </c>
      <c r="AA18" s="382" t="s">
        <v>17</v>
      </c>
      <c r="AB18" s="382" t="s">
        <v>17</v>
      </c>
      <c r="AC18" s="382" t="s">
        <v>17</v>
      </c>
      <c r="AD18" s="382" t="s">
        <v>17</v>
      </c>
    </row>
    <row r="19" spans="1:30" ht="12.75">
      <c r="A19" s="255" t="s">
        <v>308</v>
      </c>
      <c r="B19" s="396">
        <v>14.620591605741707</v>
      </c>
      <c r="C19" s="396">
        <v>16.111444292323185</v>
      </c>
      <c r="D19" s="396">
        <v>17.802832470355686</v>
      </c>
      <c r="E19" s="396">
        <v>18.724541860903575</v>
      </c>
      <c r="F19" s="382">
        <v>18.53346762638149</v>
      </c>
      <c r="G19" s="382">
        <v>17.635308240103384</v>
      </c>
      <c r="H19" s="382">
        <v>16.18724631785275</v>
      </c>
      <c r="I19" s="382">
        <v>19.59092961137655</v>
      </c>
      <c r="J19" s="382">
        <v>16.963027591587192</v>
      </c>
      <c r="K19" s="382">
        <v>17.67004488481008</v>
      </c>
      <c r="L19" s="382">
        <v>16.83643282397722</v>
      </c>
      <c r="M19" s="382">
        <v>19.9624725865163</v>
      </c>
      <c r="N19" s="382" t="s">
        <v>17</v>
      </c>
      <c r="O19" s="382" t="s">
        <v>17</v>
      </c>
      <c r="P19" s="382"/>
      <c r="Q19" s="382" t="s">
        <v>17</v>
      </c>
      <c r="R19" s="382" t="s">
        <v>17</v>
      </c>
      <c r="S19" s="382" t="s">
        <v>17</v>
      </c>
      <c r="T19" s="382" t="s">
        <v>17</v>
      </c>
      <c r="U19" s="382" t="s">
        <v>17</v>
      </c>
      <c r="V19" s="382" t="s">
        <v>17</v>
      </c>
      <c r="W19" s="382" t="s">
        <v>17</v>
      </c>
      <c r="X19" s="382" t="s">
        <v>17</v>
      </c>
      <c r="Y19" s="382"/>
      <c r="Z19" s="382" t="s">
        <v>17</v>
      </c>
      <c r="AA19" s="382" t="s">
        <v>17</v>
      </c>
      <c r="AB19" s="382" t="s">
        <v>17</v>
      </c>
      <c r="AC19" s="382" t="s">
        <v>17</v>
      </c>
      <c r="AD19" s="382" t="s">
        <v>17</v>
      </c>
    </row>
    <row r="20" spans="2:29" ht="12.75" hidden="1">
      <c r="B20" s="396"/>
      <c r="C20" s="396"/>
      <c r="D20" s="396"/>
      <c r="E20" s="396"/>
      <c r="F20" s="382"/>
      <c r="G20" s="382"/>
      <c r="H20" s="382"/>
      <c r="I20" s="382"/>
      <c r="J20" s="382"/>
      <c r="K20" s="382"/>
      <c r="L20" s="382"/>
      <c r="M20" s="399"/>
      <c r="N20" s="382"/>
      <c r="O20" s="382"/>
      <c r="P20" s="382"/>
      <c r="Q20" s="382"/>
      <c r="R20" s="382"/>
      <c r="S20" s="382"/>
      <c r="T20" s="382"/>
      <c r="U20" s="382"/>
      <c r="V20" s="382"/>
      <c r="W20" s="399"/>
      <c r="X20" s="399"/>
      <c r="Y20" s="382"/>
      <c r="Z20" s="399"/>
      <c r="AA20" s="399"/>
      <c r="AB20" s="399"/>
      <c r="AC20" s="399"/>
    </row>
    <row r="21" spans="2:29" ht="12.75">
      <c r="B21" s="396"/>
      <c r="C21" s="396"/>
      <c r="D21" s="396"/>
      <c r="E21" s="396"/>
      <c r="F21" s="396"/>
      <c r="G21" s="396"/>
      <c r="H21" s="382"/>
      <c r="I21" s="399"/>
      <c r="J21" s="399"/>
      <c r="K21" s="399"/>
      <c r="L21" s="399"/>
      <c r="M21" s="399"/>
      <c r="N21" s="382"/>
      <c r="O21" s="382"/>
      <c r="R21" s="399"/>
      <c r="S21" s="399"/>
      <c r="T21" s="399"/>
      <c r="U21" s="399"/>
      <c r="V21" s="399"/>
      <c r="W21" s="399"/>
      <c r="X21" s="399"/>
      <c r="Z21" s="399"/>
      <c r="AA21" s="399"/>
      <c r="AB21" s="399"/>
      <c r="AC21" s="399"/>
    </row>
    <row r="22" spans="1:29" ht="12.75">
      <c r="A22" s="395" t="s">
        <v>11</v>
      </c>
      <c r="B22" s="396"/>
      <c r="C22" s="396"/>
      <c r="D22" s="396"/>
      <c r="E22" s="396"/>
      <c r="F22" s="396"/>
      <c r="G22" s="396"/>
      <c r="H22" s="382"/>
      <c r="I22" s="399"/>
      <c r="J22" s="399"/>
      <c r="K22" s="399"/>
      <c r="L22" s="399"/>
      <c r="M22" s="399"/>
      <c r="N22" s="382"/>
      <c r="O22" s="382"/>
      <c r="Q22" s="396"/>
      <c r="R22" s="382"/>
      <c r="S22" s="382"/>
      <c r="T22" s="382"/>
      <c r="U22" s="382"/>
      <c r="V22" s="382"/>
      <c r="W22" s="382"/>
      <c r="X22" s="382"/>
      <c r="Y22" s="396"/>
      <c r="Z22" s="399"/>
      <c r="AA22" s="399"/>
      <c r="AB22" s="399"/>
      <c r="AC22" s="399"/>
    </row>
    <row r="23" spans="1:31" ht="12.75">
      <c r="A23" s="277" t="s">
        <v>170</v>
      </c>
      <c r="B23" s="396">
        <v>24.125999999999994</v>
      </c>
      <c r="C23" s="396">
        <v>23.093</v>
      </c>
      <c r="D23" s="396">
        <v>30.340999999999998</v>
      </c>
      <c r="E23" s="396">
        <v>25.377</v>
      </c>
      <c r="F23" s="396">
        <v>32.836999999999996</v>
      </c>
      <c r="G23" s="396">
        <v>102.105</v>
      </c>
      <c r="H23" s="382">
        <v>177.529</v>
      </c>
      <c r="I23" s="382">
        <v>262.002</v>
      </c>
      <c r="J23" s="382">
        <v>297.329984</v>
      </c>
      <c r="K23" s="382">
        <v>198.15562000000003</v>
      </c>
      <c r="L23" s="382">
        <v>184.537514</v>
      </c>
      <c r="M23" s="382">
        <v>157.87248499999998</v>
      </c>
      <c r="N23" s="382" t="s">
        <v>17</v>
      </c>
      <c r="O23" s="382" t="s">
        <v>17</v>
      </c>
      <c r="P23" s="396"/>
      <c r="Q23" s="396">
        <v>76.01899999999999</v>
      </c>
      <c r="R23" s="382">
        <v>65.641447</v>
      </c>
      <c r="S23" s="382">
        <v>63.118190000000006</v>
      </c>
      <c r="T23" s="382">
        <v>-0.7063960000000001</v>
      </c>
      <c r="U23" s="382">
        <v>46.740546</v>
      </c>
      <c r="V23" s="382">
        <v>62.891</v>
      </c>
      <c r="W23" s="382">
        <v>73.245</v>
      </c>
      <c r="X23" s="382">
        <v>76.01899999999999</v>
      </c>
      <c r="Y23" s="396"/>
      <c r="Z23" s="382">
        <v>16.520761999999998</v>
      </c>
      <c r="AA23" s="382">
        <v>27.277886</v>
      </c>
      <c r="AB23" s="382">
        <v>-31.483321</v>
      </c>
      <c r="AC23" s="382">
        <v>5.347301000000001</v>
      </c>
      <c r="AD23" s="382">
        <v>18.4</v>
      </c>
      <c r="AE23" s="396"/>
    </row>
    <row r="24" spans="1:30" ht="12.75">
      <c r="A24" s="255" t="s">
        <v>85</v>
      </c>
      <c r="B24" s="396">
        <v>249.22599999999997</v>
      </c>
      <c r="C24" s="396">
        <v>266.662</v>
      </c>
      <c r="D24" s="396">
        <v>325.64099999999996</v>
      </c>
      <c r="E24" s="396">
        <v>438.474</v>
      </c>
      <c r="F24" s="396">
        <v>593.6460000000001</v>
      </c>
      <c r="G24" s="396">
        <v>762.3269999999999</v>
      </c>
      <c r="H24" s="382">
        <v>969.323</v>
      </c>
      <c r="I24" s="382">
        <v>1218.264</v>
      </c>
      <c r="J24" s="383">
        <v>1429.176914</v>
      </c>
      <c r="K24" s="383">
        <v>1202.0483689999999</v>
      </c>
      <c r="L24" s="383">
        <v>1578.4469499999998</v>
      </c>
      <c r="M24" s="383">
        <v>1899.280562</v>
      </c>
      <c r="N24" s="382" t="s">
        <v>17</v>
      </c>
      <c r="O24" s="382" t="s">
        <v>17</v>
      </c>
      <c r="P24" s="400"/>
      <c r="Q24" s="400">
        <v>339.76099999999997</v>
      </c>
      <c r="R24" s="383">
        <v>429.80683700000003</v>
      </c>
      <c r="S24" s="382">
        <v>443.45584099999996</v>
      </c>
      <c r="T24" s="382">
        <v>399.66934599999996</v>
      </c>
      <c r="U24" s="382">
        <v>474.822048</v>
      </c>
      <c r="V24" s="382">
        <v>518.3</v>
      </c>
      <c r="W24" s="382">
        <v>331.58</v>
      </c>
      <c r="X24" s="382">
        <v>339.761</v>
      </c>
      <c r="Y24" s="400"/>
      <c r="Z24" s="382">
        <v>174.71765100000002</v>
      </c>
      <c r="AA24" s="382">
        <v>149.93911300000002</v>
      </c>
      <c r="AB24" s="382">
        <v>114.470693</v>
      </c>
      <c r="AC24" s="382">
        <v>165.65810000000002</v>
      </c>
      <c r="AD24" s="382">
        <v>163.2</v>
      </c>
    </row>
    <row r="25" spans="1:30" ht="12.75">
      <c r="A25" s="277" t="s">
        <v>77</v>
      </c>
      <c r="B25" s="396">
        <v>27.86</v>
      </c>
      <c r="C25" s="396">
        <v>6.99605980114435</v>
      </c>
      <c r="D25" s="396">
        <v>22.117512056460974</v>
      </c>
      <c r="E25" s="396">
        <v>34.6495066653155</v>
      </c>
      <c r="F25" s="396">
        <v>35.38909946769937</v>
      </c>
      <c r="G25" s="396">
        <v>28.414408586935625</v>
      </c>
      <c r="H25" s="382">
        <v>27.15317704869433</v>
      </c>
      <c r="I25" s="382">
        <v>25.681945027612052</v>
      </c>
      <c r="J25" s="382">
        <v>17.312578718570037</v>
      </c>
      <c r="K25" s="382">
        <v>-15.892262376692724</v>
      </c>
      <c r="L25" s="382">
        <v>31.313097767698885</v>
      </c>
      <c r="M25" s="382">
        <v>20.32590401596963</v>
      </c>
      <c r="N25" s="382" t="s">
        <v>17</v>
      </c>
      <c r="O25" s="382" t="s">
        <v>17</v>
      </c>
      <c r="P25" s="396"/>
      <c r="Q25" s="396">
        <v>22.183223950373087</v>
      </c>
      <c r="R25" s="382">
        <v>32.221712707418384</v>
      </c>
      <c r="S25" s="382">
        <v>24.868002574975456</v>
      </c>
      <c r="T25" s="382">
        <v>26.433707026475474</v>
      </c>
      <c r="U25" s="382">
        <v>22.038861321729584</v>
      </c>
      <c r="V25" s="382">
        <v>20.65</v>
      </c>
      <c r="W25" s="382">
        <v>26.204649604920615</v>
      </c>
      <c r="X25" s="382">
        <v>22.18322395037311</v>
      </c>
      <c r="Y25" s="396"/>
      <c r="Z25" s="382">
        <v>13.343433957149053</v>
      </c>
      <c r="AA25" s="382">
        <v>-0.5274438438307327</v>
      </c>
      <c r="AB25" s="382">
        <v>18.332933207040657</v>
      </c>
      <c r="AC25" s="382">
        <v>8.843042806746194</v>
      </c>
      <c r="AD25" s="382">
        <v>4.9</v>
      </c>
    </row>
    <row r="26" spans="1:30" ht="12.75">
      <c r="A26" s="277" t="s">
        <v>171</v>
      </c>
      <c r="B26" s="396">
        <v>32</v>
      </c>
      <c r="C26" s="396">
        <v>7.317964815258438</v>
      </c>
      <c r="D26" s="396">
        <v>23.725741032252266</v>
      </c>
      <c r="E26" s="396">
        <v>35.83282373536796</v>
      </c>
      <c r="F26" s="396">
        <v>37.02259534524583</v>
      </c>
      <c r="G26" s="396">
        <v>28.959673952173603</v>
      </c>
      <c r="H26" s="382">
        <v>28.47279527196327</v>
      </c>
      <c r="I26" s="382">
        <v>26.225438700435653</v>
      </c>
      <c r="J26" s="382">
        <v>16.8185470393897</v>
      </c>
      <c r="K26" s="382">
        <v>-15.717141988703043</v>
      </c>
      <c r="L26" s="382">
        <v>31.42004685326476</v>
      </c>
      <c r="M26" s="382">
        <v>20.17636826231186</v>
      </c>
      <c r="N26" s="382" t="s">
        <v>17</v>
      </c>
      <c r="O26" s="382" t="s">
        <v>17</v>
      </c>
      <c r="P26" s="382"/>
      <c r="Q26" s="382">
        <v>22.43199632504629</v>
      </c>
      <c r="R26" s="382">
        <v>32.51301346158875</v>
      </c>
      <c r="S26" s="382">
        <v>25.207510991775894</v>
      </c>
      <c r="T26" s="382">
        <v>26.08490789020088</v>
      </c>
      <c r="U26" s="382">
        <v>21.89291715138728</v>
      </c>
      <c r="V26" s="382" t="s">
        <v>17</v>
      </c>
      <c r="W26" s="382">
        <v>26.914525697249392</v>
      </c>
      <c r="X26" s="382">
        <v>22.431996325046267</v>
      </c>
      <c r="Y26" s="382"/>
      <c r="Z26" s="382">
        <v>13.140039908420187</v>
      </c>
      <c r="AA26" s="382">
        <v>-0.5086193207918588</v>
      </c>
      <c r="AB26" s="382">
        <v>17.412644825648506</v>
      </c>
      <c r="AC26" s="382">
        <v>9.977589302362677</v>
      </c>
      <c r="AD26" s="382" t="s">
        <v>17</v>
      </c>
    </row>
    <row r="27" spans="1:30" ht="12.75">
      <c r="A27" s="255" t="s">
        <v>87</v>
      </c>
      <c r="B27" s="396">
        <v>225.09900000000002</v>
      </c>
      <c r="C27" s="396">
        <v>243.569</v>
      </c>
      <c r="D27" s="396">
        <v>295.303</v>
      </c>
      <c r="E27" s="396">
        <v>413.095</v>
      </c>
      <c r="F27" s="396">
        <v>560.813</v>
      </c>
      <c r="G27" s="396">
        <v>660.2220000000001</v>
      </c>
      <c r="H27" s="382">
        <v>791.7970000000001</v>
      </c>
      <c r="I27" s="382">
        <v>956.261</v>
      </c>
      <c r="J27" s="383">
        <v>1131.8439300000002</v>
      </c>
      <c r="K27" s="383">
        <v>1003.8927490000001</v>
      </c>
      <c r="L27" s="383">
        <v>1393.909436</v>
      </c>
      <c r="M27" s="383">
        <v>1741.4080769999998</v>
      </c>
      <c r="N27" s="382" t="s">
        <v>17</v>
      </c>
      <c r="O27" s="382" t="s">
        <v>17</v>
      </c>
      <c r="P27" s="400"/>
      <c r="Q27" s="400">
        <v>263.742</v>
      </c>
      <c r="R27" s="383">
        <v>364.16538999999995</v>
      </c>
      <c r="S27" s="382">
        <v>380.337651</v>
      </c>
      <c r="T27" s="382">
        <v>400.375742</v>
      </c>
      <c r="U27" s="382">
        <v>428.081502</v>
      </c>
      <c r="V27" s="382">
        <v>455.4</v>
      </c>
      <c r="W27" s="382">
        <v>258.335</v>
      </c>
      <c r="X27" s="382">
        <v>263.742</v>
      </c>
      <c r="Y27" s="400"/>
      <c r="Z27" s="382">
        <v>158.196889</v>
      </c>
      <c r="AA27" s="382">
        <v>122.661227</v>
      </c>
      <c r="AB27" s="382">
        <v>145.954014</v>
      </c>
      <c r="AC27" s="382">
        <v>160.310799</v>
      </c>
      <c r="AD27" s="382">
        <v>144.8</v>
      </c>
    </row>
    <row r="28" spans="1:30" ht="12.75">
      <c r="A28" s="277" t="s">
        <v>77</v>
      </c>
      <c r="B28" s="396">
        <v>35.8</v>
      </c>
      <c r="C28" s="396">
        <v>8.205278566319695</v>
      </c>
      <c r="D28" s="396">
        <v>21.239977172792933</v>
      </c>
      <c r="E28" s="396">
        <v>39.888521281531176</v>
      </c>
      <c r="F28" s="396">
        <v>35.75884481777798</v>
      </c>
      <c r="G28" s="396">
        <v>17.725872973700696</v>
      </c>
      <c r="H28" s="382">
        <v>19.928902702424335</v>
      </c>
      <c r="I28" s="382">
        <v>20.77098044069374</v>
      </c>
      <c r="J28" s="382">
        <v>18.361402378639326</v>
      </c>
      <c r="K28" s="382">
        <v>-11.304666448138311</v>
      </c>
      <c r="L28" s="382">
        <v>38.850433713014084</v>
      </c>
      <c r="M28" s="382">
        <v>24.929786112732778</v>
      </c>
      <c r="N28" s="382" t="s">
        <v>17</v>
      </c>
      <c r="O28" s="382" t="s">
        <v>17</v>
      </c>
      <c r="P28" s="396"/>
      <c r="Q28" s="396">
        <v>25.399746102386377</v>
      </c>
      <c r="R28" s="382">
        <v>27.42336649063073</v>
      </c>
      <c r="S28" s="382">
        <v>29.530049687583016</v>
      </c>
      <c r="T28" s="382">
        <v>32.76577697860583</v>
      </c>
      <c r="U28" s="382">
        <v>23.06818252089331</v>
      </c>
      <c r="V28" s="382">
        <v>24.87</v>
      </c>
      <c r="W28" s="382">
        <v>20.702624914729984</v>
      </c>
      <c r="X28" s="382">
        <v>25.399746102386356</v>
      </c>
      <c r="Y28" s="396"/>
      <c r="Z28" s="382">
        <v>12.141630178510088</v>
      </c>
      <c r="AA28" s="382">
        <v>-14.979900287794257</v>
      </c>
      <c r="AB28" s="382">
        <v>40.28344299906546</v>
      </c>
      <c r="AC28" s="382">
        <v>5.425801846988243</v>
      </c>
      <c r="AD28" s="382">
        <v>0.3</v>
      </c>
    </row>
    <row r="29" spans="1:30" ht="12.75">
      <c r="A29" s="255" t="s">
        <v>90</v>
      </c>
      <c r="B29" s="396">
        <v>20.519248</v>
      </c>
      <c r="C29" s="396">
        <v>17.405275000000003</v>
      </c>
      <c r="D29" s="396">
        <v>35.421968</v>
      </c>
      <c r="E29" s="396">
        <v>45.874812</v>
      </c>
      <c r="F29" s="396">
        <v>68.659162</v>
      </c>
      <c r="G29" s="396">
        <v>160.818311</v>
      </c>
      <c r="H29" s="382">
        <v>253.26786199999998</v>
      </c>
      <c r="I29" s="382">
        <v>371.83262</v>
      </c>
      <c r="J29" s="382">
        <v>436.107395</v>
      </c>
      <c r="K29" s="382">
        <v>297.142048</v>
      </c>
      <c r="L29" s="382">
        <v>305.4</v>
      </c>
      <c r="M29" s="382">
        <v>201.1</v>
      </c>
      <c r="N29" s="382">
        <v>245</v>
      </c>
      <c r="O29" s="382">
        <v>315</v>
      </c>
      <c r="P29" s="382"/>
      <c r="Q29" s="382" t="s">
        <v>17</v>
      </c>
      <c r="R29" s="382" t="s">
        <v>17</v>
      </c>
      <c r="S29" s="382" t="s">
        <v>17</v>
      </c>
      <c r="T29" s="382" t="s">
        <v>17</v>
      </c>
      <c r="U29" s="382" t="s">
        <v>17</v>
      </c>
      <c r="V29" s="382" t="s">
        <v>17</v>
      </c>
      <c r="W29" s="382" t="s">
        <v>17</v>
      </c>
      <c r="X29" s="382" t="s">
        <v>17</v>
      </c>
      <c r="Y29" s="382"/>
      <c r="Z29" s="382" t="s">
        <v>17</v>
      </c>
      <c r="AA29" s="382" t="s">
        <v>17</v>
      </c>
      <c r="AB29" s="382" t="s">
        <v>17</v>
      </c>
      <c r="AC29" s="382" t="s">
        <v>17</v>
      </c>
      <c r="AD29" s="382" t="s">
        <v>17</v>
      </c>
    </row>
    <row r="30" spans="1:30" ht="12.75">
      <c r="A30" s="255" t="s">
        <v>12</v>
      </c>
      <c r="B30" s="396">
        <v>1.7121131453399963</v>
      </c>
      <c r="C30" s="396">
        <v>1.3137863033660855</v>
      </c>
      <c r="D30" s="396">
        <v>2.4365636428894883</v>
      </c>
      <c r="E30" s="396">
        <v>2.795597951971025</v>
      </c>
      <c r="F30" s="396">
        <v>3.554441204698758</v>
      </c>
      <c r="G30" s="396">
        <v>7.123358272684162</v>
      </c>
      <c r="H30" s="382">
        <v>9.333638907890581</v>
      </c>
      <c r="I30" s="382">
        <v>10.636966213725042</v>
      </c>
      <c r="J30" s="382">
        <v>9.644494737847259</v>
      </c>
      <c r="K30" s="382">
        <v>5.9541233744281366</v>
      </c>
      <c r="L30" s="382">
        <v>5.208315179291577</v>
      </c>
      <c r="M30" s="382">
        <v>2.698640565128305</v>
      </c>
      <c r="N30" s="382">
        <v>3</v>
      </c>
      <c r="O30" s="382">
        <v>3.3</v>
      </c>
      <c r="P30" s="382"/>
      <c r="Q30" s="382" t="s">
        <v>17</v>
      </c>
      <c r="R30" s="382" t="s">
        <v>17</v>
      </c>
      <c r="S30" s="382" t="s">
        <v>17</v>
      </c>
      <c r="T30" s="382" t="s">
        <v>17</v>
      </c>
      <c r="U30" s="382" t="s">
        <v>17</v>
      </c>
      <c r="V30" s="382" t="s">
        <v>17</v>
      </c>
      <c r="W30" s="382" t="s">
        <v>17</v>
      </c>
      <c r="X30" s="382" t="s">
        <v>17</v>
      </c>
      <c r="Y30" s="382"/>
      <c r="Z30" s="382" t="s">
        <v>17</v>
      </c>
      <c r="AA30" s="382" t="s">
        <v>17</v>
      </c>
      <c r="AB30" s="382" t="s">
        <v>17</v>
      </c>
      <c r="AC30" s="382" t="s">
        <v>17</v>
      </c>
      <c r="AD30" s="382" t="s">
        <v>17</v>
      </c>
    </row>
    <row r="31" spans="1:30" ht="12.75">
      <c r="A31" s="255" t="s">
        <v>172</v>
      </c>
      <c r="B31" s="396">
        <v>40.772</v>
      </c>
      <c r="C31" s="396">
        <v>46.878</v>
      </c>
      <c r="D31" s="396">
        <v>52.743</v>
      </c>
      <c r="E31" s="396">
        <v>53.505</v>
      </c>
      <c r="F31" s="396">
        <v>60.63</v>
      </c>
      <c r="G31" s="396">
        <v>72.406</v>
      </c>
      <c r="H31" s="382">
        <v>72.715</v>
      </c>
      <c r="I31" s="382">
        <v>83.521</v>
      </c>
      <c r="J31" s="382">
        <v>108.31244000000001</v>
      </c>
      <c r="K31" s="382">
        <v>94.065</v>
      </c>
      <c r="L31" s="382">
        <v>105.73524</v>
      </c>
      <c r="M31" s="382">
        <v>116.011</v>
      </c>
      <c r="N31" s="382" t="s">
        <v>17</v>
      </c>
      <c r="O31" s="382" t="s">
        <v>17</v>
      </c>
      <c r="P31" s="396"/>
      <c r="Q31" s="382">
        <v>30.338</v>
      </c>
      <c r="R31" s="382">
        <v>198.65</v>
      </c>
      <c r="S31" s="382">
        <v>31.39524</v>
      </c>
      <c r="T31" s="382">
        <v>30.34</v>
      </c>
      <c r="U31" s="382">
        <v>30.551</v>
      </c>
      <c r="V31" s="382" t="s">
        <v>17</v>
      </c>
      <c r="W31" s="382">
        <v>17.191000000000003</v>
      </c>
      <c r="X31" s="382">
        <v>30.338</v>
      </c>
      <c r="Y31" s="382"/>
      <c r="Z31" s="382">
        <v>12.24199999999999</v>
      </c>
      <c r="AA31" s="382">
        <v>9.997</v>
      </c>
      <c r="AB31" s="382">
        <v>7.725999999999999</v>
      </c>
      <c r="AC31" s="382">
        <v>11.757000000000001</v>
      </c>
      <c r="AD31" s="382">
        <v>8.4</v>
      </c>
    </row>
    <row r="32" spans="1:30" ht="12.75">
      <c r="A32" s="255" t="s">
        <v>94</v>
      </c>
      <c r="B32" s="382">
        <v>145.72733300000002</v>
      </c>
      <c r="C32" s="382">
        <v>184.80323</v>
      </c>
      <c r="D32" s="382">
        <v>186.3326453</v>
      </c>
      <c r="E32" s="382">
        <v>208.760231</v>
      </c>
      <c r="F32" s="382">
        <v>262.9923008</v>
      </c>
      <c r="G32" s="382">
        <v>296.54483669999996</v>
      </c>
      <c r="H32" s="382">
        <v>338.58784</v>
      </c>
      <c r="I32" s="382">
        <v>389.21808899999996</v>
      </c>
      <c r="J32" s="382">
        <v>390.161014</v>
      </c>
      <c r="K32" s="382">
        <v>428.647</v>
      </c>
      <c r="L32" s="382">
        <v>548.937817</v>
      </c>
      <c r="M32" s="382" t="s">
        <v>17</v>
      </c>
      <c r="N32" s="382" t="s">
        <v>17</v>
      </c>
      <c r="O32" s="382" t="s">
        <v>17</v>
      </c>
      <c r="P32" s="382"/>
      <c r="Q32" s="382" t="s">
        <v>17</v>
      </c>
      <c r="R32" s="382" t="s">
        <v>17</v>
      </c>
      <c r="S32" s="382" t="s">
        <v>17</v>
      </c>
      <c r="T32" s="382" t="s">
        <v>17</v>
      </c>
      <c r="U32" s="382" t="s">
        <v>17</v>
      </c>
      <c r="V32" s="382" t="s">
        <v>17</v>
      </c>
      <c r="W32" s="382" t="s">
        <v>17</v>
      </c>
      <c r="X32" s="382" t="s">
        <v>17</v>
      </c>
      <c r="Y32" s="382"/>
      <c r="Z32" s="382" t="s">
        <v>17</v>
      </c>
      <c r="AA32" s="382" t="s">
        <v>17</v>
      </c>
      <c r="AB32" s="382" t="s">
        <v>17</v>
      </c>
      <c r="AC32" s="382" t="s">
        <v>17</v>
      </c>
      <c r="AD32" s="382" t="s">
        <v>17</v>
      </c>
    </row>
    <row r="33" spans="1:30" ht="12.75">
      <c r="A33" s="255" t="s">
        <v>12</v>
      </c>
      <c r="B33" s="382">
        <v>12.159396994696834</v>
      </c>
      <c r="C33" s="382">
        <v>13.949331590096245</v>
      </c>
      <c r="D33" s="382">
        <v>12.817225429750343</v>
      </c>
      <c r="E33" s="382">
        <v>12.721788903169742</v>
      </c>
      <c r="F33" s="382">
        <v>13.61494436069654</v>
      </c>
      <c r="G33" s="382">
        <v>13.135289772622466</v>
      </c>
      <c r="H33" s="382">
        <v>12.477922039562332</v>
      </c>
      <c r="I33" s="382">
        <v>11.134310008798114</v>
      </c>
      <c r="J33" s="382">
        <v>8.628392661023671</v>
      </c>
      <c r="K33" s="382">
        <v>8.589215626859033</v>
      </c>
      <c r="L33" s="382">
        <v>9.337169055415682</v>
      </c>
      <c r="M33" s="382" t="s">
        <v>17</v>
      </c>
      <c r="N33" s="382" t="s">
        <v>17</v>
      </c>
      <c r="O33" s="382" t="s">
        <v>17</v>
      </c>
      <c r="P33" s="382"/>
      <c r="Q33" s="382" t="s">
        <v>17</v>
      </c>
      <c r="R33" s="382" t="s">
        <v>17</v>
      </c>
      <c r="S33" s="382" t="s">
        <v>17</v>
      </c>
      <c r="T33" s="382" t="s">
        <v>17</v>
      </c>
      <c r="U33" s="382" t="s">
        <v>17</v>
      </c>
      <c r="V33" s="382" t="s">
        <v>17</v>
      </c>
      <c r="W33" s="382" t="s">
        <v>17</v>
      </c>
      <c r="X33" s="382" t="s">
        <v>17</v>
      </c>
      <c r="Y33" s="382"/>
      <c r="Z33" s="382" t="s">
        <v>17</v>
      </c>
      <c r="AA33" s="382" t="s">
        <v>17</v>
      </c>
      <c r="AB33" s="382" t="s">
        <v>17</v>
      </c>
      <c r="AC33" s="382" t="s">
        <v>17</v>
      </c>
      <c r="AD33" s="382" t="s">
        <v>17</v>
      </c>
    </row>
    <row r="34" spans="1:30" ht="12.75">
      <c r="A34" s="255" t="s">
        <v>96</v>
      </c>
      <c r="B34" s="382">
        <v>13.08</v>
      </c>
      <c r="C34" s="382">
        <v>50.58</v>
      </c>
      <c r="D34" s="382">
        <v>52.92082062</v>
      </c>
      <c r="E34" s="382">
        <v>77.06642406</v>
      </c>
      <c r="F34" s="382">
        <v>138.7</v>
      </c>
      <c r="G34" s="382">
        <v>171.65</v>
      </c>
      <c r="H34" s="382">
        <v>199.23</v>
      </c>
      <c r="I34" s="382">
        <v>235.69</v>
      </c>
      <c r="J34" s="382">
        <v>226.28</v>
      </c>
      <c r="K34" s="382">
        <v>259.259</v>
      </c>
      <c r="L34" s="382">
        <v>375.695</v>
      </c>
      <c r="M34" s="382" t="s">
        <v>17</v>
      </c>
      <c r="N34" s="382" t="s">
        <v>17</v>
      </c>
      <c r="O34" s="382" t="s">
        <v>17</v>
      </c>
      <c r="P34" s="382"/>
      <c r="Q34" s="382" t="s">
        <v>17</v>
      </c>
      <c r="R34" s="382" t="s">
        <v>17</v>
      </c>
      <c r="S34" s="382" t="s">
        <v>17</v>
      </c>
      <c r="T34" s="382" t="s">
        <v>17</v>
      </c>
      <c r="U34" s="382" t="s">
        <v>17</v>
      </c>
      <c r="V34" s="382" t="s">
        <v>17</v>
      </c>
      <c r="W34" s="382" t="s">
        <v>17</v>
      </c>
      <c r="X34" s="382" t="s">
        <v>17</v>
      </c>
      <c r="Y34" s="382"/>
      <c r="Z34" s="382" t="s">
        <v>17</v>
      </c>
      <c r="AA34" s="382" t="s">
        <v>17</v>
      </c>
      <c r="AB34" s="382" t="s">
        <v>17</v>
      </c>
      <c r="AC34" s="382" t="s">
        <v>17</v>
      </c>
      <c r="AD34" s="382" t="s">
        <v>17</v>
      </c>
    </row>
    <row r="35" spans="1:30" ht="12.75">
      <c r="A35" s="255" t="s">
        <v>13</v>
      </c>
      <c r="B35" s="382">
        <v>9.2</v>
      </c>
      <c r="C35" s="396">
        <v>7.5</v>
      </c>
      <c r="D35" s="396">
        <v>7.89</v>
      </c>
      <c r="E35" s="396">
        <v>6.9</v>
      </c>
      <c r="F35" s="382">
        <v>3.2</v>
      </c>
      <c r="G35" s="382">
        <v>3.07</v>
      </c>
      <c r="H35" s="382">
        <v>2.09</v>
      </c>
      <c r="I35" s="382">
        <v>1.98</v>
      </c>
      <c r="J35" s="382">
        <v>1.78</v>
      </c>
      <c r="K35" s="401">
        <v>2.87</v>
      </c>
      <c r="L35" s="382">
        <v>1.63</v>
      </c>
      <c r="M35" s="382" t="s">
        <v>17</v>
      </c>
      <c r="N35" s="382" t="s">
        <v>17</v>
      </c>
      <c r="O35" s="382" t="s">
        <v>17</v>
      </c>
      <c r="P35" s="382"/>
      <c r="Q35" s="382" t="s">
        <v>17</v>
      </c>
      <c r="R35" s="382" t="s">
        <v>17</v>
      </c>
      <c r="S35" s="382" t="s">
        <v>17</v>
      </c>
      <c r="T35" s="382" t="s">
        <v>17</v>
      </c>
      <c r="U35" s="382" t="s">
        <v>17</v>
      </c>
      <c r="V35" s="382" t="s">
        <v>17</v>
      </c>
      <c r="W35" s="382" t="s">
        <v>17</v>
      </c>
      <c r="X35" s="382" t="s">
        <v>17</v>
      </c>
      <c r="Y35" s="382"/>
      <c r="Z35" s="382" t="s">
        <v>17</v>
      </c>
      <c r="AA35" s="382" t="s">
        <v>17</v>
      </c>
      <c r="AB35" s="382" t="s">
        <v>17</v>
      </c>
      <c r="AC35" s="382" t="s">
        <v>17</v>
      </c>
      <c r="AD35" s="382" t="s">
        <v>17</v>
      </c>
    </row>
    <row r="36" spans="1:30" ht="12.75">
      <c r="A36" s="307" t="s">
        <v>98</v>
      </c>
      <c r="B36" s="396">
        <v>168.854</v>
      </c>
      <c r="C36" s="396">
        <v>216.3</v>
      </c>
      <c r="D36" s="396">
        <v>292</v>
      </c>
      <c r="E36" s="396">
        <v>409.2</v>
      </c>
      <c r="F36" s="396">
        <v>615.5</v>
      </c>
      <c r="G36" s="396">
        <v>822.5</v>
      </c>
      <c r="H36" s="382">
        <v>1074</v>
      </c>
      <c r="I36" s="382">
        <v>1534.74911</v>
      </c>
      <c r="J36" s="383">
        <v>1952.53024</v>
      </c>
      <c r="K36" s="383">
        <v>2405.65229</v>
      </c>
      <c r="L36" s="383">
        <v>2853.838</v>
      </c>
      <c r="M36" s="383">
        <v>3187.648</v>
      </c>
      <c r="N36" s="383">
        <v>3606</v>
      </c>
      <c r="O36" s="383">
        <v>4086</v>
      </c>
      <c r="P36" s="383"/>
      <c r="Q36" s="383">
        <v>1534.74911</v>
      </c>
      <c r="R36" s="383">
        <v>2654.903</v>
      </c>
      <c r="S36" s="382">
        <v>2853.938</v>
      </c>
      <c r="T36" s="382">
        <v>3051.274</v>
      </c>
      <c r="U36" s="382">
        <v>3204.091</v>
      </c>
      <c r="V36" s="382" t="s">
        <v>17</v>
      </c>
      <c r="W36" s="382">
        <v>1440.2114</v>
      </c>
      <c r="X36" s="382">
        <v>1534.8491099999999</v>
      </c>
      <c r="Y36" s="383"/>
      <c r="Z36" s="382">
        <v>3187.748</v>
      </c>
      <c r="AA36" s="382">
        <v>3260.2309999999998</v>
      </c>
      <c r="AB36" s="382">
        <v>3316.257</v>
      </c>
      <c r="AC36" s="382">
        <v>3311.571</v>
      </c>
      <c r="AD36" s="382" t="s">
        <v>17</v>
      </c>
    </row>
    <row r="37" spans="1:30" ht="12.75">
      <c r="A37" s="277" t="s">
        <v>100</v>
      </c>
      <c r="B37" s="396">
        <v>9.001585968840377</v>
      </c>
      <c r="C37" s="396">
        <v>10.656528540167265</v>
      </c>
      <c r="D37" s="396">
        <v>11.865778539330789</v>
      </c>
      <c r="E37" s="396">
        <v>11.886854113460583</v>
      </c>
      <c r="F37" s="396">
        <v>13.170165456221593</v>
      </c>
      <c r="G37" s="396">
        <v>14.94951698065196</v>
      </c>
      <c r="H37" s="382">
        <v>16.27689925574358</v>
      </c>
      <c r="I37" s="382">
        <v>19.25937512875669</v>
      </c>
      <c r="J37" s="382">
        <v>13.2</v>
      </c>
      <c r="K37" s="382">
        <v>18.1</v>
      </c>
      <c r="L37" s="382">
        <v>15.6</v>
      </c>
      <c r="M37" s="382">
        <v>21.96600354920715</v>
      </c>
      <c r="N37" s="382" t="s">
        <v>17</v>
      </c>
      <c r="O37" s="382" t="s">
        <v>17</v>
      </c>
      <c r="P37" s="382"/>
      <c r="Q37" s="396">
        <v>17.45739142798644</v>
      </c>
      <c r="R37" s="382">
        <v>87.48452454528972</v>
      </c>
      <c r="S37" s="382">
        <v>90.04434851494626</v>
      </c>
      <c r="T37" s="382">
        <v>91.45231381175935</v>
      </c>
      <c r="U37" s="382">
        <v>89.81722363700732</v>
      </c>
      <c r="V37" s="382" t="s">
        <v>17</v>
      </c>
      <c r="W37" s="382">
        <v>66.89971084057522</v>
      </c>
      <c r="X37" s="382">
        <v>69.8341156129854</v>
      </c>
      <c r="Y37" s="396"/>
      <c r="Z37" s="382">
        <v>20.15051003942309</v>
      </c>
      <c r="AA37" s="382">
        <v>26.579148763936626</v>
      </c>
      <c r="AB37" s="382">
        <v>22.721245610963464</v>
      </c>
      <c r="AC37" s="382">
        <v>20.657192283097533</v>
      </c>
      <c r="AD37" s="382" t="s">
        <v>17</v>
      </c>
    </row>
    <row r="38" spans="1:29" ht="12.75" hidden="1">
      <c r="A38" s="255" t="s">
        <v>50</v>
      </c>
      <c r="B38" s="396">
        <v>165.574</v>
      </c>
      <c r="C38" s="396">
        <v>212.165</v>
      </c>
      <c r="D38" s="396">
        <v>286.407</v>
      </c>
      <c r="E38" s="396">
        <v>403.251</v>
      </c>
      <c r="F38" s="396">
        <v>609.932</v>
      </c>
      <c r="G38" s="396">
        <v>818.87172</v>
      </c>
      <c r="H38" s="382">
        <v>1066.34426</v>
      </c>
      <c r="I38" s="382">
        <v>1528.24911</v>
      </c>
      <c r="J38" s="382">
        <v>1946.03024</v>
      </c>
      <c r="K38" s="382">
        <v>2399.15229</v>
      </c>
      <c r="L38" s="382">
        <v>2847.338</v>
      </c>
      <c r="M38" s="382">
        <v>3181.148</v>
      </c>
      <c r="N38" s="382"/>
      <c r="O38" s="382"/>
      <c r="P38" s="382"/>
      <c r="Q38" s="382">
        <v>1528.24911</v>
      </c>
      <c r="R38" s="382">
        <v>2648.303</v>
      </c>
      <c r="S38" s="382">
        <v>2847.338</v>
      </c>
      <c r="T38" s="382"/>
      <c r="U38" s="382"/>
      <c r="V38" s="382"/>
      <c r="W38" s="382">
        <v>1433.6114</v>
      </c>
      <c r="X38" s="382">
        <v>1528.24911</v>
      </c>
      <c r="Y38" s="382"/>
      <c r="Z38" s="382">
        <v>3181.148</v>
      </c>
      <c r="AA38" s="382">
        <v>3253.631</v>
      </c>
      <c r="AB38" s="382">
        <v>3309.657</v>
      </c>
      <c r="AC38" s="382">
        <v>3304.971</v>
      </c>
    </row>
    <row r="39" spans="2:29" ht="12.75">
      <c r="B39" s="396"/>
      <c r="C39" s="396"/>
      <c r="D39" s="396"/>
      <c r="E39" s="396"/>
      <c r="F39" s="396"/>
      <c r="G39" s="396"/>
      <c r="H39" s="382"/>
      <c r="I39" s="399"/>
      <c r="J39" s="399"/>
      <c r="K39" s="399"/>
      <c r="L39" s="382"/>
      <c r="M39" s="382"/>
      <c r="N39" s="382"/>
      <c r="O39" s="382"/>
      <c r="R39" s="399"/>
      <c r="S39" s="399"/>
      <c r="T39" s="399"/>
      <c r="U39" s="399"/>
      <c r="V39" s="399"/>
      <c r="W39" s="399"/>
      <c r="X39" s="399"/>
      <c r="Z39" s="399"/>
      <c r="AA39" s="399"/>
      <c r="AB39" s="399"/>
      <c r="AC39" s="399"/>
    </row>
    <row r="40" spans="1:29" ht="12.75">
      <c r="A40" s="395" t="s">
        <v>14</v>
      </c>
      <c r="B40" s="396"/>
      <c r="C40" s="396"/>
      <c r="D40" s="396"/>
      <c r="E40" s="396"/>
      <c r="F40" s="396"/>
      <c r="G40" s="396"/>
      <c r="H40" s="382"/>
      <c r="I40" s="399"/>
      <c r="J40" s="399"/>
      <c r="K40" s="399"/>
      <c r="L40" s="399"/>
      <c r="M40" s="399"/>
      <c r="N40" s="382"/>
      <c r="O40" s="382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</row>
    <row r="41" spans="1:30" ht="12.75">
      <c r="A41" s="277" t="s">
        <v>129</v>
      </c>
      <c r="B41" s="396">
        <v>6.01358435782513</v>
      </c>
      <c r="C41" s="396">
        <v>13.025551601688502</v>
      </c>
      <c r="D41" s="396">
        <v>16.898259978435593</v>
      </c>
      <c r="E41" s="396">
        <v>21.09945219858984</v>
      </c>
      <c r="F41" s="396">
        <v>12.07673288857225</v>
      </c>
      <c r="G41" s="396">
        <v>9.25522753425998</v>
      </c>
      <c r="H41" s="382">
        <v>15.746442338525291</v>
      </c>
      <c r="I41" s="382">
        <v>16.127859587339</v>
      </c>
      <c r="J41" s="382">
        <v>15.936268012091205</v>
      </c>
      <c r="K41" s="382">
        <v>31.737600901584816</v>
      </c>
      <c r="L41" s="382">
        <v>19.89335747101928</v>
      </c>
      <c r="M41" s="382">
        <v>14.347199175785331</v>
      </c>
      <c r="N41" s="382" t="s">
        <v>17</v>
      </c>
      <c r="O41" s="382" t="s">
        <v>17</v>
      </c>
      <c r="P41" s="382"/>
      <c r="Q41" s="382">
        <v>16.127859587339</v>
      </c>
      <c r="R41" s="382">
        <v>18.5</v>
      </c>
      <c r="S41" s="382">
        <v>19.9</v>
      </c>
      <c r="T41" s="382">
        <v>17.9</v>
      </c>
      <c r="U41" s="382">
        <v>16.9</v>
      </c>
      <c r="V41" s="382" t="s">
        <v>17</v>
      </c>
      <c r="W41" s="382">
        <v>17.13</v>
      </c>
      <c r="X41" s="382">
        <v>16.1</v>
      </c>
      <c r="Y41" s="382"/>
      <c r="Z41" s="382">
        <v>15.8</v>
      </c>
      <c r="AA41" s="382">
        <v>15</v>
      </c>
      <c r="AB41" s="382">
        <v>15.2</v>
      </c>
      <c r="AC41" s="382">
        <v>15.7</v>
      </c>
      <c r="AD41" s="382">
        <v>15.4</v>
      </c>
    </row>
    <row r="42" spans="1:30" ht="12.75">
      <c r="A42" s="277" t="s">
        <v>173</v>
      </c>
      <c r="B42" s="396">
        <v>3.24</v>
      </c>
      <c r="C42" s="396">
        <v>3.24</v>
      </c>
      <c r="D42" s="396">
        <v>2.7</v>
      </c>
      <c r="E42" s="396">
        <v>2.7</v>
      </c>
      <c r="F42" s="396">
        <v>3.33</v>
      </c>
      <c r="G42" s="396">
        <v>3.33</v>
      </c>
      <c r="H42" s="382">
        <v>3.33</v>
      </c>
      <c r="I42" s="382">
        <v>3.33</v>
      </c>
      <c r="J42" s="382">
        <v>2.79</v>
      </c>
      <c r="K42" s="382">
        <v>2.79</v>
      </c>
      <c r="L42" s="382">
        <v>3.25</v>
      </c>
      <c r="M42" s="382">
        <v>3.25</v>
      </c>
      <c r="N42" s="382" t="s">
        <v>17</v>
      </c>
      <c r="O42" s="382" t="s">
        <v>17</v>
      </c>
      <c r="P42" s="382"/>
      <c r="Q42" s="382">
        <v>3.33</v>
      </c>
      <c r="R42" s="382">
        <v>2.79</v>
      </c>
      <c r="S42" s="382">
        <v>3.25</v>
      </c>
      <c r="T42" s="382">
        <v>3.25</v>
      </c>
      <c r="U42" s="382">
        <v>3.25</v>
      </c>
      <c r="V42" s="382">
        <v>3.25</v>
      </c>
      <c r="W42" s="382">
        <v>3.33</v>
      </c>
      <c r="X42" s="382">
        <v>3.33</v>
      </c>
      <c r="Y42" s="382"/>
      <c r="Z42" s="382">
        <v>3.25</v>
      </c>
      <c r="AA42" s="382">
        <v>3.25</v>
      </c>
      <c r="AB42" s="382">
        <v>3.25</v>
      </c>
      <c r="AC42" s="382">
        <v>3.25</v>
      </c>
      <c r="AD42" s="382">
        <v>3.25</v>
      </c>
    </row>
    <row r="43" spans="1:30" s="402" customFormat="1" ht="12.75">
      <c r="A43" s="402" t="s">
        <v>103</v>
      </c>
      <c r="B43" s="402">
        <v>8.2772</v>
      </c>
      <c r="C43" s="402">
        <v>8.2768</v>
      </c>
      <c r="D43" s="402">
        <v>8.2772</v>
      </c>
      <c r="E43" s="402">
        <v>8.277</v>
      </c>
      <c r="F43" s="402">
        <v>8.2765</v>
      </c>
      <c r="G43" s="402">
        <v>8.0759</v>
      </c>
      <c r="H43" s="401">
        <v>7.8238</v>
      </c>
      <c r="I43" s="401">
        <v>7.3676</v>
      </c>
      <c r="J43" s="401">
        <v>6.8424</v>
      </c>
      <c r="K43" s="401">
        <v>6.8271</v>
      </c>
      <c r="L43" s="401">
        <v>6.6515</v>
      </c>
      <c r="M43" s="401">
        <v>6.3281</v>
      </c>
      <c r="N43" s="382" t="s">
        <v>17</v>
      </c>
      <c r="O43" s="382" t="s">
        <v>17</v>
      </c>
      <c r="P43" s="401"/>
      <c r="Q43" s="401">
        <v>7.3676</v>
      </c>
      <c r="R43" s="401">
        <v>6.7462</v>
      </c>
      <c r="S43" s="401">
        <v>6.6515</v>
      </c>
      <c r="T43" s="401">
        <v>6.5662</v>
      </c>
      <c r="U43" s="401">
        <v>6.4778</v>
      </c>
      <c r="V43" s="401">
        <v>6.3833</v>
      </c>
      <c r="W43" s="401">
        <v>6.3281</v>
      </c>
      <c r="X43" s="401">
        <v>6.3081</v>
      </c>
      <c r="Y43" s="401"/>
      <c r="Z43" s="401">
        <v>6.3009</v>
      </c>
      <c r="AA43" s="401">
        <v>6.3115</v>
      </c>
      <c r="AB43" s="401">
        <v>6.2919</v>
      </c>
      <c r="AC43" s="401">
        <v>6.2943</v>
      </c>
      <c r="AD43" s="401">
        <v>6.2787</v>
      </c>
    </row>
    <row r="44" spans="1:30" ht="12.75">
      <c r="A44" s="255" t="s">
        <v>41</v>
      </c>
      <c r="B44" s="396">
        <v>102.83660517276675</v>
      </c>
      <c r="C44" s="396">
        <v>105.8938604672323</v>
      </c>
      <c r="D44" s="396">
        <v>99.03323400286617</v>
      </c>
      <c r="E44" s="396">
        <v>92.63665521712426</v>
      </c>
      <c r="F44" s="396">
        <v>88.21455380905802</v>
      </c>
      <c r="G44" s="396">
        <v>94.46554900934917</v>
      </c>
      <c r="H44" s="382">
        <v>93.41916698892199</v>
      </c>
      <c r="I44" s="382">
        <v>97.66838788926547</v>
      </c>
      <c r="J44" s="382">
        <v>110.25226905666385</v>
      </c>
      <c r="K44" s="382">
        <v>104.72919178362639</v>
      </c>
      <c r="L44" s="382">
        <v>109.12316884534893</v>
      </c>
      <c r="M44" s="382">
        <v>116.10870382449804</v>
      </c>
      <c r="N44" s="382" t="s">
        <v>17</v>
      </c>
      <c r="O44" s="382" t="s">
        <v>17</v>
      </c>
      <c r="P44" s="382"/>
      <c r="Q44" s="382">
        <v>98.76</v>
      </c>
      <c r="R44" s="382">
        <v>108.89652191715383</v>
      </c>
      <c r="S44" s="382">
        <v>109.12316884534893</v>
      </c>
      <c r="T44" s="382">
        <v>107.00312395741712</v>
      </c>
      <c r="U44" s="382">
        <v>106.675563373874</v>
      </c>
      <c r="V44" s="382" t="s">
        <v>17</v>
      </c>
      <c r="W44" s="382">
        <v>98.350660873126</v>
      </c>
      <c r="X44" s="382">
        <v>97.67727551925745</v>
      </c>
      <c r="Y44" s="382"/>
      <c r="Z44" s="382">
        <v>116.10870382449804</v>
      </c>
      <c r="AA44" s="382">
        <v>115.34582042901965</v>
      </c>
      <c r="AB44" s="382">
        <v>115.96902094926959</v>
      </c>
      <c r="AC44" s="382">
        <v>115.1631582075671</v>
      </c>
      <c r="AD44" s="382" t="s">
        <v>17</v>
      </c>
    </row>
    <row r="45" spans="1:30" ht="12.75">
      <c r="A45" s="277" t="s">
        <v>67</v>
      </c>
      <c r="B45" s="396">
        <v>2.5535842477694644</v>
      </c>
      <c r="C45" s="396">
        <v>2.972925145991856</v>
      </c>
      <c r="D45" s="396">
        <v>-6.478776422065636</v>
      </c>
      <c r="E45" s="396">
        <v>-6.459022418228599</v>
      </c>
      <c r="F45" s="396">
        <v>-4.773597878400948</v>
      </c>
      <c r="G45" s="396">
        <v>7.0861268695203705</v>
      </c>
      <c r="H45" s="382">
        <v>-1.1076863802735426</v>
      </c>
      <c r="I45" s="382">
        <v>4.548553618389017</v>
      </c>
      <c r="J45" s="382">
        <v>12.884292901062055</v>
      </c>
      <c r="K45" s="382">
        <v>-5.009490798052319</v>
      </c>
      <c r="L45" s="382">
        <v>4.196350999131182</v>
      </c>
      <c r="M45" s="382">
        <v>6.320104449909603</v>
      </c>
      <c r="N45" s="382" t="s">
        <v>17</v>
      </c>
      <c r="O45" s="382" t="s">
        <v>17</v>
      </c>
      <c r="P45" s="382"/>
      <c r="Q45" s="382">
        <v>4.874163746416049</v>
      </c>
      <c r="R45" s="382">
        <v>2.360588436537814</v>
      </c>
      <c r="S45" s="382">
        <v>4.196350999131182</v>
      </c>
      <c r="T45" s="382">
        <v>1.6949152542373058</v>
      </c>
      <c r="U45" s="382">
        <v>-1.503822565739732</v>
      </c>
      <c r="V45" s="382" t="s">
        <v>17</v>
      </c>
      <c r="W45" s="382">
        <v>5.136186770427997</v>
      </c>
      <c r="X45" s="382">
        <v>4.548553618389017</v>
      </c>
      <c r="Y45" s="382"/>
      <c r="Z45" s="382">
        <v>6.320104449909603</v>
      </c>
      <c r="AA45" s="382">
        <v>7.356996455458975</v>
      </c>
      <c r="AB45" s="382">
        <v>5.515198167474811</v>
      </c>
      <c r="AC45" s="382">
        <v>7.578777314901974</v>
      </c>
      <c r="AD45" s="382" t="s">
        <v>17</v>
      </c>
    </row>
    <row r="46" spans="1:30" ht="12.75">
      <c r="A46" s="255" t="s">
        <v>174</v>
      </c>
      <c r="B46" s="403">
        <v>2073.477</v>
      </c>
      <c r="C46" s="403">
        <v>1645.971</v>
      </c>
      <c r="D46" s="403">
        <v>1357.65</v>
      </c>
      <c r="E46" s="403">
        <v>1497.04</v>
      </c>
      <c r="F46" s="403">
        <v>1266.5</v>
      </c>
      <c r="G46" s="403">
        <v>1161.06</v>
      </c>
      <c r="H46" s="403">
        <v>2675.47</v>
      </c>
      <c r="I46" s="403">
        <v>5261.56</v>
      </c>
      <c r="J46" s="403">
        <v>1820.81</v>
      </c>
      <c r="K46" s="403">
        <v>3277.14</v>
      </c>
      <c r="L46" s="403">
        <v>2808.08</v>
      </c>
      <c r="M46" s="403">
        <v>2199.42</v>
      </c>
      <c r="N46" s="384" t="s">
        <v>17</v>
      </c>
      <c r="O46" s="384" t="s">
        <v>17</v>
      </c>
      <c r="P46" s="384"/>
      <c r="Q46" s="384">
        <v>5261.56</v>
      </c>
      <c r="R46" s="384">
        <v>2655.66</v>
      </c>
      <c r="S46" s="382">
        <v>2808.08</v>
      </c>
      <c r="T46" s="382">
        <v>2928.11</v>
      </c>
      <c r="U46" s="382" t="s">
        <v>17</v>
      </c>
      <c r="V46" s="382" t="s">
        <v>17</v>
      </c>
      <c r="W46" s="382">
        <v>5552.3</v>
      </c>
      <c r="X46" s="382">
        <v>5261.56</v>
      </c>
      <c r="Y46" s="384"/>
      <c r="Z46" s="382">
        <v>2199.42</v>
      </c>
      <c r="AA46" s="382">
        <v>2292.61</v>
      </c>
      <c r="AB46" s="382">
        <v>2428.49</v>
      </c>
      <c r="AC46" s="382">
        <v>2262.79</v>
      </c>
      <c r="AD46" s="382">
        <v>2199.4</v>
      </c>
    </row>
    <row r="47" spans="2:30" ht="12.75">
      <c r="B47" s="396"/>
      <c r="C47" s="396"/>
      <c r="D47" s="396"/>
      <c r="E47" s="396"/>
      <c r="F47" s="396"/>
      <c r="G47" s="396"/>
      <c r="H47" s="382"/>
      <c r="I47" s="399"/>
      <c r="J47" s="399"/>
      <c r="K47" s="399"/>
      <c r="L47" s="399"/>
      <c r="M47" s="399"/>
      <c r="N47" s="399"/>
      <c r="O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8"/>
    </row>
    <row r="48" spans="1:30" ht="12.75">
      <c r="A48" s="307" t="s">
        <v>61</v>
      </c>
      <c r="B48" s="400">
        <v>1198.4749989128336</v>
      </c>
      <c r="C48" s="400">
        <v>1324.8178151504171</v>
      </c>
      <c r="D48" s="400">
        <v>1453.7674032595169</v>
      </c>
      <c r="E48" s="400">
        <v>1640.966003986952</v>
      </c>
      <c r="F48" s="400">
        <v>1931.6443301759134</v>
      </c>
      <c r="G48" s="400">
        <v>2257.6192975816984</v>
      </c>
      <c r="H48" s="383">
        <v>2713.4953955192054</v>
      </c>
      <c r="I48" s="383">
        <v>3495.66420094687</v>
      </c>
      <c r="J48" s="383">
        <v>4521.827289599862</v>
      </c>
      <c r="K48" s="383">
        <v>4990.525545308154</v>
      </c>
      <c r="L48" s="383">
        <v>6031.7522363376675</v>
      </c>
      <c r="M48" s="383">
        <v>7451.900138114126</v>
      </c>
      <c r="N48" s="383" t="s">
        <v>17</v>
      </c>
      <c r="O48" s="384" t="s">
        <v>17</v>
      </c>
      <c r="P48" s="400"/>
      <c r="Q48" s="383" t="s">
        <v>17</v>
      </c>
      <c r="R48" s="382" t="s">
        <v>17</v>
      </c>
      <c r="S48" s="382" t="s">
        <v>17</v>
      </c>
      <c r="T48" s="382" t="s">
        <v>17</v>
      </c>
      <c r="U48" s="382" t="s">
        <v>17</v>
      </c>
      <c r="V48" s="382" t="s">
        <v>17</v>
      </c>
      <c r="W48" s="382" t="s">
        <v>17</v>
      </c>
      <c r="X48" s="382" t="s">
        <v>17</v>
      </c>
      <c r="Y48" s="383"/>
      <c r="Z48" s="382" t="s">
        <v>17</v>
      </c>
      <c r="AA48" s="382" t="s">
        <v>17</v>
      </c>
      <c r="AB48" s="382" t="s">
        <v>17</v>
      </c>
      <c r="AC48" s="382" t="s">
        <v>17</v>
      </c>
      <c r="AD48" s="397" t="s">
        <v>17</v>
      </c>
    </row>
    <row r="49" spans="1:30" s="277" customFormat="1" ht="13.5" thickBot="1">
      <c r="A49" s="387"/>
      <c r="B49" s="387"/>
      <c r="C49" s="387"/>
      <c r="D49" s="387"/>
      <c r="E49" s="387"/>
      <c r="F49" s="387" t="s">
        <v>16</v>
      </c>
      <c r="G49" s="387" t="s">
        <v>16</v>
      </c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</row>
    <row r="50" ht="6.75" customHeight="1"/>
    <row r="51" ht="12" customHeight="1"/>
    <row r="52" ht="12" customHeight="1">
      <c r="A52" s="404" t="s">
        <v>60</v>
      </c>
    </row>
    <row r="53" ht="12" customHeight="1">
      <c r="A53" s="343" t="s">
        <v>113</v>
      </c>
    </row>
    <row r="54" ht="12.75">
      <c r="A54" s="404" t="s">
        <v>219</v>
      </c>
    </row>
    <row r="55" ht="12.75">
      <c r="A55" s="404" t="s">
        <v>220</v>
      </c>
    </row>
    <row r="56" ht="12.75">
      <c r="A56" s="404" t="s">
        <v>51</v>
      </c>
    </row>
    <row r="57" ht="12.75">
      <c r="A57" s="404" t="s">
        <v>218</v>
      </c>
    </row>
    <row r="58" ht="12.75">
      <c r="A58" s="404" t="s">
        <v>175</v>
      </c>
    </row>
    <row r="59" ht="12.75">
      <c r="A59" s="404" t="s">
        <v>176</v>
      </c>
    </row>
    <row r="60" ht="12.75">
      <c r="A60" s="404" t="s">
        <v>177</v>
      </c>
    </row>
    <row r="61" ht="12.75">
      <c r="A61" s="404" t="s">
        <v>178</v>
      </c>
    </row>
    <row r="62" ht="12.75">
      <c r="A62" s="404" t="s">
        <v>179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workbookViewId="0" topLeftCell="A1">
      <selection activeCell="AE44" sqref="AE44"/>
    </sheetView>
  </sheetViews>
  <sheetFormatPr defaultColWidth="9.140625" defaultRowHeight="12.75"/>
  <cols>
    <col min="1" max="1" width="46.00390625" style="1" customWidth="1"/>
    <col min="2" max="2" width="7.7109375" style="1" hidden="1" customWidth="1"/>
    <col min="3" max="3" width="8.421875" style="1" hidden="1" customWidth="1"/>
    <col min="4" max="4" width="5.421875" style="1" hidden="1" customWidth="1"/>
    <col min="5" max="5" width="8.8515625" style="1" hidden="1" customWidth="1"/>
    <col min="6" max="18" width="8.28125" style="1" hidden="1" customWidth="1"/>
    <col min="19" max="24" width="8.00390625" style="1" hidden="1" customWidth="1"/>
    <col min="25" max="27" width="8.00390625" style="1" customWidth="1"/>
    <col min="28" max="28" width="8.00390625" style="8" customWidth="1"/>
    <col min="29" max="29" width="8.00390625" style="1" customWidth="1"/>
    <col min="30" max="30" width="9.140625" style="1" customWidth="1"/>
    <col min="31" max="16384" width="9.140625" style="1" customWidth="1"/>
  </cols>
  <sheetData>
    <row r="1" ht="15.75" customHeight="1">
      <c r="A1" s="23" t="s">
        <v>136</v>
      </c>
    </row>
    <row r="2" spans="1:28" ht="12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AB2" s="1"/>
    </row>
    <row r="3" spans="2:30" ht="12.75" customHeight="1">
      <c r="B3" s="24">
        <v>1997</v>
      </c>
      <c r="C3" s="24">
        <v>1998</v>
      </c>
      <c r="D3" s="24">
        <v>1999</v>
      </c>
      <c r="E3" s="25">
        <v>2000</v>
      </c>
      <c r="F3" s="44">
        <v>2001</v>
      </c>
      <c r="G3" s="475">
        <v>1999</v>
      </c>
      <c r="H3" s="475"/>
      <c r="I3" s="475">
        <v>2000</v>
      </c>
      <c r="J3" s="475"/>
      <c r="K3" s="475">
        <v>2000</v>
      </c>
      <c r="L3" s="475"/>
      <c r="M3" s="158"/>
      <c r="N3" s="158"/>
      <c r="O3" s="158"/>
      <c r="P3" s="158"/>
      <c r="Q3" s="158"/>
      <c r="R3" s="159">
        <v>2001</v>
      </c>
      <c r="S3" s="44">
        <v>2002</v>
      </c>
      <c r="T3" s="44">
        <v>2003</v>
      </c>
      <c r="U3" s="44">
        <v>2004</v>
      </c>
      <c r="V3" s="44">
        <v>2005</v>
      </c>
      <c r="W3" s="44">
        <v>2006</v>
      </c>
      <c r="X3" s="44">
        <v>2007</v>
      </c>
      <c r="Y3" s="59">
        <v>2008</v>
      </c>
      <c r="Z3" s="59">
        <v>2009</v>
      </c>
      <c r="AA3" s="59">
        <v>2010</v>
      </c>
      <c r="AB3" s="59" t="s">
        <v>254</v>
      </c>
      <c r="AC3" s="59" t="s">
        <v>194</v>
      </c>
      <c r="AD3" s="59" t="s">
        <v>248</v>
      </c>
    </row>
    <row r="4" spans="1:30" ht="12.75" customHeight="1">
      <c r="A4" s="79"/>
      <c r="B4" s="24" t="s">
        <v>0</v>
      </c>
      <c r="C4" s="24" t="s">
        <v>0</v>
      </c>
      <c r="D4" s="24" t="s">
        <v>0</v>
      </c>
      <c r="E4" s="24" t="s">
        <v>0</v>
      </c>
      <c r="F4" s="41" t="s">
        <v>0</v>
      </c>
      <c r="G4" s="41" t="s">
        <v>0</v>
      </c>
      <c r="H4" s="41" t="s">
        <v>0</v>
      </c>
      <c r="I4" s="41" t="s">
        <v>0</v>
      </c>
      <c r="J4" s="41" t="s">
        <v>0</v>
      </c>
      <c r="K4" s="41" t="s">
        <v>0</v>
      </c>
      <c r="L4" s="41" t="s">
        <v>0</v>
      </c>
      <c r="M4" s="41" t="s">
        <v>0</v>
      </c>
      <c r="N4" s="41" t="s">
        <v>0</v>
      </c>
      <c r="O4" s="41" t="s">
        <v>0</v>
      </c>
      <c r="P4" s="41" t="s">
        <v>0</v>
      </c>
      <c r="Q4" s="41" t="s">
        <v>0</v>
      </c>
      <c r="R4" s="41" t="s">
        <v>0</v>
      </c>
      <c r="S4" s="41" t="s">
        <v>0</v>
      </c>
      <c r="T4" s="41" t="s">
        <v>0</v>
      </c>
      <c r="U4" s="41" t="s">
        <v>0</v>
      </c>
      <c r="V4" s="41" t="s">
        <v>0</v>
      </c>
      <c r="W4" s="41" t="s">
        <v>0</v>
      </c>
      <c r="X4" s="41" t="s">
        <v>0</v>
      </c>
      <c r="Y4" s="24" t="s">
        <v>0</v>
      </c>
      <c r="Z4" s="24" t="s">
        <v>0</v>
      </c>
      <c r="AA4" s="24" t="s">
        <v>0</v>
      </c>
      <c r="AB4" s="24" t="s">
        <v>0</v>
      </c>
      <c r="AC4" s="24" t="s">
        <v>0</v>
      </c>
      <c r="AD4" s="24" t="s">
        <v>0</v>
      </c>
    </row>
    <row r="5" spans="1:18" ht="12.75" customHeight="1">
      <c r="A5" s="8"/>
      <c r="B5" s="11"/>
      <c r="C5" s="11"/>
      <c r="D5" s="11"/>
      <c r="E5" s="11"/>
      <c r="F5" s="11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27" ht="12.75" customHeight="1">
      <c r="A6" s="12" t="s">
        <v>5</v>
      </c>
      <c r="B6" s="2"/>
      <c r="C6" s="2"/>
      <c r="D6" s="2"/>
      <c r="E6" s="2"/>
      <c r="U6" s="2"/>
      <c r="V6" s="2"/>
      <c r="W6" s="2"/>
      <c r="X6" s="2"/>
      <c r="Y6" s="2"/>
      <c r="Z6" s="2"/>
      <c r="AA6" s="2"/>
    </row>
    <row r="7" spans="1:30" ht="12.75" customHeight="1">
      <c r="A7" s="1" t="s">
        <v>138</v>
      </c>
      <c r="B7" s="5">
        <v>-0.9</v>
      </c>
      <c r="C7" s="5">
        <v>1.4</v>
      </c>
      <c r="D7" s="5">
        <v>9.6</v>
      </c>
      <c r="E7" s="5">
        <v>-1.7</v>
      </c>
      <c r="F7" s="6">
        <v>2</v>
      </c>
      <c r="G7" s="6"/>
      <c r="H7" s="6"/>
      <c r="I7" s="6"/>
      <c r="J7" s="6"/>
      <c r="K7" s="6"/>
      <c r="L7" s="6"/>
      <c r="M7" s="6"/>
      <c r="N7" s="6"/>
      <c r="O7" s="6"/>
      <c r="S7" s="5">
        <v>3.2</v>
      </c>
      <c r="T7" s="6">
        <v>0.9</v>
      </c>
      <c r="U7" s="6">
        <v>5.5</v>
      </c>
      <c r="V7" s="6">
        <v>0.7</v>
      </c>
      <c r="W7" s="7">
        <v>1.8524833310426203</v>
      </c>
      <c r="X7" s="7">
        <v>-0.8506544551793338</v>
      </c>
      <c r="Y7" s="7">
        <v>1.0327947890824696</v>
      </c>
      <c r="Z7" s="7">
        <v>-1.2723675712845828</v>
      </c>
      <c r="AA7" s="7">
        <v>-0.2</v>
      </c>
      <c r="AB7" s="129">
        <v>2</v>
      </c>
      <c r="AC7" s="7">
        <v>1.5434287096801613</v>
      </c>
      <c r="AD7" s="2">
        <v>1.7</v>
      </c>
    </row>
    <row r="8" spans="1:30" ht="12.75" customHeight="1" hidden="1">
      <c r="A8" s="15" t="s">
        <v>181</v>
      </c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S8" s="5"/>
      <c r="T8" s="6"/>
      <c r="U8" s="6"/>
      <c r="V8" s="6"/>
      <c r="W8" s="7" t="s">
        <v>17</v>
      </c>
      <c r="X8" s="7" t="s">
        <v>17</v>
      </c>
      <c r="Y8" s="7" t="s">
        <v>17</v>
      </c>
      <c r="Z8" s="7" t="s">
        <v>17</v>
      </c>
      <c r="AA8" s="7" t="s">
        <v>17</v>
      </c>
      <c r="AB8" s="7" t="s">
        <v>17</v>
      </c>
      <c r="AC8" s="7" t="s">
        <v>17</v>
      </c>
      <c r="AD8" s="2"/>
    </row>
    <row r="9" spans="1:30" ht="12.75" customHeight="1">
      <c r="A9" s="1" t="s">
        <v>122</v>
      </c>
      <c r="B9" s="5">
        <v>359.441</v>
      </c>
      <c r="C9" s="5">
        <v>371.342</v>
      </c>
      <c r="D9" s="5">
        <v>409.955</v>
      </c>
      <c r="E9" s="5">
        <v>294.1</v>
      </c>
      <c r="F9" s="6">
        <v>348.01</v>
      </c>
      <c r="G9" s="6"/>
      <c r="H9" s="6"/>
      <c r="I9" s="6"/>
      <c r="J9" s="6"/>
      <c r="K9" s="6"/>
      <c r="L9" s="6"/>
      <c r="M9" s="6"/>
      <c r="N9" s="6"/>
      <c r="O9" s="6"/>
      <c r="S9" s="5">
        <v>397.859</v>
      </c>
      <c r="T9" s="143">
        <v>430.8</v>
      </c>
      <c r="U9" s="143">
        <v>504.075</v>
      </c>
      <c r="V9" s="143">
        <v>545.145</v>
      </c>
      <c r="W9" s="143">
        <v>548.6</v>
      </c>
      <c r="X9" s="143">
        <v>539.9</v>
      </c>
      <c r="Y9" s="16">
        <v>585</v>
      </c>
      <c r="Z9" s="16">
        <v>542.186</v>
      </c>
      <c r="AA9" s="14">
        <v>631.868</v>
      </c>
      <c r="AB9" s="236">
        <v>675</v>
      </c>
      <c r="AC9" s="7" t="s">
        <v>17</v>
      </c>
      <c r="AD9" s="7" t="s">
        <v>17</v>
      </c>
    </row>
    <row r="10" spans="1:30" ht="12.75" customHeight="1">
      <c r="A10" s="21" t="s">
        <v>139</v>
      </c>
      <c r="B10" s="5">
        <v>5.854929909294371</v>
      </c>
      <c r="C10" s="26">
        <f>(C9-B9)/B9*100</f>
        <v>3.310974541023426</v>
      </c>
      <c r="D10" s="26">
        <f>(D9-C9)/C9*100</f>
        <v>10.39823128005989</v>
      </c>
      <c r="E10" s="26">
        <f>(E9-D9)/D9*100</f>
        <v>-28.26041882645655</v>
      </c>
      <c r="F10" s="26">
        <f>(F9-E9)/E9*100</f>
        <v>18.330499829989787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26">
        <f>(S9-F9)/F9*100</f>
        <v>14.324013677767876</v>
      </c>
      <c r="T10" s="26">
        <v>8.27956637904384</v>
      </c>
      <c r="U10" s="26">
        <v>8.3</v>
      </c>
      <c r="V10" s="26">
        <v>8.147597083767288</v>
      </c>
      <c r="W10" s="7" t="s">
        <v>17</v>
      </c>
      <c r="X10" s="7">
        <v>-1.58585490339046</v>
      </c>
      <c r="Y10" s="7">
        <v>8.353398777551412</v>
      </c>
      <c r="Z10" s="7">
        <v>-7.31863247863247</v>
      </c>
      <c r="AA10" s="7">
        <v>16.54081809563508</v>
      </c>
      <c r="AB10" s="7">
        <v>6.826109250666268</v>
      </c>
      <c r="AC10" s="7" t="s">
        <v>17</v>
      </c>
      <c r="AD10" s="7" t="s">
        <v>17</v>
      </c>
    </row>
    <row r="11" spans="1:30" ht="12.75" customHeight="1">
      <c r="A11" s="1" t="s">
        <v>20</v>
      </c>
      <c r="B11" s="5" t="s">
        <v>17</v>
      </c>
      <c r="C11" s="5" t="s">
        <v>17</v>
      </c>
      <c r="D11" s="5" t="s">
        <v>17</v>
      </c>
      <c r="E11" s="5" t="s">
        <v>17</v>
      </c>
      <c r="F11" s="5" t="s">
        <v>17</v>
      </c>
      <c r="G11" s="5" t="s">
        <v>17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5" t="s">
        <v>17</v>
      </c>
      <c r="Q11" s="5" t="s">
        <v>17</v>
      </c>
      <c r="R11" s="5" t="s">
        <v>17</v>
      </c>
      <c r="S11" s="5" t="s">
        <v>17</v>
      </c>
      <c r="T11" s="5">
        <v>8.1</v>
      </c>
      <c r="U11" s="5">
        <v>7.255169037247197</v>
      </c>
      <c r="V11" s="5">
        <v>7.686035800532776</v>
      </c>
      <c r="W11" s="5">
        <v>8.26784388506717</v>
      </c>
      <c r="X11" s="5">
        <v>8.6</v>
      </c>
      <c r="Y11" s="5">
        <v>7.69904929417295</v>
      </c>
      <c r="Z11" s="5">
        <v>9.40580067472082</v>
      </c>
      <c r="AA11" s="7" t="s">
        <v>17</v>
      </c>
      <c r="AB11" s="7" t="s">
        <v>17</v>
      </c>
      <c r="AC11" s="7" t="s">
        <v>17</v>
      </c>
      <c r="AD11" s="7" t="s">
        <v>17</v>
      </c>
    </row>
    <row r="12" spans="1:30" ht="12.75" customHeight="1" hidden="1">
      <c r="A12" s="1" t="s">
        <v>21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5" t="s">
        <v>17</v>
      </c>
      <c r="Q12" s="5" t="s">
        <v>17</v>
      </c>
      <c r="R12" s="5" t="s">
        <v>17</v>
      </c>
      <c r="S12" s="5" t="s">
        <v>17</v>
      </c>
      <c r="T12" s="2" t="s">
        <v>17</v>
      </c>
      <c r="U12" s="2" t="s">
        <v>17</v>
      </c>
      <c r="V12" s="2" t="s">
        <v>17</v>
      </c>
      <c r="W12" s="2" t="s">
        <v>49</v>
      </c>
      <c r="X12" s="2" t="s">
        <v>49</v>
      </c>
      <c r="Y12" s="2" t="s">
        <v>49</v>
      </c>
      <c r="Z12" s="2" t="s">
        <v>49</v>
      </c>
      <c r="AA12" s="2" t="s">
        <v>49</v>
      </c>
      <c r="AB12" s="148" t="s">
        <v>49</v>
      </c>
      <c r="AC12" s="2" t="s">
        <v>49</v>
      </c>
      <c r="AD12" s="2"/>
    </row>
    <row r="13" spans="1:30" ht="12.75" customHeight="1">
      <c r="A13" s="1" t="s">
        <v>69</v>
      </c>
      <c r="B13" s="5">
        <v>3.9</v>
      </c>
      <c r="C13" s="5">
        <v>5.6</v>
      </c>
      <c r="D13" s="5">
        <v>1.8</v>
      </c>
      <c r="E13" s="5">
        <v>1.1</v>
      </c>
      <c r="F13" s="6">
        <v>4.3</v>
      </c>
      <c r="G13" s="6"/>
      <c r="H13" s="6"/>
      <c r="I13" s="6"/>
      <c r="J13" s="6"/>
      <c r="K13" s="6"/>
      <c r="L13" s="6"/>
      <c r="M13" s="6"/>
      <c r="N13" s="6"/>
      <c r="O13" s="6"/>
      <c r="S13" s="5">
        <v>0.8</v>
      </c>
      <c r="T13" s="7">
        <v>4.2</v>
      </c>
      <c r="U13" s="7">
        <v>2.8</v>
      </c>
      <c r="V13" s="7">
        <v>2.4</v>
      </c>
      <c r="W13" s="7">
        <v>3.1</v>
      </c>
      <c r="X13" s="5">
        <v>4.3</v>
      </c>
      <c r="Y13" s="7">
        <v>6.6000000000000005</v>
      </c>
      <c r="Z13" s="7">
        <v>6.800000000000001</v>
      </c>
      <c r="AA13" s="7">
        <v>5</v>
      </c>
      <c r="AB13" s="129">
        <v>7.7</v>
      </c>
      <c r="AC13" s="7">
        <v>4.8</v>
      </c>
      <c r="AD13" s="7">
        <v>4.2</v>
      </c>
    </row>
    <row r="14" spans="2:30" ht="12.75" customHeight="1"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S14" s="9"/>
      <c r="U14" s="2"/>
      <c r="V14" s="2"/>
      <c r="W14" s="2"/>
      <c r="X14" s="2"/>
      <c r="Y14" s="2"/>
      <c r="Z14" s="2"/>
      <c r="AA14" s="2"/>
      <c r="AB14" s="148"/>
      <c r="AC14" s="2"/>
      <c r="AD14" s="2"/>
    </row>
    <row r="15" spans="1:30" ht="12.75" customHeight="1">
      <c r="A15" s="12" t="s">
        <v>8</v>
      </c>
      <c r="B15" s="3"/>
      <c r="C15" s="3"/>
      <c r="D15" s="3"/>
      <c r="E15" s="3"/>
      <c r="M15" s="10"/>
      <c r="O15" s="161"/>
      <c r="S15" s="179"/>
      <c r="T15" s="179"/>
      <c r="U15" s="180"/>
      <c r="V15" s="180"/>
      <c r="W15" s="180"/>
      <c r="X15" s="180"/>
      <c r="Y15" s="180"/>
      <c r="Z15" s="180"/>
      <c r="AA15" s="2"/>
      <c r="AB15" s="148"/>
      <c r="AC15" s="2"/>
      <c r="AD15" s="2"/>
    </row>
    <row r="16" spans="1:30" ht="12.75" customHeight="1">
      <c r="A16" s="15" t="s">
        <v>182</v>
      </c>
      <c r="B16" s="3"/>
      <c r="C16" s="3"/>
      <c r="D16" s="3"/>
      <c r="E16" s="3"/>
      <c r="M16" s="10"/>
      <c r="O16" s="161"/>
      <c r="S16" s="179"/>
      <c r="T16" s="179"/>
      <c r="U16" s="180"/>
      <c r="V16" s="180"/>
      <c r="W16" s="53">
        <v>26.064387264110024</v>
      </c>
      <c r="X16" s="53">
        <v>25.361320393576463</v>
      </c>
      <c r="Y16" s="53">
        <v>25.475332941555674</v>
      </c>
      <c r="Z16" s="53">
        <v>25.044008290342234</v>
      </c>
      <c r="AA16" s="7">
        <v>25.3</v>
      </c>
      <c r="AB16" s="129">
        <v>25.2</v>
      </c>
      <c r="AC16" s="7">
        <v>25.6</v>
      </c>
      <c r="AD16" s="2">
        <v>24.3</v>
      </c>
    </row>
    <row r="17" spans="1:30" ht="12.75" customHeight="1">
      <c r="A17" s="15" t="s">
        <v>183</v>
      </c>
      <c r="B17" s="3"/>
      <c r="C17" s="3"/>
      <c r="D17" s="3"/>
      <c r="E17" s="3"/>
      <c r="M17" s="10"/>
      <c r="O17" s="161"/>
      <c r="S17" s="179"/>
      <c r="T17" s="179"/>
      <c r="U17" s="180"/>
      <c r="V17" s="180"/>
      <c r="W17" s="53">
        <v>29.042350821917147</v>
      </c>
      <c r="X17" s="53">
        <v>27.42947351642385</v>
      </c>
      <c r="Y17" s="53">
        <v>25.304828818425268</v>
      </c>
      <c r="Z17" s="53">
        <v>29.645141133460527</v>
      </c>
      <c r="AA17" s="7">
        <v>27.4</v>
      </c>
      <c r="AB17" s="129">
        <v>28.7</v>
      </c>
      <c r="AC17" s="7">
        <v>28.1</v>
      </c>
      <c r="AD17" s="2">
        <v>26.4</v>
      </c>
    </row>
    <row r="18" spans="1:30" ht="12.75" customHeight="1">
      <c r="A18" s="1" t="s">
        <v>234</v>
      </c>
      <c r="B18" s="5">
        <v>-6.5</v>
      </c>
      <c r="C18" s="5">
        <v>5</v>
      </c>
      <c r="D18" s="5">
        <v>-0.3</v>
      </c>
      <c r="E18" s="3">
        <v>-3.2</v>
      </c>
      <c r="F18" s="5">
        <v>-6.7</v>
      </c>
      <c r="O18" s="161"/>
      <c r="S18" s="5">
        <v>-5.7</v>
      </c>
      <c r="T18" s="7">
        <v>-6</v>
      </c>
      <c r="U18" s="2">
        <v>-3.1</v>
      </c>
      <c r="V18" s="2">
        <v>-3.4</v>
      </c>
      <c r="W18" s="7">
        <v>-2.977963557807123</v>
      </c>
      <c r="X18" s="7">
        <v>-1.0924371433735314</v>
      </c>
      <c r="Y18" s="7">
        <v>-0.09163153451902908</v>
      </c>
      <c r="Z18" s="7">
        <v>-4.5</v>
      </c>
      <c r="AA18" s="7">
        <v>-2.4</v>
      </c>
      <c r="AB18" s="129">
        <v>-3.5</v>
      </c>
      <c r="AC18" s="7">
        <v>-1.9</v>
      </c>
      <c r="AD18" s="7">
        <v>-1.5</v>
      </c>
    </row>
    <row r="19" spans="1:30" ht="12.75" customHeight="1">
      <c r="A19" s="1" t="s">
        <v>305</v>
      </c>
      <c r="B19" s="19">
        <f>1572.5/3060*100</f>
        <v>51.388888888888886</v>
      </c>
      <c r="C19" s="19">
        <f>1060.6/3282*100</f>
        <v>32.31566118220597</v>
      </c>
      <c r="D19" s="19">
        <f>1164.6/3662.3*100</f>
        <v>31.799688720203147</v>
      </c>
      <c r="E19" s="5">
        <f>1232.3/3518.1*100</f>
        <v>35.02742957846564</v>
      </c>
      <c r="F19" s="5">
        <f>1480.6/3768.3*100</f>
        <v>39.290926943183926</v>
      </c>
      <c r="O19" s="161"/>
      <c r="S19" s="5">
        <f>100*1699.1/3929.4</f>
        <v>43.240698325444086</v>
      </c>
      <c r="T19" s="7">
        <v>44.8502706777222</v>
      </c>
      <c r="U19" s="7">
        <v>44.73211075152823</v>
      </c>
      <c r="V19" s="7">
        <v>44.549650846253996</v>
      </c>
      <c r="W19" s="7">
        <v>45.40451340472042</v>
      </c>
      <c r="X19" s="7">
        <v>42.635286668090416</v>
      </c>
      <c r="Y19" s="7">
        <v>42.135685610569865</v>
      </c>
      <c r="Z19" s="7">
        <v>46.21713216751431</v>
      </c>
      <c r="AA19" s="7">
        <v>46.6</v>
      </c>
      <c r="AB19" s="129">
        <v>41.3</v>
      </c>
      <c r="AC19" s="7">
        <v>39.6</v>
      </c>
      <c r="AD19" s="2">
        <v>38.1</v>
      </c>
    </row>
    <row r="20" spans="1:30" ht="12.75" customHeight="1">
      <c r="A20" s="368"/>
      <c r="B20" s="181"/>
      <c r="C20" s="181"/>
      <c r="D20" s="181"/>
      <c r="E20" s="181"/>
      <c r="F20" s="181"/>
      <c r="G20" s="181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3"/>
      <c r="T20" s="183"/>
      <c r="U20" s="184"/>
      <c r="V20" s="184"/>
      <c r="W20" s="184"/>
      <c r="X20" s="369"/>
      <c r="Y20" s="369"/>
      <c r="Z20" s="369"/>
      <c r="AA20" s="370"/>
      <c r="AB20" s="369"/>
      <c r="AC20" s="2"/>
      <c r="AD20" s="2"/>
    </row>
    <row r="21" spans="1:30" ht="12.75" customHeight="1">
      <c r="A21" s="12" t="s">
        <v>11</v>
      </c>
      <c r="B21" s="27"/>
      <c r="C21" s="27"/>
      <c r="D21" s="27"/>
      <c r="E21" s="27"/>
      <c r="H21" s="9"/>
      <c r="I21" s="9"/>
      <c r="J21" s="9"/>
      <c r="O21" s="161"/>
      <c r="S21" s="185"/>
      <c r="T21" s="185"/>
      <c r="U21" s="186"/>
      <c r="V21" s="186"/>
      <c r="W21" s="187"/>
      <c r="X21" s="187"/>
      <c r="Y21" s="186"/>
      <c r="Z21" s="186"/>
      <c r="AA21" s="2"/>
      <c r="AB21" s="148"/>
      <c r="AC21" s="2"/>
      <c r="AD21" s="2"/>
    </row>
    <row r="22" spans="1:30" ht="12.75" customHeight="1">
      <c r="A22" s="1" t="s">
        <v>140</v>
      </c>
      <c r="B22" s="16">
        <v>-262.2</v>
      </c>
      <c r="C22" s="16">
        <v>-192.1</v>
      </c>
      <c r="D22" s="16">
        <v>-250.5</v>
      </c>
      <c r="E22" s="162">
        <f>E24-E29</f>
        <v>-196.70000000000005</v>
      </c>
      <c r="F22" s="162">
        <f>F24-F29</f>
        <v>-263</v>
      </c>
      <c r="G22" s="5" t="s">
        <v>17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5" t="s">
        <v>17</v>
      </c>
      <c r="Q22" s="5" t="s">
        <v>17</v>
      </c>
      <c r="R22" s="5" t="s">
        <v>17</v>
      </c>
      <c r="S22" s="7">
        <f>S24-S29</f>
        <v>-310.5</v>
      </c>
      <c r="T22" s="143">
        <v>-423.5</v>
      </c>
      <c r="U22" s="143">
        <v>-620.1</v>
      </c>
      <c r="V22" s="143">
        <v>-719.5999999999999</v>
      </c>
      <c r="W22" s="143">
        <v>-897.0000000000003</v>
      </c>
      <c r="X22" s="143">
        <v>-939.0375820718589</v>
      </c>
      <c r="Y22" s="143">
        <v>-1176.6406384264137</v>
      </c>
      <c r="Z22" s="143">
        <v>-676.4062507660875</v>
      </c>
      <c r="AA22" s="143">
        <v>-773</v>
      </c>
      <c r="AB22" s="146">
        <v>-856</v>
      </c>
      <c r="AC22" s="143">
        <v>-816</v>
      </c>
      <c r="AD22" s="2">
        <v>-1198</v>
      </c>
    </row>
    <row r="23" spans="1:30" s="163" customFormat="1" ht="12.75" customHeight="1" hidden="1">
      <c r="A23" s="163" t="s">
        <v>152</v>
      </c>
      <c r="B23" s="164">
        <v>-244.2</v>
      </c>
      <c r="C23" s="164">
        <v>-192.1</v>
      </c>
      <c r="D23" s="164">
        <v>-119.6</v>
      </c>
      <c r="E23" s="28" t="s">
        <v>17</v>
      </c>
      <c r="F23" s="5" t="s">
        <v>17</v>
      </c>
      <c r="G23" s="5" t="s">
        <v>17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  <c r="Q23" s="5" t="s">
        <v>17</v>
      </c>
      <c r="R23" s="5" t="s">
        <v>17</v>
      </c>
      <c r="S23" s="5" t="s">
        <v>17</v>
      </c>
      <c r="T23" s="143" t="s">
        <v>17</v>
      </c>
      <c r="U23" s="143" t="s">
        <v>17</v>
      </c>
      <c r="V23" s="143" t="s">
        <v>17</v>
      </c>
      <c r="W23" s="164"/>
      <c r="X23" s="164"/>
      <c r="Y23" s="164"/>
      <c r="Z23" s="237"/>
      <c r="AA23" s="164"/>
      <c r="AB23" s="238"/>
      <c r="AC23" s="164"/>
      <c r="AD23" s="240"/>
    </row>
    <row r="24" spans="1:30" ht="12.75" customHeight="1">
      <c r="A24" s="1" t="s">
        <v>76</v>
      </c>
      <c r="B24" s="29">
        <v>556.8</v>
      </c>
      <c r="C24" s="29">
        <v>422.5</v>
      </c>
      <c r="D24" s="29">
        <v>531.6</v>
      </c>
      <c r="E24" s="188">
        <v>577.4</v>
      </c>
      <c r="F24" s="5">
        <v>514.1</v>
      </c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5" t="s">
        <v>17</v>
      </c>
      <c r="Q24" s="5" t="s">
        <v>17</v>
      </c>
      <c r="R24" s="5" t="s">
        <v>17</v>
      </c>
      <c r="S24" s="5">
        <v>489.4</v>
      </c>
      <c r="T24" s="16">
        <v>640.4</v>
      </c>
      <c r="U24" s="16">
        <v>665.6</v>
      </c>
      <c r="V24" s="16">
        <v>742</v>
      </c>
      <c r="W24" s="143">
        <v>728.9999999999997</v>
      </c>
      <c r="X24" s="143">
        <v>394.9002001641437</v>
      </c>
      <c r="Y24" s="143">
        <v>496.88090826835264</v>
      </c>
      <c r="Z24" s="16">
        <v>392.7832609805925</v>
      </c>
      <c r="AA24" s="143">
        <v>551</v>
      </c>
      <c r="AB24" s="146">
        <v>644</v>
      </c>
      <c r="AC24" s="143">
        <v>702</v>
      </c>
      <c r="AD24" s="2">
        <v>716</v>
      </c>
    </row>
    <row r="25" spans="1:30" ht="12.75" customHeight="1">
      <c r="A25" s="21" t="s">
        <v>139</v>
      </c>
      <c r="B25" s="29">
        <v>-14.5</v>
      </c>
      <c r="C25" s="29">
        <v>-24.1</v>
      </c>
      <c r="D25" s="29">
        <v>25.8</v>
      </c>
      <c r="E25" s="5">
        <f>(E24/531.6-1)*100</f>
        <v>8.615500376222718</v>
      </c>
      <c r="F25" s="26">
        <f>(F24-E24)/E24*100</f>
        <v>-10.96293730516106</v>
      </c>
      <c r="G25" s="20"/>
      <c r="H25" s="20"/>
      <c r="I25" s="20"/>
      <c r="J25" s="20"/>
      <c r="K25" s="20"/>
      <c r="L25" s="20"/>
      <c r="M25" s="4"/>
      <c r="N25" s="4"/>
      <c r="O25" s="165"/>
      <c r="P25" s="4"/>
      <c r="Q25" s="4"/>
      <c r="R25" s="4"/>
      <c r="S25" s="30">
        <f>(S24-F24)/F24*100</f>
        <v>-4.804512740711933</v>
      </c>
      <c r="T25" s="26">
        <v>30.854107069881486</v>
      </c>
      <c r="U25" s="26">
        <v>3.9350405996252413</v>
      </c>
      <c r="V25" s="26">
        <v>11.478365384615374</v>
      </c>
      <c r="W25" s="26">
        <v>-1.7520215633423653</v>
      </c>
      <c r="X25" s="26">
        <v>10.940813226977575</v>
      </c>
      <c r="Y25" s="26">
        <v>25.82442552873352</v>
      </c>
      <c r="Z25" s="26">
        <v>-20.95022077836399</v>
      </c>
      <c r="AA25" s="26">
        <v>40.28092710071598</v>
      </c>
      <c r="AB25" s="129">
        <v>16.878402903811264</v>
      </c>
      <c r="AC25" s="7">
        <v>9.006211180124213</v>
      </c>
      <c r="AD25" s="7">
        <v>1.9943019943019946</v>
      </c>
    </row>
    <row r="26" spans="1:30" s="163" customFormat="1" ht="12.75" customHeight="1" hidden="1">
      <c r="A26" s="163" t="s">
        <v>153</v>
      </c>
      <c r="B26" s="164">
        <v>518.9</v>
      </c>
      <c r="C26" s="164">
        <v>422.7</v>
      </c>
      <c r="D26" s="164">
        <v>534.9</v>
      </c>
      <c r="E26" s="28" t="s">
        <v>17</v>
      </c>
      <c r="G26" s="166"/>
      <c r="H26" s="166"/>
      <c r="I26" s="166"/>
      <c r="J26" s="166"/>
      <c r="K26" s="166"/>
      <c r="L26" s="166"/>
      <c r="O26" s="167"/>
      <c r="S26" s="5" t="s">
        <v>17</v>
      </c>
      <c r="T26" s="2" t="s">
        <v>17</v>
      </c>
      <c r="U26" s="2" t="s">
        <v>17</v>
      </c>
      <c r="V26" s="2" t="s">
        <v>17</v>
      </c>
      <c r="W26" s="2"/>
      <c r="X26" s="2"/>
      <c r="Y26" s="239"/>
      <c r="Z26" s="239"/>
      <c r="AA26" s="240"/>
      <c r="AB26" s="241"/>
      <c r="AC26" s="240"/>
      <c r="AD26" s="240"/>
    </row>
    <row r="27" spans="1:30" s="163" customFormat="1" ht="12.75" customHeight="1" hidden="1">
      <c r="A27" s="163" t="s">
        <v>7</v>
      </c>
      <c r="B27" s="28">
        <v>-21.40260527112997</v>
      </c>
      <c r="C27" s="28">
        <v>-18.539217575640777</v>
      </c>
      <c r="D27" s="28">
        <v>26.543647977288853</v>
      </c>
      <c r="E27" s="28" t="s">
        <v>17</v>
      </c>
      <c r="F27" s="31"/>
      <c r="G27" s="31"/>
      <c r="H27" s="31"/>
      <c r="I27" s="31"/>
      <c r="J27" s="31"/>
      <c r="K27" s="31"/>
      <c r="L27" s="31"/>
      <c r="O27" s="167"/>
      <c r="S27" s="5" t="s">
        <v>17</v>
      </c>
      <c r="T27" s="2" t="s">
        <v>17</v>
      </c>
      <c r="U27" s="2" t="s">
        <v>17</v>
      </c>
      <c r="V27" s="2" t="s">
        <v>17</v>
      </c>
      <c r="W27" s="2"/>
      <c r="X27" s="2"/>
      <c r="Y27" s="239"/>
      <c r="Z27" s="239"/>
      <c r="AA27" s="240"/>
      <c r="AB27" s="241"/>
      <c r="AC27" s="240"/>
      <c r="AD27" s="240"/>
    </row>
    <row r="28" spans="1:30" ht="12.75" customHeight="1">
      <c r="A28" s="1" t="s">
        <v>255</v>
      </c>
      <c r="B28" s="5">
        <v>-31.2</v>
      </c>
      <c r="C28" s="5">
        <v>-16.8</v>
      </c>
      <c r="D28" s="5">
        <v>8.9</v>
      </c>
      <c r="E28" s="5">
        <v>-17.8</v>
      </c>
      <c r="F28" s="5">
        <v>-11.4</v>
      </c>
      <c r="O28" s="161"/>
      <c r="S28" s="5">
        <v>8.4</v>
      </c>
      <c r="T28" s="5">
        <v>11.1</v>
      </c>
      <c r="U28" s="29">
        <v>1.4</v>
      </c>
      <c r="V28" s="29">
        <v>9.6</v>
      </c>
      <c r="W28" s="29">
        <v>-6.094222748961742</v>
      </c>
      <c r="X28" s="29">
        <v>-7.533500517129921</v>
      </c>
      <c r="Y28" s="29">
        <v>35.52679429683832</v>
      </c>
      <c r="Z28" s="29">
        <v>-38.63657053710558</v>
      </c>
      <c r="AA28" s="145">
        <v>-43.75</v>
      </c>
      <c r="AB28" s="147">
        <v>33.33333333333333</v>
      </c>
      <c r="AC28" s="145">
        <v>19.444444444444443</v>
      </c>
      <c r="AD28" s="145">
        <v>15.116279069767447</v>
      </c>
    </row>
    <row r="29" spans="1:30" ht="12.75" customHeight="1">
      <c r="A29" s="1" t="s">
        <v>84</v>
      </c>
      <c r="B29" s="5">
        <v>818.9</v>
      </c>
      <c r="C29" s="5">
        <v>614.6</v>
      </c>
      <c r="D29" s="5">
        <v>782.1</v>
      </c>
      <c r="E29" s="5">
        <v>774.1</v>
      </c>
      <c r="F29" s="5">
        <v>777.1</v>
      </c>
      <c r="G29" s="5" t="s">
        <v>17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5" t="s">
        <v>17</v>
      </c>
      <c r="Q29" s="5" t="s">
        <v>17</v>
      </c>
      <c r="R29" s="5" t="s">
        <v>17</v>
      </c>
      <c r="S29" s="30">
        <v>799.9</v>
      </c>
      <c r="T29" s="143">
        <v>1063.9</v>
      </c>
      <c r="U29" s="143">
        <v>1285.7</v>
      </c>
      <c r="V29" s="143">
        <v>1461.6</v>
      </c>
      <c r="W29" s="16">
        <v>1626</v>
      </c>
      <c r="X29" s="16">
        <v>1570.5427430238924</v>
      </c>
      <c r="Y29" s="143">
        <v>1979.7825934106074</v>
      </c>
      <c r="Z29" s="16">
        <v>1240.548040858018</v>
      </c>
      <c r="AA29" s="16">
        <v>1541</v>
      </c>
      <c r="AB29" s="82">
        <v>1759</v>
      </c>
      <c r="AC29" s="143">
        <v>1757</v>
      </c>
      <c r="AD29" s="2">
        <v>2151</v>
      </c>
    </row>
    <row r="30" spans="1:30" ht="12.75" customHeight="1">
      <c r="A30" s="21" t="s">
        <v>139</v>
      </c>
      <c r="B30" s="29">
        <v>-2.6</v>
      </c>
      <c r="C30" s="29">
        <v>-25</v>
      </c>
      <c r="D30" s="29">
        <v>27.3</v>
      </c>
      <c r="E30" s="5">
        <f>(E29/782.1-1)*100</f>
        <v>-1.022887098836467</v>
      </c>
      <c r="F30" s="30">
        <f>(F29-E29)/E29*100</f>
        <v>0.38754682857511946</v>
      </c>
      <c r="G30" s="9"/>
      <c r="H30" s="9"/>
      <c r="I30" s="9"/>
      <c r="J30" s="9"/>
      <c r="K30" s="9"/>
      <c r="L30" s="9"/>
      <c r="O30" s="161"/>
      <c r="S30" s="30">
        <f>(S29-F29)/F29*100</f>
        <v>2.9339853300733436</v>
      </c>
      <c r="T30" s="26">
        <v>33.00412551568947</v>
      </c>
      <c r="U30" s="26">
        <v>20.847824043613116</v>
      </c>
      <c r="V30" s="26">
        <v>13.681263125145815</v>
      </c>
      <c r="W30" s="26">
        <v>11.21751025991793</v>
      </c>
      <c r="X30" s="26">
        <v>1.0230959982675536</v>
      </c>
      <c r="Y30" s="26">
        <v>26.05722462534019</v>
      </c>
      <c r="Z30" s="26">
        <v>-37.33917830235575</v>
      </c>
      <c r="AA30" s="26">
        <v>24.219292542203853</v>
      </c>
      <c r="AB30" s="129">
        <v>14.146658014276436</v>
      </c>
      <c r="AC30" s="7">
        <v>-0.11370096645821892</v>
      </c>
      <c r="AD30" s="7">
        <v>22.424587364826397</v>
      </c>
    </row>
    <row r="31" spans="1:30" s="163" customFormat="1" ht="12.75" customHeight="1" hidden="1">
      <c r="A31" s="163" t="s">
        <v>154</v>
      </c>
      <c r="B31" s="168">
        <v>763.1</v>
      </c>
      <c r="C31" s="168">
        <v>614.8</v>
      </c>
      <c r="D31" s="168">
        <v>654.5</v>
      </c>
      <c r="E31" s="28" t="s">
        <v>17</v>
      </c>
      <c r="F31" s="5" t="s">
        <v>17</v>
      </c>
      <c r="G31" s="5" t="s">
        <v>17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5" t="s">
        <v>17</v>
      </c>
      <c r="Q31" s="5" t="s">
        <v>17</v>
      </c>
      <c r="R31" s="5" t="s">
        <v>17</v>
      </c>
      <c r="S31" s="5" t="s">
        <v>17</v>
      </c>
      <c r="T31" s="2" t="s">
        <v>17</v>
      </c>
      <c r="U31" s="2" t="s">
        <v>17</v>
      </c>
      <c r="V31" s="2" t="s">
        <v>17</v>
      </c>
      <c r="W31" s="240"/>
      <c r="X31" s="240"/>
      <c r="Y31" s="240"/>
      <c r="Z31" s="239"/>
      <c r="AA31" s="240"/>
      <c r="AB31" s="241"/>
      <c r="AC31" s="240"/>
      <c r="AD31" s="240"/>
    </row>
    <row r="32" spans="1:30" s="163" customFormat="1" ht="12.75" customHeight="1" hidden="1">
      <c r="A32" s="163" t="s">
        <v>7</v>
      </c>
      <c r="B32" s="28">
        <v>-10.465798427783636</v>
      </c>
      <c r="C32" s="28">
        <v>-19.433888088061856</v>
      </c>
      <c r="D32" s="28">
        <v>6.457384515289544</v>
      </c>
      <c r="E32" s="28" t="s">
        <v>17</v>
      </c>
      <c r="F32" s="5" t="s">
        <v>17</v>
      </c>
      <c r="G32" s="5" t="s">
        <v>17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5" t="s">
        <v>17</v>
      </c>
      <c r="Q32" s="5" t="s">
        <v>17</v>
      </c>
      <c r="R32" s="5" t="s">
        <v>17</v>
      </c>
      <c r="S32" s="5" t="s">
        <v>17</v>
      </c>
      <c r="T32" s="2" t="s">
        <v>17</v>
      </c>
      <c r="U32" s="2" t="s">
        <v>17</v>
      </c>
      <c r="V32" s="2" t="s">
        <v>17</v>
      </c>
      <c r="W32" s="240"/>
      <c r="X32" s="240"/>
      <c r="Y32" s="240"/>
      <c r="Z32" s="239"/>
      <c r="AA32" s="240"/>
      <c r="AB32" s="241"/>
      <c r="AC32" s="240"/>
      <c r="AD32" s="240"/>
    </row>
    <row r="33" spans="1:30" ht="12.75" customHeight="1">
      <c r="A33" s="1" t="s">
        <v>141</v>
      </c>
      <c r="B33" s="29">
        <v>34.6</v>
      </c>
      <c r="C33" s="29">
        <v>-8.6</v>
      </c>
      <c r="D33" s="29">
        <v>-71.5</v>
      </c>
      <c r="E33" s="5">
        <v>-39</v>
      </c>
      <c r="F33" s="5">
        <v>-109.7</v>
      </c>
      <c r="G33" s="5" t="s">
        <v>17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5" t="s">
        <v>17</v>
      </c>
      <c r="Q33" s="5" t="s">
        <v>17</v>
      </c>
      <c r="R33" s="5" t="s">
        <v>17</v>
      </c>
      <c r="S33" s="169">
        <v>-20.5</v>
      </c>
      <c r="T33" s="17">
        <v>-94.6</v>
      </c>
      <c r="U33" s="17">
        <v>-370.4</v>
      </c>
      <c r="V33" s="17">
        <v>-298</v>
      </c>
      <c r="W33" s="17">
        <v>-582.225148920328</v>
      </c>
      <c r="X33" s="17">
        <v>-434.45889219994285</v>
      </c>
      <c r="Y33" s="17">
        <v>-648.5194088085314</v>
      </c>
      <c r="Z33" s="14">
        <v>-219.01308268073973</v>
      </c>
      <c r="AA33" s="17">
        <v>-358</v>
      </c>
      <c r="AB33" s="236">
        <v>-421</v>
      </c>
      <c r="AC33" s="17">
        <v>-361</v>
      </c>
      <c r="AD33" s="2">
        <v>-707</v>
      </c>
    </row>
    <row r="34" spans="1:30" ht="12.75" customHeight="1">
      <c r="A34" s="21" t="s">
        <v>29</v>
      </c>
      <c r="B34" s="5">
        <v>1.5</v>
      </c>
      <c r="C34" s="5">
        <v>-0.5</v>
      </c>
      <c r="D34" s="5">
        <v>-3.8</v>
      </c>
      <c r="E34" s="5">
        <f>E33/E51*100</f>
        <v>-2.359665728660356</v>
      </c>
      <c r="F34" s="5">
        <f>F33/F51*100</f>
        <v>-6.756933524525833</v>
      </c>
      <c r="G34" s="5" t="s">
        <v>17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5" t="s">
        <v>17</v>
      </c>
      <c r="Q34" s="5" t="s">
        <v>17</v>
      </c>
      <c r="R34" s="5" t="s">
        <v>17</v>
      </c>
      <c r="S34" s="5">
        <f>S33/S51*100</f>
        <v>-1.1409171861086376</v>
      </c>
      <c r="T34" s="5">
        <v>-4.096479452647988</v>
      </c>
      <c r="U34" s="5">
        <v>-13.577712609970675</v>
      </c>
      <c r="V34" s="5">
        <v>-9.910209511140671</v>
      </c>
      <c r="W34" s="5">
        <v>-18.765163724403678</v>
      </c>
      <c r="X34" s="5">
        <v>-12.759082796172269</v>
      </c>
      <c r="Y34" s="5">
        <v>-18.066075988622302</v>
      </c>
      <c r="Z34" s="5">
        <v>-7.608131516551565</v>
      </c>
      <c r="AA34" s="5">
        <v>-11.282697762369995</v>
      </c>
      <c r="AB34" s="129">
        <v>-11.872532430908066</v>
      </c>
      <c r="AC34" s="7">
        <v>-9.833832743121764</v>
      </c>
      <c r="AD34" s="7">
        <v>-18.629776021080367</v>
      </c>
    </row>
    <row r="35" spans="1:30" ht="12.75" customHeight="1">
      <c r="A35" s="1" t="s">
        <v>91</v>
      </c>
      <c r="B35" s="29">
        <v>-7.342372763953105</v>
      </c>
      <c r="C35" s="29">
        <v>70.41413476933205</v>
      </c>
      <c r="D35" s="29">
        <v>-39.85530240528019</v>
      </c>
      <c r="E35" s="5">
        <v>-20.1</v>
      </c>
      <c r="F35" s="5">
        <v>39.9</v>
      </c>
      <c r="G35" s="5" t="s">
        <v>17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5" t="s">
        <v>17</v>
      </c>
      <c r="Q35" s="5" t="s">
        <v>17</v>
      </c>
      <c r="R35" s="5" t="s">
        <v>17</v>
      </c>
      <c r="S35" s="169">
        <v>26.2</v>
      </c>
      <c r="T35" s="14">
        <v>29.1</v>
      </c>
      <c r="U35" s="14">
        <v>102.7</v>
      </c>
      <c r="V35" s="14">
        <v>150</v>
      </c>
      <c r="W35" s="17">
        <v>415</v>
      </c>
      <c r="X35" s="17">
        <v>382.3561006748131</v>
      </c>
      <c r="Y35" s="17">
        <v>361.6540217773094</v>
      </c>
      <c r="Z35" s="14">
        <v>133.55464759959142</v>
      </c>
      <c r="AA35" s="17">
        <v>189</v>
      </c>
      <c r="AB35" s="236">
        <v>200</v>
      </c>
      <c r="AC35" s="17">
        <v>185</v>
      </c>
      <c r="AD35" s="2">
        <v>193</v>
      </c>
    </row>
    <row r="36" spans="1:30" ht="12.75" customHeight="1">
      <c r="A36" s="1" t="s">
        <v>256</v>
      </c>
      <c r="B36" s="16">
        <v>227.27859540407954</v>
      </c>
      <c r="C36" s="16">
        <v>225.26559589144554</v>
      </c>
      <c r="D36" s="16">
        <v>261.2676772815139</v>
      </c>
      <c r="E36" s="14">
        <f>529.7/E46+E38</f>
        <v>257.9369018208437</v>
      </c>
      <c r="F36" s="14">
        <f>520/F46+F38</f>
        <v>241.1154705704015</v>
      </c>
      <c r="G36" s="14" t="s">
        <v>17</v>
      </c>
      <c r="H36" s="14" t="s">
        <v>17</v>
      </c>
      <c r="I36" s="14" t="s">
        <v>17</v>
      </c>
      <c r="J36" s="14" t="s">
        <v>17</v>
      </c>
      <c r="K36" s="14" t="s">
        <v>17</v>
      </c>
      <c r="L36" s="14" t="s">
        <v>17</v>
      </c>
      <c r="M36" s="14" t="s">
        <v>17</v>
      </c>
      <c r="N36" s="14" t="s">
        <v>17</v>
      </c>
      <c r="O36" s="14" t="s">
        <v>17</v>
      </c>
      <c r="P36" s="14" t="s">
        <v>17</v>
      </c>
      <c r="Q36" s="14" t="s">
        <v>17</v>
      </c>
      <c r="R36" s="14" t="s">
        <v>17</v>
      </c>
      <c r="S36" s="14">
        <f>504.2/S46+S38</f>
        <v>281.45728155339805</v>
      </c>
      <c r="T36" s="14">
        <v>357.22883</v>
      </c>
      <c r="U36" s="14">
        <v>356.5158054711246</v>
      </c>
      <c r="V36" s="14">
        <v>285</v>
      </c>
      <c r="W36" s="14">
        <v>445</v>
      </c>
      <c r="X36" s="17">
        <v>460.8387096774194</v>
      </c>
      <c r="Y36" s="17">
        <v>450.45454545454544</v>
      </c>
      <c r="Z36" s="17">
        <v>430.0953</v>
      </c>
      <c r="AA36" s="17">
        <v>464</v>
      </c>
      <c r="AB36" s="236">
        <v>612</v>
      </c>
      <c r="AC36" s="17">
        <v>672</v>
      </c>
      <c r="AD36" s="2">
        <v>857</v>
      </c>
    </row>
    <row r="37" spans="1:30" ht="12.75" customHeight="1">
      <c r="A37" s="21" t="s">
        <v>29</v>
      </c>
      <c r="B37" s="19">
        <v>10.722058238676706</v>
      </c>
      <c r="C37" s="19">
        <v>13.629261401946646</v>
      </c>
      <c r="D37" s="19">
        <v>14.051083121908903</v>
      </c>
      <c r="E37" s="19">
        <f>100*E36/E51</f>
        <v>15.606278650858355</v>
      </c>
      <c r="F37" s="19">
        <f>100*F36/F51</f>
        <v>14.85142394146734</v>
      </c>
      <c r="G37" s="5" t="s">
        <v>17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5" t="s">
        <v>17</v>
      </c>
      <c r="Q37" s="5" t="s">
        <v>17</v>
      </c>
      <c r="R37" s="5" t="s">
        <v>17</v>
      </c>
      <c r="S37" s="19">
        <f>100*S36/S51</f>
        <v>15.664363399009243</v>
      </c>
      <c r="T37" s="19">
        <v>15.469139133070627</v>
      </c>
      <c r="U37" s="19">
        <v>13.068761197621871</v>
      </c>
      <c r="V37" s="19">
        <v>9.477884935151314</v>
      </c>
      <c r="W37" s="5">
        <v>14.342386056055306</v>
      </c>
      <c r="X37" s="5">
        <v>13.0271761521154</v>
      </c>
      <c r="Y37" s="5">
        <v>13.854743292298032</v>
      </c>
      <c r="Z37" s="5">
        <v>14.702547956705992</v>
      </c>
      <c r="AA37" s="5">
        <v>14.62338480932871</v>
      </c>
      <c r="AB37" s="129">
        <v>17.258883248730964</v>
      </c>
      <c r="AC37" s="7">
        <v>18.305638790520295</v>
      </c>
      <c r="AD37" s="7">
        <v>22.582345191040844</v>
      </c>
    </row>
    <row r="38" spans="1:30" ht="12.75" customHeight="1">
      <c r="A38" s="1" t="s">
        <v>95</v>
      </c>
      <c r="B38" s="5" t="s">
        <v>17</v>
      </c>
      <c r="C38" s="5" t="s">
        <v>17</v>
      </c>
      <c r="D38" s="5" t="s">
        <v>17</v>
      </c>
      <c r="E38" s="5">
        <v>15.6</v>
      </c>
      <c r="F38" s="5">
        <v>15.9</v>
      </c>
      <c r="G38" s="5" t="s">
        <v>17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5" t="s">
        <v>17</v>
      </c>
      <c r="Q38" s="5" t="s">
        <v>17</v>
      </c>
      <c r="R38" s="5" t="s">
        <v>17</v>
      </c>
      <c r="S38" s="14">
        <v>36.7</v>
      </c>
      <c r="T38" s="14">
        <v>86.1</v>
      </c>
      <c r="U38" s="14">
        <v>75.3</v>
      </c>
      <c r="V38" s="14">
        <v>111</v>
      </c>
      <c r="W38" s="17">
        <v>110.9</v>
      </c>
      <c r="X38" s="7" t="s">
        <v>17</v>
      </c>
      <c r="Y38" s="7" t="s">
        <v>17</v>
      </c>
      <c r="Z38" s="5" t="s">
        <v>17</v>
      </c>
      <c r="AA38" s="7" t="s">
        <v>17</v>
      </c>
      <c r="AB38" s="7" t="s">
        <v>17</v>
      </c>
      <c r="AC38" s="7" t="s">
        <v>17</v>
      </c>
      <c r="AD38" s="7" t="s">
        <v>17</v>
      </c>
    </row>
    <row r="39" spans="1:30" ht="12.75" customHeight="1">
      <c r="A39" s="1" t="s">
        <v>257</v>
      </c>
      <c r="B39" s="3">
        <v>3.3</v>
      </c>
      <c r="C39" s="3">
        <v>4.4</v>
      </c>
      <c r="D39" s="3">
        <v>3.4</v>
      </c>
      <c r="E39" s="5">
        <v>3</v>
      </c>
      <c r="F39" s="5">
        <v>2</v>
      </c>
      <c r="G39" s="5" t="s">
        <v>17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5" t="s">
        <v>17</v>
      </c>
      <c r="Q39" s="5" t="s">
        <v>17</v>
      </c>
      <c r="R39" s="5" t="s">
        <v>17</v>
      </c>
      <c r="S39" s="5">
        <v>1.8</v>
      </c>
      <c r="T39" s="3">
        <v>1.7</v>
      </c>
      <c r="U39" s="3">
        <v>1.5</v>
      </c>
      <c r="V39" s="3">
        <v>1.1</v>
      </c>
      <c r="W39" s="7">
        <v>2.666209550510079</v>
      </c>
      <c r="X39" s="7">
        <v>3.9723387947749758</v>
      </c>
      <c r="Y39" s="7">
        <v>1.9</v>
      </c>
      <c r="Z39" s="5">
        <v>2.2</v>
      </c>
      <c r="AA39" s="7">
        <v>1.4</v>
      </c>
      <c r="AB39" s="129">
        <v>16.6</v>
      </c>
      <c r="AC39" s="7">
        <v>1.2</v>
      </c>
      <c r="AD39" s="7">
        <v>1</v>
      </c>
    </row>
    <row r="40" spans="1:30" ht="12.75" customHeight="1">
      <c r="A40" s="4" t="s">
        <v>258</v>
      </c>
      <c r="B40" s="16">
        <v>361</v>
      </c>
      <c r="C40" s="16">
        <v>386.2</v>
      </c>
      <c r="D40" s="16">
        <v>420.7</v>
      </c>
      <c r="E40" s="16">
        <v>412</v>
      </c>
      <c r="F40" s="20">
        <v>366</v>
      </c>
      <c r="G40" s="20"/>
      <c r="H40" s="20"/>
      <c r="I40" s="20"/>
      <c r="J40" s="165"/>
      <c r="K40" s="165"/>
      <c r="L40" s="165"/>
      <c r="M40" s="165"/>
      <c r="N40" s="165"/>
      <c r="O40" s="165"/>
      <c r="P40" s="4"/>
      <c r="Q40" s="4"/>
      <c r="R40" s="4"/>
      <c r="S40" s="19">
        <f>902.1/S46</f>
        <v>437.9126213592233</v>
      </c>
      <c r="T40" s="20">
        <v>547.94852</v>
      </c>
      <c r="U40" s="20">
        <v>635.6231003039513</v>
      </c>
      <c r="V40" s="20">
        <v>315</v>
      </c>
      <c r="W40" s="16">
        <v>460</v>
      </c>
      <c r="X40" s="143">
        <v>519.0967741935484</v>
      </c>
      <c r="Y40" s="143">
        <v>317.44318181818187</v>
      </c>
      <c r="Z40" s="143">
        <v>566.0214</v>
      </c>
      <c r="AA40" s="143">
        <v>716</v>
      </c>
      <c r="AB40" s="17">
        <v>761</v>
      </c>
      <c r="AC40" s="17">
        <v>738</v>
      </c>
      <c r="AD40" s="17">
        <v>712</v>
      </c>
    </row>
    <row r="41" spans="1:30" ht="12.75" customHeight="1">
      <c r="A41" s="21" t="s">
        <v>146</v>
      </c>
      <c r="B41" s="5">
        <v>3.5</v>
      </c>
      <c r="C41" s="5">
        <v>4.8</v>
      </c>
      <c r="D41" s="5">
        <v>4.2</v>
      </c>
      <c r="E41" s="5">
        <v>4.6</v>
      </c>
      <c r="F41" s="5">
        <v>4.3</v>
      </c>
      <c r="G41" s="5" t="s">
        <v>17</v>
      </c>
      <c r="H41" s="5" t="s">
        <v>17</v>
      </c>
      <c r="I41" s="5" t="s">
        <v>17</v>
      </c>
      <c r="J41" s="5" t="s">
        <v>17</v>
      </c>
      <c r="K41" s="5" t="s">
        <v>17</v>
      </c>
      <c r="L41" s="5" t="s">
        <v>17</v>
      </c>
      <c r="M41" s="5" t="s">
        <v>17</v>
      </c>
      <c r="N41" s="5" t="s">
        <v>17</v>
      </c>
      <c r="O41" s="5" t="s">
        <v>17</v>
      </c>
      <c r="P41" s="5" t="s">
        <v>17</v>
      </c>
      <c r="Q41" s="5" t="s">
        <v>17</v>
      </c>
      <c r="R41" s="5" t="s">
        <v>17</v>
      </c>
      <c r="S41" s="5">
        <v>6.3</v>
      </c>
      <c r="T41" s="3">
        <v>5.6</v>
      </c>
      <c r="U41" s="5">
        <v>5.6</v>
      </c>
      <c r="V41" s="5">
        <v>1.9</v>
      </c>
      <c r="W41" s="7">
        <v>2.570870058192718</v>
      </c>
      <c r="X41" s="7">
        <v>2.867923497089214</v>
      </c>
      <c r="Y41" s="7">
        <v>1.8</v>
      </c>
      <c r="Z41" s="7">
        <v>4.4</v>
      </c>
      <c r="AA41" s="7">
        <v>4.4</v>
      </c>
      <c r="AB41" s="7">
        <v>4.6</v>
      </c>
      <c r="AC41" s="7">
        <v>4.4</v>
      </c>
      <c r="AD41" s="7">
        <v>3.6</v>
      </c>
    </row>
    <row r="42" spans="1:30" ht="12.75" customHeight="1">
      <c r="A42" s="21"/>
      <c r="B42" s="5"/>
      <c r="C42" s="5"/>
      <c r="D42" s="5"/>
      <c r="E42" s="5"/>
      <c r="F42" s="5"/>
      <c r="G42" s="19"/>
      <c r="H42" s="19"/>
      <c r="I42" s="19"/>
      <c r="J42" s="165"/>
      <c r="K42" s="165"/>
      <c r="L42" s="165"/>
      <c r="M42" s="165"/>
      <c r="N42" s="165"/>
      <c r="O42" s="165"/>
      <c r="P42" s="4"/>
      <c r="Q42" s="4"/>
      <c r="R42" s="4"/>
      <c r="S42" s="4"/>
      <c r="T42" s="4"/>
      <c r="U42" s="3"/>
      <c r="V42" s="3"/>
      <c r="W42" s="175"/>
      <c r="X42" s="7"/>
      <c r="Y42" s="176"/>
      <c r="Z42" s="5"/>
      <c r="AA42" s="2"/>
      <c r="AB42" s="148"/>
      <c r="AC42" s="2"/>
      <c r="AD42" s="2"/>
    </row>
    <row r="43" spans="1:30" ht="12.75" customHeight="1">
      <c r="A43" s="12" t="s">
        <v>14</v>
      </c>
      <c r="B43" s="2"/>
      <c r="C43" s="2"/>
      <c r="D43" s="2"/>
      <c r="G43" s="170">
        <f aca="true" t="shared" si="0" ref="G43:R43">(1145.9/1143.3-1)*100</f>
        <v>0.2274118778973211</v>
      </c>
      <c r="H43" s="170">
        <f t="shared" si="0"/>
        <v>0.2274118778973211</v>
      </c>
      <c r="I43" s="170">
        <f t="shared" si="0"/>
        <v>0.2274118778973211</v>
      </c>
      <c r="J43" s="170">
        <f t="shared" si="0"/>
        <v>0.2274118778973211</v>
      </c>
      <c r="K43" s="170">
        <f t="shared" si="0"/>
        <v>0.2274118778973211</v>
      </c>
      <c r="L43" s="170">
        <f t="shared" si="0"/>
        <v>0.2274118778973211</v>
      </c>
      <c r="M43" s="170">
        <f t="shared" si="0"/>
        <v>0.2274118778973211</v>
      </c>
      <c r="N43" s="170">
        <f t="shared" si="0"/>
        <v>0.2274118778973211</v>
      </c>
      <c r="O43" s="170">
        <f t="shared" si="0"/>
        <v>0.2274118778973211</v>
      </c>
      <c r="P43" s="170">
        <f t="shared" si="0"/>
        <v>0.2274118778973211</v>
      </c>
      <c r="Q43" s="170">
        <f t="shared" si="0"/>
        <v>0.2274118778973211</v>
      </c>
      <c r="R43" s="170">
        <f t="shared" si="0"/>
        <v>0.2274118778973211</v>
      </c>
      <c r="U43" s="2"/>
      <c r="V43" s="5"/>
      <c r="W43" s="176"/>
      <c r="X43" s="139"/>
      <c r="Y43" s="176"/>
      <c r="Z43" s="5"/>
      <c r="AA43" s="2"/>
      <c r="AB43" s="148"/>
      <c r="AC43" s="2"/>
      <c r="AD43" s="2"/>
    </row>
    <row r="44" spans="1:30" ht="12.75" customHeight="1">
      <c r="A44" s="4" t="s">
        <v>126</v>
      </c>
      <c r="B44" s="5">
        <v>-12.969957081545068</v>
      </c>
      <c r="C44" s="7">
        <v>5.750073971792102</v>
      </c>
      <c r="D44" s="7">
        <v>6.631225517627293</v>
      </c>
      <c r="E44" s="5">
        <f>(1145.9/1143.3-1)*100</f>
        <v>0.2274118778973211</v>
      </c>
      <c r="F44" s="5">
        <f>(1081.8/1145.9-1)*100</f>
        <v>-5.593856357448301</v>
      </c>
      <c r="G44" s="19"/>
      <c r="H44" s="19"/>
      <c r="I44" s="19"/>
      <c r="J44" s="19"/>
      <c r="K44" s="19"/>
      <c r="L44" s="19"/>
      <c r="M44" s="19"/>
      <c r="N44" s="19"/>
      <c r="O44" s="19"/>
      <c r="P44" s="4"/>
      <c r="Q44" s="4"/>
      <c r="R44" s="4"/>
      <c r="S44" s="5">
        <f>(1136.1/1081.8-1)*100</f>
        <v>5.0194120909595075</v>
      </c>
      <c r="T44" s="5">
        <v>16.750286066367416</v>
      </c>
      <c r="U44" s="5">
        <v>18.048854041013264</v>
      </c>
      <c r="V44" s="5">
        <v>24.492272320858355</v>
      </c>
      <c r="W44" s="5">
        <v>23.708988876565474</v>
      </c>
      <c r="X44" s="5">
        <v>2.8077944909016272</v>
      </c>
      <c r="Y44" s="5">
        <v>11.210709468719404</v>
      </c>
      <c r="Z44" s="5">
        <v>0.21399296362119014</v>
      </c>
      <c r="AA44" s="5">
        <v>3.2</v>
      </c>
      <c r="AB44" s="7">
        <v>6</v>
      </c>
      <c r="AC44" s="7" t="s">
        <v>17</v>
      </c>
      <c r="AD44" s="7" t="s">
        <v>17</v>
      </c>
    </row>
    <row r="45" spans="1:30" ht="12.75" customHeight="1">
      <c r="A45" s="1" t="s">
        <v>148</v>
      </c>
      <c r="B45" s="5">
        <v>1.4</v>
      </c>
      <c r="C45" s="5">
        <v>2</v>
      </c>
      <c r="D45" s="5">
        <v>2</v>
      </c>
      <c r="E45" s="5">
        <v>2.3</v>
      </c>
      <c r="F45" s="4">
        <v>1.25</v>
      </c>
      <c r="G45" s="4"/>
      <c r="H45" s="4"/>
      <c r="I45" s="4"/>
      <c r="J45" s="4"/>
      <c r="K45" s="4"/>
      <c r="L45" s="4"/>
      <c r="M45" s="4"/>
      <c r="N45" s="4"/>
      <c r="O45" s="165"/>
      <c r="P45" s="4"/>
      <c r="Q45" s="4"/>
      <c r="R45" s="4"/>
      <c r="S45" s="5">
        <v>1.25</v>
      </c>
      <c r="T45" s="5">
        <v>1.19</v>
      </c>
      <c r="U45" s="5">
        <v>1.75</v>
      </c>
      <c r="V45" s="5">
        <v>2.25</v>
      </c>
      <c r="W45" s="5">
        <v>7.449999999999999</v>
      </c>
      <c r="X45" s="5">
        <v>4.4799999999999995</v>
      </c>
      <c r="Y45" s="5">
        <v>0.25</v>
      </c>
      <c r="Z45" s="5">
        <v>7.109999999999999</v>
      </c>
      <c r="AA45" s="5">
        <v>3.5</v>
      </c>
      <c r="AB45" s="7">
        <v>2.2</v>
      </c>
      <c r="AC45" s="7" t="s">
        <v>17</v>
      </c>
      <c r="AD45" s="7" t="s">
        <v>17</v>
      </c>
    </row>
    <row r="46" spans="1:30" ht="12.75" customHeight="1">
      <c r="A46" s="1" t="s">
        <v>150</v>
      </c>
      <c r="B46" s="32">
        <v>1.5492</v>
      </c>
      <c r="C46" s="32">
        <v>1.9861</v>
      </c>
      <c r="D46" s="32">
        <v>1.9658</v>
      </c>
      <c r="E46" s="32">
        <v>2.1858</v>
      </c>
      <c r="F46" s="40">
        <v>2.3089</v>
      </c>
      <c r="G46" s="20"/>
      <c r="H46" s="20"/>
      <c r="I46" s="20"/>
      <c r="J46" s="20"/>
      <c r="K46" s="20"/>
      <c r="L46" s="20"/>
      <c r="M46" s="20"/>
      <c r="N46" s="20"/>
      <c r="O46" s="165"/>
      <c r="P46" s="4"/>
      <c r="Q46" s="4"/>
      <c r="R46" s="4"/>
      <c r="S46" s="5">
        <v>2.06</v>
      </c>
      <c r="T46" s="5">
        <v>1.7220595832615808</v>
      </c>
      <c r="U46" s="5">
        <v>1.645</v>
      </c>
      <c r="V46" s="5">
        <v>1.7449</v>
      </c>
      <c r="W46" s="7">
        <v>1.66</v>
      </c>
      <c r="X46" s="5">
        <v>1.55</v>
      </c>
      <c r="Y46" s="5">
        <v>1.76</v>
      </c>
      <c r="Z46" s="5">
        <v>1.9286</v>
      </c>
      <c r="AA46" s="5">
        <v>1.8518518518518516</v>
      </c>
      <c r="AB46" s="7">
        <v>1.8040772145047808</v>
      </c>
      <c r="AC46" s="7" t="s">
        <v>17</v>
      </c>
      <c r="AD46" s="7" t="s">
        <v>17</v>
      </c>
    </row>
    <row r="47" spans="1:30" ht="12.75" customHeight="1">
      <c r="A47" s="1" t="s">
        <v>188</v>
      </c>
      <c r="B47" s="7">
        <v>122.0131</v>
      </c>
      <c r="C47" s="7">
        <v>101.3908</v>
      </c>
      <c r="D47" s="7">
        <v>101.6098</v>
      </c>
      <c r="E47" s="6">
        <v>100</v>
      </c>
      <c r="F47" s="6">
        <v>100.5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7">
        <v>100.8</v>
      </c>
      <c r="T47" s="7">
        <v>107.6</v>
      </c>
      <c r="U47" s="7">
        <v>109.8</v>
      </c>
      <c r="V47" s="7">
        <v>109.2</v>
      </c>
      <c r="W47" s="5">
        <v>97.7</v>
      </c>
      <c r="X47" s="5">
        <v>99.4</v>
      </c>
      <c r="Y47" s="3">
        <v>102</v>
      </c>
      <c r="Z47" s="3">
        <v>90.5</v>
      </c>
      <c r="AA47" s="5">
        <v>87.9</v>
      </c>
      <c r="AB47" s="7">
        <v>91.3</v>
      </c>
      <c r="AC47" s="7" t="s">
        <v>17</v>
      </c>
      <c r="AD47" s="7" t="s">
        <v>17</v>
      </c>
    </row>
    <row r="48" spans="1:30" ht="12.75" customHeight="1">
      <c r="A48" s="21" t="s">
        <v>139</v>
      </c>
      <c r="B48" s="5">
        <v>4.9</v>
      </c>
      <c r="C48" s="5">
        <v>-16.9</v>
      </c>
      <c r="D48" s="5">
        <v>0.29567074347922606</v>
      </c>
      <c r="E48" s="30">
        <f>100*(E47/D47-1)</f>
        <v>-1.5842960029446074</v>
      </c>
      <c r="F48" s="30">
        <f>100*(F47/E47-1)</f>
        <v>0.49999999999998934</v>
      </c>
      <c r="G48" s="19"/>
      <c r="H48" s="19"/>
      <c r="I48" s="165"/>
      <c r="J48" s="165"/>
      <c r="K48" s="165"/>
      <c r="L48" s="165"/>
      <c r="M48" s="165"/>
      <c r="N48" s="165"/>
      <c r="O48" s="165"/>
      <c r="P48" s="4"/>
      <c r="Q48" s="4"/>
      <c r="R48" s="4"/>
      <c r="S48" s="30">
        <f>100*(S47/F47-1)</f>
        <v>0.29850746268655914</v>
      </c>
      <c r="T48" s="30">
        <v>6.746031746031744</v>
      </c>
      <c r="U48" s="30">
        <v>2.0446096654275214</v>
      </c>
      <c r="V48" s="30">
        <v>-0.5464480874316835</v>
      </c>
      <c r="W48" s="30">
        <v>-2.300000000000002</v>
      </c>
      <c r="X48" s="30">
        <v>1.7400204708290623</v>
      </c>
      <c r="Y48" s="30">
        <v>2.6156941649899235</v>
      </c>
      <c r="Z48" s="5">
        <v>-11.274509803921573</v>
      </c>
      <c r="AA48" s="5">
        <v>-2.872928176795575</v>
      </c>
      <c r="AB48" s="7">
        <v>3.8680318543799608</v>
      </c>
      <c r="AC48" s="7" t="s">
        <v>17</v>
      </c>
      <c r="AD48" s="7" t="s">
        <v>17</v>
      </c>
    </row>
    <row r="49" spans="1:30" ht="12.75" customHeight="1" hidden="1">
      <c r="A49" s="1" t="s">
        <v>149</v>
      </c>
      <c r="B49" s="5" t="s">
        <v>17</v>
      </c>
      <c r="C49" s="5" t="s">
        <v>17</v>
      </c>
      <c r="D49" s="5" t="s">
        <v>17</v>
      </c>
      <c r="E49" s="5" t="s">
        <v>17</v>
      </c>
      <c r="F49" s="5" t="s">
        <v>17</v>
      </c>
      <c r="G49" s="22"/>
      <c r="H49" s="22"/>
      <c r="I49" s="22"/>
      <c r="J49" s="22"/>
      <c r="K49" s="22"/>
      <c r="L49" s="22"/>
      <c r="M49" s="22"/>
      <c r="N49" s="22"/>
      <c r="O49" s="165"/>
      <c r="P49" s="4"/>
      <c r="Q49" s="4"/>
      <c r="R49" s="4"/>
      <c r="S49" s="5" t="s">
        <v>17</v>
      </c>
      <c r="T49" s="3" t="s">
        <v>17</v>
      </c>
      <c r="U49" s="3" t="s">
        <v>17</v>
      </c>
      <c r="V49" s="3" t="s">
        <v>17</v>
      </c>
      <c r="W49" s="3" t="s">
        <v>49</v>
      </c>
      <c r="X49" s="3" t="s">
        <v>49</v>
      </c>
      <c r="Y49" s="3" t="s">
        <v>49</v>
      </c>
      <c r="Z49" s="3" t="s">
        <v>49</v>
      </c>
      <c r="AA49" s="3" t="s">
        <v>49</v>
      </c>
      <c r="AB49" s="148" t="s">
        <v>49</v>
      </c>
      <c r="AC49" s="2" t="s">
        <v>49</v>
      </c>
      <c r="AD49" s="2"/>
    </row>
    <row r="50" spans="2:30" ht="12.75" customHeight="1">
      <c r="B50" s="5"/>
      <c r="C50" s="5"/>
      <c r="D50" s="5"/>
      <c r="E50" s="5"/>
      <c r="F50" s="5"/>
      <c r="G50" s="13"/>
      <c r="H50" s="13"/>
      <c r="I50" s="13"/>
      <c r="J50" s="13"/>
      <c r="K50" s="13"/>
      <c r="L50" s="13"/>
      <c r="M50" s="13"/>
      <c r="N50" s="13"/>
      <c r="O50" s="161"/>
      <c r="S50" s="5"/>
      <c r="U50" s="2"/>
      <c r="V50" s="3"/>
      <c r="W50" s="17"/>
      <c r="X50" s="17"/>
      <c r="Y50" s="2"/>
      <c r="Z50" s="5"/>
      <c r="AA50" s="2"/>
      <c r="AB50" s="148"/>
      <c r="AC50" s="2"/>
      <c r="AD50" s="2"/>
    </row>
    <row r="51" spans="1:30" ht="12.75" customHeight="1">
      <c r="A51" s="8" t="s">
        <v>58</v>
      </c>
      <c r="B51" s="34">
        <v>2119.7291634197445</v>
      </c>
      <c r="C51" s="34">
        <v>1651.9</v>
      </c>
      <c r="D51" s="34">
        <v>1859.4130787977256</v>
      </c>
      <c r="E51" s="42">
        <v>1652.776472799023</v>
      </c>
      <c r="F51" s="17">
        <v>1623.51752613547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7">
        <v>1796.8</v>
      </c>
      <c r="T51" s="143">
        <v>2309.3</v>
      </c>
      <c r="U51" s="143">
        <v>2728</v>
      </c>
      <c r="V51" s="143">
        <v>3007</v>
      </c>
      <c r="W51" s="143">
        <v>3102.691548399107</v>
      </c>
      <c r="X51" s="143">
        <v>3405.095014590553</v>
      </c>
      <c r="Y51" s="143">
        <v>3589.708186863365</v>
      </c>
      <c r="Z51" s="16">
        <v>2878.671092951992</v>
      </c>
      <c r="AA51" s="143">
        <v>3173</v>
      </c>
      <c r="AB51" s="146">
        <v>3546</v>
      </c>
      <c r="AC51" s="143">
        <v>3671</v>
      </c>
      <c r="AD51" s="143">
        <v>3795</v>
      </c>
    </row>
    <row r="52" spans="1:30" ht="12.75" customHeight="1" thickBot="1">
      <c r="A52" s="18"/>
      <c r="B52" s="18"/>
      <c r="C52" s="18"/>
      <c r="D52" s="18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71"/>
      <c r="P52" s="45"/>
      <c r="Q52" s="45"/>
      <c r="R52" s="45"/>
      <c r="S52" s="18"/>
      <c r="T52" s="189"/>
      <c r="U52" s="189"/>
      <c r="V52" s="189"/>
      <c r="W52" s="190"/>
      <c r="X52" s="189"/>
      <c r="Y52" s="189"/>
      <c r="Z52" s="189"/>
      <c r="AA52" s="18"/>
      <c r="AB52" s="18"/>
      <c r="AC52" s="18"/>
      <c r="AD52" s="18"/>
    </row>
    <row r="53" spans="1:26" ht="12.75" customHeight="1">
      <c r="A53" s="5"/>
      <c r="B53" s="5"/>
      <c r="C53" s="5"/>
      <c r="D53" s="5"/>
      <c r="E53" s="191"/>
      <c r="F53" s="19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91"/>
      <c r="T53" s="191"/>
      <c r="U53" s="192"/>
      <c r="V53" s="5"/>
      <c r="W53" s="5"/>
      <c r="X53" s="5"/>
      <c r="Y53" s="5"/>
      <c r="Z53" s="5"/>
    </row>
    <row r="54" spans="1:26" ht="12.75" customHeight="1">
      <c r="A54" s="65" t="s">
        <v>59</v>
      </c>
      <c r="B54" s="5"/>
      <c r="C54" s="5"/>
      <c r="D54" s="5"/>
      <c r="E54" s="191"/>
      <c r="F54" s="19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91"/>
      <c r="T54" s="191"/>
      <c r="U54" s="192"/>
      <c r="V54" s="5"/>
      <c r="W54" s="5"/>
      <c r="X54" s="5"/>
      <c r="Y54" s="5"/>
      <c r="Z54" s="5"/>
    </row>
    <row r="55" spans="1:28" s="38" customFormat="1" ht="12.75" customHeight="1">
      <c r="A55" s="38" t="s">
        <v>19</v>
      </c>
      <c r="F55" s="172"/>
      <c r="G55" s="172"/>
      <c r="H55" s="172"/>
      <c r="I55" s="172"/>
      <c r="J55" s="173"/>
      <c r="K55" s="173"/>
      <c r="V55" s="193"/>
      <c r="W55" s="49"/>
      <c r="X55" s="49"/>
      <c r="Y55" s="49"/>
      <c r="Z55" s="49"/>
      <c r="AB55" s="94"/>
    </row>
    <row r="56" spans="1:28" s="38" customFormat="1" ht="12.75" customHeight="1">
      <c r="A56" s="38" t="s">
        <v>113</v>
      </c>
      <c r="S56" s="172"/>
      <c r="T56" s="172"/>
      <c r="U56" s="172"/>
      <c r="V56" s="172"/>
      <c r="W56" s="172"/>
      <c r="X56" s="172"/>
      <c r="Y56" s="49"/>
      <c r="Z56" s="49"/>
      <c r="AB56" s="94"/>
    </row>
    <row r="57" spans="1:26" ht="12.75" customHeight="1" hidden="1">
      <c r="A57" s="38" t="s">
        <v>137</v>
      </c>
      <c r="S57" s="179"/>
      <c r="T57" s="179"/>
      <c r="U57" s="179"/>
      <c r="V57" s="179"/>
      <c r="W57" s="194"/>
      <c r="X57" s="194"/>
      <c r="Y57" s="5"/>
      <c r="Z57" s="5"/>
    </row>
    <row r="58" spans="1:256" ht="12.75" customHeight="1">
      <c r="A58" s="335" t="s">
        <v>233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  <c r="IQ58" s="335"/>
      <c r="IR58" s="335"/>
      <c r="IS58" s="335"/>
      <c r="IT58" s="335"/>
      <c r="IU58" s="335"/>
      <c r="IV58" s="335"/>
    </row>
    <row r="59" spans="1:26" ht="12.75" customHeight="1">
      <c r="A59" s="335" t="s">
        <v>259</v>
      </c>
      <c r="W59" s="5"/>
      <c r="X59" s="5"/>
      <c r="Y59" s="5"/>
      <c r="Z59" s="5"/>
    </row>
    <row r="60" spans="1:26" ht="12.75" customHeight="1">
      <c r="A60" s="364" t="s">
        <v>260</v>
      </c>
      <c r="W60" s="5"/>
      <c r="X60" s="5"/>
      <c r="Y60" s="5"/>
      <c r="Z60" s="5"/>
    </row>
    <row r="61" spans="1:26" ht="12.75" customHeight="1">
      <c r="A61" s="335" t="s">
        <v>261</v>
      </c>
      <c r="W61" s="5"/>
      <c r="X61" s="5"/>
      <c r="Y61" s="5"/>
      <c r="Z61" s="5"/>
    </row>
    <row r="62" spans="1:26" ht="12.75" customHeight="1">
      <c r="A62" s="474" t="s">
        <v>325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335" t="s">
        <v>262</v>
      </c>
      <c r="W63" s="5"/>
      <c r="X63" s="5"/>
      <c r="Y63" s="5"/>
      <c r="Z63" s="5"/>
    </row>
    <row r="64" ht="12.75" customHeight="1">
      <c r="A64" s="336" t="s">
        <v>263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sheetProtection/>
  <mergeCells count="3">
    <mergeCell ref="G3:H3"/>
    <mergeCell ref="I3:J3"/>
    <mergeCell ref="K3:L3"/>
  </mergeCells>
  <printOptions/>
  <pageMargins left="0.75" right="0.75" top="1" bottom="1" header="0.5" footer="0.5"/>
  <pageSetup fitToHeight="1" fitToWidth="1" horizontalDpi="600" verticalDpi="600" orientation="portrait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9"/>
  <sheetViews>
    <sheetView zoomScalePageLayoutView="0" workbookViewId="0" topLeftCell="A1">
      <pane xSplit="1" ySplit="4" topLeftCell="B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7" sqref="B87"/>
    </sheetView>
  </sheetViews>
  <sheetFormatPr defaultColWidth="9.140625" defaultRowHeight="12.75"/>
  <cols>
    <col min="1" max="1" width="38.28125" style="255" customWidth="1"/>
    <col min="2" max="7" width="7.8515625" style="277" customWidth="1"/>
    <col min="8" max="8" width="3.7109375" style="277" customWidth="1"/>
    <col min="9" max="10" width="7.28125" style="255" hidden="1" customWidth="1"/>
    <col min="11" max="15" width="7.28125" style="255" customWidth="1"/>
    <col min="16" max="16" width="3.7109375" style="255" customWidth="1"/>
    <col min="17" max="20" width="7.28125" style="277" customWidth="1"/>
    <col min="21" max="21" width="7.28125" style="255" customWidth="1"/>
    <col min="22" max="16384" width="9.140625" style="255" customWidth="1"/>
  </cols>
  <sheetData>
    <row r="1" ht="15.75">
      <c r="A1" s="386" t="s">
        <v>48</v>
      </c>
    </row>
    <row r="2" spans="1:21" ht="16.5" thickBot="1">
      <c r="A2" s="410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ht="15.75">
      <c r="A3" s="386"/>
      <c r="B3" s="266">
        <v>2008</v>
      </c>
      <c r="C3" s="266">
        <v>2009</v>
      </c>
      <c r="D3" s="266">
        <v>2010</v>
      </c>
      <c r="E3" s="266">
        <v>2011</v>
      </c>
      <c r="F3" s="266" t="s">
        <v>194</v>
      </c>
      <c r="G3" s="266" t="s">
        <v>248</v>
      </c>
      <c r="H3" s="388"/>
      <c r="I3" s="391">
        <v>2010</v>
      </c>
      <c r="J3" s="391"/>
      <c r="K3" s="391">
        <v>2011</v>
      </c>
      <c r="L3" s="391"/>
      <c r="M3" s="391"/>
      <c r="N3" s="391"/>
      <c r="O3" s="391">
        <v>2012</v>
      </c>
      <c r="P3" s="392" t="s">
        <v>16</v>
      </c>
      <c r="Q3" s="393">
        <v>2011</v>
      </c>
      <c r="R3" s="391">
        <v>2012</v>
      </c>
      <c r="S3" s="393"/>
      <c r="T3" s="393"/>
      <c r="U3" s="393"/>
    </row>
    <row r="4" spans="1:21" ht="12.75">
      <c r="A4" s="394"/>
      <c r="B4" s="394" t="s">
        <v>0</v>
      </c>
      <c r="C4" s="394" t="s">
        <v>0</v>
      </c>
      <c r="D4" s="394" t="s">
        <v>0</v>
      </c>
      <c r="E4" s="394" t="s">
        <v>0</v>
      </c>
      <c r="F4" s="394" t="s">
        <v>0</v>
      </c>
      <c r="G4" s="394" t="s">
        <v>0</v>
      </c>
      <c r="H4" s="394"/>
      <c r="I4" s="394" t="s">
        <v>1</v>
      </c>
      <c r="J4" s="394" t="s">
        <v>2</v>
      </c>
      <c r="K4" s="394" t="s">
        <v>3</v>
      </c>
      <c r="L4" s="394" t="s">
        <v>4</v>
      </c>
      <c r="M4" s="394" t="s">
        <v>1</v>
      </c>
      <c r="N4" s="394" t="s">
        <v>2</v>
      </c>
      <c r="O4" s="394" t="s">
        <v>3</v>
      </c>
      <c r="P4" s="394"/>
      <c r="Q4" s="394" t="s">
        <v>253</v>
      </c>
      <c r="R4" s="394" t="s">
        <v>252</v>
      </c>
      <c r="S4" s="394" t="s">
        <v>251</v>
      </c>
      <c r="T4" s="394" t="s">
        <v>249</v>
      </c>
      <c r="U4" s="394" t="s">
        <v>250</v>
      </c>
    </row>
    <row r="5" spans="1:20" ht="12.75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</row>
    <row r="6" spans="1:25" ht="12.75">
      <c r="A6" s="412" t="s">
        <v>5</v>
      </c>
      <c r="B6" s="413"/>
      <c r="C6" s="413"/>
      <c r="D6" s="413"/>
      <c r="E6" s="413"/>
      <c r="F6" s="413"/>
      <c r="G6" s="413"/>
      <c r="H6" s="413"/>
      <c r="I6" s="277"/>
      <c r="J6" s="277"/>
      <c r="K6" s="277"/>
      <c r="L6" s="277"/>
      <c r="M6" s="277"/>
      <c r="N6" s="277"/>
      <c r="O6" s="277"/>
      <c r="P6" s="277"/>
      <c r="V6" s="399"/>
      <c r="W6" s="399"/>
      <c r="X6" s="399"/>
      <c r="Y6" s="399"/>
    </row>
    <row r="7" spans="1:31" ht="12.75">
      <c r="A7" s="277" t="s">
        <v>237</v>
      </c>
      <c r="B7" s="381">
        <v>6.013702502632823</v>
      </c>
      <c r="C7" s="381">
        <v>4.628874078065806</v>
      </c>
      <c r="D7" s="381">
        <v>6.19535853500706</v>
      </c>
      <c r="E7" s="381">
        <v>6.456979286755711</v>
      </c>
      <c r="F7" s="381">
        <v>6.1</v>
      </c>
      <c r="G7" s="381">
        <v>6.4</v>
      </c>
      <c r="H7" s="381"/>
      <c r="I7" s="382">
        <v>5.803634756512666</v>
      </c>
      <c r="J7" s="382">
        <v>6.894354993704388</v>
      </c>
      <c r="K7" s="382">
        <v>6.427602272897137</v>
      </c>
      <c r="L7" s="382">
        <v>6.4549490983205615</v>
      </c>
      <c r="M7" s="382">
        <v>6.45729704798601</v>
      </c>
      <c r="N7" s="382">
        <v>6.486687586295536</v>
      </c>
      <c r="O7" s="382">
        <v>6.3</v>
      </c>
      <c r="P7" s="414"/>
      <c r="Q7" s="381" t="s">
        <v>17</v>
      </c>
      <c r="R7" s="381" t="s">
        <v>17</v>
      </c>
      <c r="S7" s="381" t="s">
        <v>17</v>
      </c>
      <c r="T7" s="381" t="s">
        <v>17</v>
      </c>
      <c r="U7" s="382" t="s">
        <v>17</v>
      </c>
      <c r="V7" s="382"/>
      <c r="W7" s="382"/>
      <c r="X7" s="382"/>
      <c r="Y7" s="382"/>
      <c r="Z7" s="396"/>
      <c r="AA7" s="396"/>
      <c r="AB7" s="396"/>
      <c r="AC7" s="396"/>
      <c r="AD7" s="396"/>
      <c r="AE7" s="396"/>
    </row>
    <row r="8" spans="1:31" ht="12.75">
      <c r="A8" s="277" t="s">
        <v>181</v>
      </c>
      <c r="B8" s="381">
        <v>7.463963204988411</v>
      </c>
      <c r="C8" s="381">
        <v>5.429521516433013</v>
      </c>
      <c r="D8" s="381">
        <v>5.269977068324707</v>
      </c>
      <c r="E8" s="381">
        <v>5.666676047358692</v>
      </c>
      <c r="F8" s="381">
        <v>6.021594960254518</v>
      </c>
      <c r="G8" s="381">
        <v>6.429902167795262</v>
      </c>
      <c r="H8" s="381"/>
      <c r="I8" s="382">
        <v>6.212678696126317</v>
      </c>
      <c r="J8" s="382">
        <v>5.898355229933694</v>
      </c>
      <c r="K8" s="382">
        <v>5.100670383700789</v>
      </c>
      <c r="L8" s="382">
        <v>5.82611699470319</v>
      </c>
      <c r="M8" s="382">
        <v>5.249339752653315</v>
      </c>
      <c r="N8" s="382">
        <v>6.423912663873255</v>
      </c>
      <c r="O8" s="382" t="s">
        <v>17</v>
      </c>
      <c r="P8" s="414"/>
      <c r="Q8" s="381" t="s">
        <v>17</v>
      </c>
      <c r="R8" s="381" t="s">
        <v>17</v>
      </c>
      <c r="S8" s="381" t="s">
        <v>17</v>
      </c>
      <c r="T8" s="381" t="s">
        <v>17</v>
      </c>
      <c r="U8" s="382" t="s">
        <v>17</v>
      </c>
      <c r="V8" s="382"/>
      <c r="W8" s="382"/>
      <c r="X8" s="382"/>
      <c r="Y8" s="382"/>
      <c r="Z8" s="396"/>
      <c r="AA8" s="396"/>
      <c r="AB8" s="396"/>
      <c r="AC8" s="396"/>
      <c r="AD8" s="396"/>
      <c r="AE8" s="396"/>
    </row>
    <row r="9" spans="1:31" ht="12.75">
      <c r="A9" s="277" t="s">
        <v>235</v>
      </c>
      <c r="B9" s="381">
        <v>127.15083333333334</v>
      </c>
      <c r="C9" s="381">
        <v>128.8523012325</v>
      </c>
      <c r="D9" s="381">
        <v>134.58091145166665</v>
      </c>
      <c r="E9" s="381">
        <v>142.06982535166668</v>
      </c>
      <c r="F9" s="381" t="s">
        <v>17</v>
      </c>
      <c r="G9" s="381" t="s">
        <v>17</v>
      </c>
      <c r="H9" s="385"/>
      <c r="I9" s="382">
        <v>135.84244901666668</v>
      </c>
      <c r="J9" s="382">
        <v>139.60770234999998</v>
      </c>
      <c r="K9" s="382">
        <v>137.24469813333334</v>
      </c>
      <c r="L9" s="382">
        <v>139.45976187333335</v>
      </c>
      <c r="M9" s="382">
        <v>143.56930586666667</v>
      </c>
      <c r="N9" s="382">
        <v>148.00553553333336</v>
      </c>
      <c r="O9" s="382" t="s">
        <v>17</v>
      </c>
      <c r="P9" s="385"/>
      <c r="Q9" s="381">
        <v>148.9302924</v>
      </c>
      <c r="R9" s="381" t="s">
        <v>17</v>
      </c>
      <c r="S9" s="381" t="s">
        <v>17</v>
      </c>
      <c r="T9" s="381" t="s">
        <v>17</v>
      </c>
      <c r="U9" s="382"/>
      <c r="V9" s="382"/>
      <c r="W9" s="382"/>
      <c r="X9" s="382"/>
      <c r="Y9" s="382"/>
      <c r="Z9" s="396"/>
      <c r="AA9" s="396"/>
      <c r="AB9" s="396"/>
      <c r="AC9" s="396"/>
      <c r="AD9" s="396"/>
      <c r="AE9" s="396"/>
    </row>
    <row r="10" spans="1:31" ht="12.75">
      <c r="A10" s="277" t="s">
        <v>67</v>
      </c>
      <c r="B10" s="381">
        <v>3.009815064939003</v>
      </c>
      <c r="C10" s="381">
        <v>1.3381492315556853</v>
      </c>
      <c r="D10" s="381">
        <v>4.445873425908009</v>
      </c>
      <c r="E10" s="381">
        <v>5.564618205672955</v>
      </c>
      <c r="F10" s="381" t="s">
        <v>17</v>
      </c>
      <c r="G10" s="381" t="s">
        <v>17</v>
      </c>
      <c r="H10" s="381"/>
      <c r="I10" s="382">
        <v>3.6728019735826622</v>
      </c>
      <c r="J10" s="382">
        <v>5.533255364009837</v>
      </c>
      <c r="K10" s="382">
        <v>5.4</v>
      </c>
      <c r="L10" s="382">
        <v>4.850380382660102</v>
      </c>
      <c r="M10" s="382">
        <v>5.688101845875848</v>
      </c>
      <c r="N10" s="382">
        <v>6.015307924973801</v>
      </c>
      <c r="O10" s="382" t="s">
        <v>17</v>
      </c>
      <c r="P10" s="381"/>
      <c r="Q10" s="381">
        <v>6.128619967220117</v>
      </c>
      <c r="R10" s="381" t="s">
        <v>17</v>
      </c>
      <c r="S10" s="381" t="s">
        <v>17</v>
      </c>
      <c r="T10" s="381" t="s">
        <v>17</v>
      </c>
      <c r="U10" s="382"/>
      <c r="V10" s="382"/>
      <c r="W10" s="382"/>
      <c r="X10" s="382"/>
      <c r="Y10" s="382"/>
      <c r="Z10" s="396"/>
      <c r="AA10" s="396"/>
      <c r="AB10" s="396"/>
      <c r="AC10" s="396"/>
      <c r="AD10" s="396"/>
      <c r="AE10" s="396"/>
    </row>
    <row r="11" spans="1:31" ht="12.75">
      <c r="A11" s="277" t="s">
        <v>64</v>
      </c>
      <c r="B11" s="381">
        <v>8.39</v>
      </c>
      <c r="C11" s="381">
        <v>7.87</v>
      </c>
      <c r="D11" s="381">
        <v>7.14</v>
      </c>
      <c r="E11" s="381">
        <v>6.56</v>
      </c>
      <c r="F11" s="381" t="s">
        <v>17</v>
      </c>
      <c r="G11" s="381" t="s">
        <v>17</v>
      </c>
      <c r="H11" s="381"/>
      <c r="I11" s="382" t="s">
        <v>17</v>
      </c>
      <c r="J11" s="382" t="s">
        <v>17</v>
      </c>
      <c r="K11" s="382" t="s">
        <v>17</v>
      </c>
      <c r="L11" s="382" t="s">
        <v>17</v>
      </c>
      <c r="M11" s="382" t="s">
        <v>17</v>
      </c>
      <c r="N11" s="382" t="s">
        <v>17</v>
      </c>
      <c r="O11" s="382" t="s">
        <v>17</v>
      </c>
      <c r="P11" s="381"/>
      <c r="Q11" s="381" t="s">
        <v>17</v>
      </c>
      <c r="R11" s="381" t="s">
        <v>17</v>
      </c>
      <c r="S11" s="381" t="s">
        <v>17</v>
      </c>
      <c r="T11" s="381" t="s">
        <v>17</v>
      </c>
      <c r="U11" s="382" t="s">
        <v>17</v>
      </c>
      <c r="V11" s="382"/>
      <c r="W11" s="382"/>
      <c r="X11" s="382"/>
      <c r="Y11" s="382"/>
      <c r="Z11" s="396"/>
      <c r="AA11" s="396"/>
      <c r="AB11" s="396"/>
      <c r="AC11" s="396"/>
      <c r="AD11" s="396"/>
      <c r="AE11" s="396"/>
    </row>
    <row r="12" spans="1:31" ht="12.75">
      <c r="A12" s="255" t="s">
        <v>200</v>
      </c>
      <c r="B12" s="382">
        <v>-3.788798305497343</v>
      </c>
      <c r="C12" s="382">
        <v>11.210238206025869</v>
      </c>
      <c r="D12" s="381">
        <v>0.43897503998779897</v>
      </c>
      <c r="E12" s="381" t="s">
        <v>17</v>
      </c>
      <c r="F12" s="381" t="s">
        <v>17</v>
      </c>
      <c r="G12" s="381" t="s">
        <v>17</v>
      </c>
      <c r="H12" s="385"/>
      <c r="I12" s="381" t="s">
        <v>17</v>
      </c>
      <c r="J12" s="381" t="s">
        <v>17</v>
      </c>
      <c r="K12" s="381" t="s">
        <v>17</v>
      </c>
      <c r="L12" s="381" t="s">
        <v>17</v>
      </c>
      <c r="M12" s="381" t="s">
        <v>17</v>
      </c>
      <c r="N12" s="381" t="s">
        <v>17</v>
      </c>
      <c r="O12" s="382" t="s">
        <v>17</v>
      </c>
      <c r="P12" s="381"/>
      <c r="Q12" s="381" t="s">
        <v>17</v>
      </c>
      <c r="R12" s="381" t="s">
        <v>17</v>
      </c>
      <c r="S12" s="381" t="s">
        <v>17</v>
      </c>
      <c r="T12" s="381" t="s">
        <v>17</v>
      </c>
      <c r="U12" s="381" t="s">
        <v>17</v>
      </c>
      <c r="V12" s="381"/>
      <c r="W12" s="381"/>
      <c r="X12" s="381"/>
      <c r="Y12" s="381"/>
      <c r="Z12" s="396"/>
      <c r="AA12" s="396"/>
      <c r="AB12" s="396"/>
      <c r="AC12" s="396"/>
      <c r="AD12" s="396"/>
      <c r="AE12" s="396"/>
    </row>
    <row r="13" spans="1:31" ht="12.75">
      <c r="A13" s="277" t="s">
        <v>236</v>
      </c>
      <c r="B13" s="397">
        <v>9.776585195123388</v>
      </c>
      <c r="C13" s="381">
        <v>4.813524325719443</v>
      </c>
      <c r="D13" s="381">
        <v>5.132754899546632</v>
      </c>
      <c r="E13" s="381">
        <v>5.357499603888072</v>
      </c>
      <c r="F13" s="381">
        <v>6.4</v>
      </c>
      <c r="G13" s="381">
        <v>6.8</v>
      </c>
      <c r="H13" s="385"/>
      <c r="I13" s="382">
        <v>6.150381150381157</v>
      </c>
      <c r="J13" s="382">
        <v>6.316360315104452</v>
      </c>
      <c r="K13" s="382">
        <v>6.836642599277987</v>
      </c>
      <c r="L13" s="382">
        <v>5.891746512018825</v>
      </c>
      <c r="M13" s="382">
        <v>4.667863554757612</v>
      </c>
      <c r="N13" s="382">
        <v>4.1182313619157584</v>
      </c>
      <c r="O13" s="382">
        <v>3.724920802534326</v>
      </c>
      <c r="P13" s="414"/>
      <c r="Q13" s="381">
        <v>3.79</v>
      </c>
      <c r="R13" s="381">
        <v>3.65</v>
      </c>
      <c r="S13" s="381">
        <v>3.56</v>
      </c>
      <c r="T13" s="381">
        <v>3.97</v>
      </c>
      <c r="U13" s="382">
        <v>4.5</v>
      </c>
      <c r="V13" s="382"/>
      <c r="W13" s="382"/>
      <c r="X13" s="382"/>
      <c r="Y13" s="382"/>
      <c r="Z13" s="396"/>
      <c r="AA13" s="396"/>
      <c r="AB13" s="396"/>
      <c r="AC13" s="396"/>
      <c r="AD13" s="396"/>
      <c r="AE13" s="396"/>
    </row>
    <row r="14" spans="2:31" ht="12.75">
      <c r="B14" s="415"/>
      <c r="C14" s="415"/>
      <c r="D14" s="415"/>
      <c r="E14" s="415"/>
      <c r="F14" s="415"/>
      <c r="G14" s="415"/>
      <c r="H14" s="415"/>
      <c r="I14" s="416"/>
      <c r="J14" s="416"/>
      <c r="K14" s="416"/>
      <c r="L14" s="416"/>
      <c r="M14" s="416"/>
      <c r="N14" s="416"/>
      <c r="O14" s="416"/>
      <c r="P14" s="277"/>
      <c r="Q14" s="417"/>
      <c r="R14" s="417"/>
      <c r="S14" s="417"/>
      <c r="T14" s="417"/>
      <c r="V14" s="416"/>
      <c r="W14" s="416"/>
      <c r="X14" s="416"/>
      <c r="Y14" s="416"/>
      <c r="Z14" s="396"/>
      <c r="AA14" s="396"/>
      <c r="AB14" s="396"/>
      <c r="AC14" s="396"/>
      <c r="AD14" s="396"/>
      <c r="AE14" s="396"/>
    </row>
    <row r="15" spans="1:31" ht="12.75">
      <c r="A15" s="395" t="s">
        <v>321</v>
      </c>
      <c r="B15" s="397"/>
      <c r="C15" s="397"/>
      <c r="D15" s="397"/>
      <c r="E15" s="397"/>
      <c r="F15" s="397"/>
      <c r="G15" s="397"/>
      <c r="H15" s="397"/>
      <c r="I15" s="399"/>
      <c r="J15" s="399"/>
      <c r="K15" s="399"/>
      <c r="L15" s="399"/>
      <c r="M15" s="399"/>
      <c r="N15" s="399"/>
      <c r="O15" s="399"/>
      <c r="P15" s="277"/>
      <c r="Q15" s="398"/>
      <c r="R15" s="398"/>
      <c r="S15" s="398"/>
      <c r="T15" s="398"/>
      <c r="V15" s="399"/>
      <c r="W15" s="399"/>
      <c r="X15" s="399"/>
      <c r="Y15" s="399"/>
      <c r="Z15" s="396"/>
      <c r="AA15" s="396"/>
      <c r="AB15" s="396"/>
      <c r="AC15" s="396"/>
      <c r="AD15" s="396"/>
      <c r="AE15" s="396"/>
    </row>
    <row r="16" spans="1:31" ht="12.75">
      <c r="A16" s="255" t="s">
        <v>185</v>
      </c>
      <c r="B16" s="397">
        <v>19.814367655384487</v>
      </c>
      <c r="C16" s="397">
        <v>15.479850820269355</v>
      </c>
      <c r="D16" s="397">
        <v>15.495627756709776</v>
      </c>
      <c r="E16" s="397">
        <v>16.150344649755105</v>
      </c>
      <c r="F16" s="397">
        <v>15.9321491825846</v>
      </c>
      <c r="G16" s="397" t="s">
        <v>17</v>
      </c>
      <c r="H16" s="397"/>
      <c r="I16" s="382" t="s">
        <v>17</v>
      </c>
      <c r="J16" s="382" t="s">
        <v>17</v>
      </c>
      <c r="K16" s="382" t="s">
        <v>17</v>
      </c>
      <c r="L16" s="382" t="s">
        <v>17</v>
      </c>
      <c r="M16" s="382" t="s">
        <v>17</v>
      </c>
      <c r="N16" s="382" t="s">
        <v>17</v>
      </c>
      <c r="O16" s="382" t="s">
        <v>17</v>
      </c>
      <c r="P16" s="277"/>
      <c r="Q16" s="397" t="s">
        <v>17</v>
      </c>
      <c r="R16" s="397" t="s">
        <v>17</v>
      </c>
      <c r="S16" s="397" t="s">
        <v>17</v>
      </c>
      <c r="T16" s="397" t="s">
        <v>17</v>
      </c>
      <c r="U16" s="382" t="s">
        <v>17</v>
      </c>
      <c r="V16" s="403"/>
      <c r="W16" s="403"/>
      <c r="X16" s="403"/>
      <c r="Y16" s="403"/>
      <c r="Z16" s="396"/>
      <c r="AA16" s="396"/>
      <c r="AB16" s="396"/>
      <c r="AC16" s="396"/>
      <c r="AD16" s="396"/>
      <c r="AE16" s="396"/>
    </row>
    <row r="17" spans="1:31" ht="12.75">
      <c r="A17" s="255" t="s">
        <v>184</v>
      </c>
      <c r="B17" s="397">
        <v>19.898751499007204</v>
      </c>
      <c r="C17" s="397">
        <v>17.037422213186304</v>
      </c>
      <c r="D17" s="397">
        <v>16.224980028127675</v>
      </c>
      <c r="E17" s="397">
        <v>17.3634718301994</v>
      </c>
      <c r="F17" s="397">
        <v>18.16208701177716</v>
      </c>
      <c r="G17" s="397" t="s">
        <v>17</v>
      </c>
      <c r="H17" s="397"/>
      <c r="I17" s="382" t="s">
        <v>17</v>
      </c>
      <c r="J17" s="382" t="s">
        <v>17</v>
      </c>
      <c r="K17" s="382" t="s">
        <v>17</v>
      </c>
      <c r="L17" s="382" t="s">
        <v>17</v>
      </c>
      <c r="M17" s="382" t="s">
        <v>17</v>
      </c>
      <c r="N17" s="382" t="s">
        <v>17</v>
      </c>
      <c r="O17" s="382" t="s">
        <v>17</v>
      </c>
      <c r="P17" s="277"/>
      <c r="Q17" s="397" t="s">
        <v>17</v>
      </c>
      <c r="R17" s="397" t="s">
        <v>17</v>
      </c>
      <c r="S17" s="397" t="s">
        <v>17</v>
      </c>
      <c r="T17" s="397" t="s">
        <v>17</v>
      </c>
      <c r="U17" s="382" t="s">
        <v>17</v>
      </c>
      <c r="V17" s="403"/>
      <c r="W17" s="403"/>
      <c r="X17" s="403"/>
      <c r="Y17" s="403"/>
      <c r="Z17" s="396"/>
      <c r="AA17" s="396"/>
      <c r="AB17" s="396"/>
      <c r="AC17" s="396"/>
      <c r="AD17" s="396"/>
      <c r="AE17" s="396"/>
    </row>
    <row r="18" spans="1:31" ht="12.75">
      <c r="A18" s="255" t="s">
        <v>114</v>
      </c>
      <c r="B18" s="397">
        <v>-0.1</v>
      </c>
      <c r="C18" s="381">
        <v>-1.6</v>
      </c>
      <c r="D18" s="381">
        <v>-0.729352271417898</v>
      </c>
      <c r="E18" s="381">
        <v>-1.2131271804442976</v>
      </c>
      <c r="F18" s="381">
        <v>-2.2</v>
      </c>
      <c r="G18" s="381" t="s">
        <v>17</v>
      </c>
      <c r="H18" s="385"/>
      <c r="I18" s="382" t="s">
        <v>17</v>
      </c>
      <c r="J18" s="382" t="s">
        <v>17</v>
      </c>
      <c r="K18" s="382" t="s">
        <v>17</v>
      </c>
      <c r="L18" s="382" t="s">
        <v>17</v>
      </c>
      <c r="M18" s="382" t="s">
        <v>17</v>
      </c>
      <c r="N18" s="382" t="s">
        <v>17</v>
      </c>
      <c r="O18" s="382" t="s">
        <v>17</v>
      </c>
      <c r="P18" s="385"/>
      <c r="Q18" s="381" t="s">
        <v>17</v>
      </c>
      <c r="R18" s="381" t="s">
        <v>17</v>
      </c>
      <c r="S18" s="381" t="s">
        <v>17</v>
      </c>
      <c r="T18" s="381" t="s">
        <v>17</v>
      </c>
      <c r="U18" s="382" t="s">
        <v>17</v>
      </c>
      <c r="V18" s="403"/>
      <c r="W18" s="403"/>
      <c r="X18" s="403"/>
      <c r="Y18" s="403"/>
      <c r="Z18" s="396"/>
      <c r="AA18" s="396"/>
      <c r="AB18" s="396"/>
      <c r="AC18" s="396"/>
      <c r="AD18" s="396"/>
      <c r="AE18" s="396"/>
    </row>
    <row r="19" spans="1:31" ht="12.75">
      <c r="A19" s="255" t="s">
        <v>10</v>
      </c>
      <c r="B19" s="381">
        <v>15.744656714258273</v>
      </c>
      <c r="C19" s="381">
        <v>14.915732401642753</v>
      </c>
      <c r="D19" s="381">
        <v>14.02100733796871</v>
      </c>
      <c r="E19" s="381">
        <v>13.356839934158236</v>
      </c>
      <c r="F19" s="381" t="s">
        <v>17</v>
      </c>
      <c r="G19" s="381" t="s">
        <v>17</v>
      </c>
      <c r="H19" s="385"/>
      <c r="I19" s="382" t="s">
        <v>17</v>
      </c>
      <c r="J19" s="382" t="s">
        <v>17</v>
      </c>
      <c r="K19" s="382" t="s">
        <v>17</v>
      </c>
      <c r="L19" s="382" t="s">
        <v>17</v>
      </c>
      <c r="M19" s="382" t="s">
        <v>17</v>
      </c>
      <c r="N19" s="382" t="s">
        <v>17</v>
      </c>
      <c r="O19" s="382" t="s">
        <v>17</v>
      </c>
      <c r="P19" s="385"/>
      <c r="Q19" s="381" t="s">
        <v>17</v>
      </c>
      <c r="R19" s="381" t="s">
        <v>17</v>
      </c>
      <c r="S19" s="381" t="s">
        <v>17</v>
      </c>
      <c r="T19" s="381" t="s">
        <v>17</v>
      </c>
      <c r="U19" s="382" t="s">
        <v>17</v>
      </c>
      <c r="V19" s="403"/>
      <c r="W19" s="403"/>
      <c r="X19" s="403"/>
      <c r="Y19" s="403"/>
      <c r="Z19" s="396"/>
      <c r="AA19" s="396"/>
      <c r="AB19" s="396"/>
      <c r="AC19" s="396"/>
      <c r="AD19" s="396"/>
      <c r="AE19" s="396"/>
    </row>
    <row r="20" spans="1:31" ht="12.75">
      <c r="A20" s="255" t="s">
        <v>199</v>
      </c>
      <c r="B20" s="381">
        <v>32.97898702347297</v>
      </c>
      <c r="C20" s="381">
        <v>28.371253570498382</v>
      </c>
      <c r="D20" s="381">
        <v>26.05054404958195</v>
      </c>
      <c r="E20" s="381">
        <v>24.271483794368315</v>
      </c>
      <c r="F20" s="381">
        <v>23.077606626194974</v>
      </c>
      <c r="G20" s="381" t="s">
        <v>17</v>
      </c>
      <c r="H20" s="385"/>
      <c r="I20" s="382" t="s">
        <v>17</v>
      </c>
      <c r="J20" s="382" t="s">
        <v>17</v>
      </c>
      <c r="K20" s="382" t="s">
        <v>17</v>
      </c>
      <c r="L20" s="382" t="s">
        <v>17</v>
      </c>
      <c r="M20" s="382" t="s">
        <v>17</v>
      </c>
      <c r="N20" s="382" t="s">
        <v>17</v>
      </c>
      <c r="O20" s="382" t="s">
        <v>17</v>
      </c>
      <c r="P20" s="385"/>
      <c r="Q20" s="381" t="s">
        <v>17</v>
      </c>
      <c r="R20" s="381" t="s">
        <v>17</v>
      </c>
      <c r="S20" s="381" t="s">
        <v>17</v>
      </c>
      <c r="T20" s="381" t="s">
        <v>17</v>
      </c>
      <c r="U20" s="382" t="s">
        <v>17</v>
      </c>
      <c r="V20" s="399"/>
      <c r="W20" s="399"/>
      <c r="X20" s="399"/>
      <c r="Y20" s="399"/>
      <c r="Z20" s="396"/>
      <c r="AA20" s="396"/>
      <c r="AB20" s="396"/>
      <c r="AC20" s="396"/>
      <c r="AD20" s="396"/>
      <c r="AE20" s="396"/>
    </row>
    <row r="21" spans="2:31" ht="12.75">
      <c r="B21" s="397"/>
      <c r="C21" s="397"/>
      <c r="D21" s="397"/>
      <c r="E21" s="397"/>
      <c r="F21" s="397"/>
      <c r="G21" s="397"/>
      <c r="H21" s="398"/>
      <c r="I21" s="399"/>
      <c r="J21" s="399"/>
      <c r="K21" s="399"/>
      <c r="L21" s="399"/>
      <c r="M21" s="399"/>
      <c r="N21" s="399"/>
      <c r="O21" s="399"/>
      <c r="P21" s="277"/>
      <c r="Q21" s="398"/>
      <c r="R21" s="398"/>
      <c r="S21" s="398"/>
      <c r="T21" s="398"/>
      <c r="V21" s="399"/>
      <c r="W21" s="399"/>
      <c r="X21" s="399"/>
      <c r="Y21" s="399"/>
      <c r="Z21" s="396"/>
      <c r="AA21" s="396"/>
      <c r="AB21" s="396"/>
      <c r="AC21" s="396"/>
      <c r="AD21" s="396"/>
      <c r="AE21" s="396"/>
    </row>
    <row r="22" spans="1:31" ht="12.75">
      <c r="A22" s="395" t="s">
        <v>11</v>
      </c>
      <c r="B22" s="418"/>
      <c r="C22" s="418"/>
      <c r="D22" s="418"/>
      <c r="E22" s="418"/>
      <c r="F22" s="418"/>
      <c r="G22" s="418"/>
      <c r="H22" s="307"/>
      <c r="I22" s="418"/>
      <c r="J22" s="418"/>
      <c r="K22" s="418"/>
      <c r="L22" s="418"/>
      <c r="M22" s="418"/>
      <c r="N22" s="418"/>
      <c r="O22" s="418"/>
      <c r="P22" s="277"/>
      <c r="Q22" s="418"/>
      <c r="R22" s="418"/>
      <c r="S22" s="418"/>
      <c r="T22" s="418"/>
      <c r="V22" s="399"/>
      <c r="W22" s="399"/>
      <c r="X22" s="399"/>
      <c r="Y22" s="399"/>
      <c r="Z22" s="396"/>
      <c r="AA22" s="396"/>
      <c r="AB22" s="396"/>
      <c r="AC22" s="396"/>
      <c r="AD22" s="396"/>
      <c r="AE22" s="396"/>
    </row>
    <row r="23" spans="1:31" ht="12.75">
      <c r="A23" s="277" t="s">
        <v>296</v>
      </c>
      <c r="B23" s="419">
        <v>9.91734942104649</v>
      </c>
      <c r="C23" s="405">
        <v>21.191038277874547</v>
      </c>
      <c r="D23" s="405">
        <v>21.303866417485203</v>
      </c>
      <c r="E23" s="405">
        <v>23.2</v>
      </c>
      <c r="F23" s="405">
        <v>15.4</v>
      </c>
      <c r="G23" s="405">
        <v>18.7</v>
      </c>
      <c r="H23" s="406"/>
      <c r="I23" s="382">
        <v>5.438000000000001</v>
      </c>
      <c r="J23" s="382">
        <v>6.444459999999999</v>
      </c>
      <c r="K23" s="383">
        <v>6.562008501343442</v>
      </c>
      <c r="L23" s="383">
        <v>6.257376293502679</v>
      </c>
      <c r="M23" s="383">
        <v>7</v>
      </c>
      <c r="N23" s="383">
        <v>3.3</v>
      </c>
      <c r="O23" s="383">
        <v>1.451</v>
      </c>
      <c r="P23" s="420"/>
      <c r="Q23" s="385" t="s">
        <v>17</v>
      </c>
      <c r="R23" s="385" t="s">
        <v>17</v>
      </c>
      <c r="S23" s="385" t="s">
        <v>17</v>
      </c>
      <c r="T23" s="385" t="s">
        <v>17</v>
      </c>
      <c r="U23" s="382" t="s">
        <v>17</v>
      </c>
      <c r="V23" s="403"/>
      <c r="W23" s="403"/>
      <c r="X23" s="403"/>
      <c r="Y23" s="403"/>
      <c r="Z23" s="396"/>
      <c r="AA23" s="396"/>
      <c r="AB23" s="396"/>
      <c r="AC23" s="396"/>
      <c r="AD23" s="396"/>
      <c r="AE23" s="396"/>
    </row>
    <row r="24" spans="1:31" ht="12.75">
      <c r="A24" s="277" t="s">
        <v>319</v>
      </c>
      <c r="B24" s="419">
        <v>139.60568992917715</v>
      </c>
      <c r="C24" s="405">
        <v>119.64574508303573</v>
      </c>
      <c r="D24" s="405">
        <v>158.0744909362578</v>
      </c>
      <c r="E24" s="405">
        <v>200.6</v>
      </c>
      <c r="F24" s="405" t="s">
        <v>17</v>
      </c>
      <c r="G24" s="405" t="s">
        <v>17</v>
      </c>
      <c r="H24" s="406"/>
      <c r="I24" s="382">
        <v>39.712</v>
      </c>
      <c r="J24" s="382">
        <v>45.82967</v>
      </c>
      <c r="K24" s="383">
        <v>45.81813326695047</v>
      </c>
      <c r="L24" s="383">
        <v>51.7965959270192</v>
      </c>
      <c r="M24" s="383">
        <v>52.47592617724423</v>
      </c>
      <c r="N24" s="383">
        <v>50.6</v>
      </c>
      <c r="O24" s="383">
        <v>48.223</v>
      </c>
      <c r="P24" s="307"/>
      <c r="Q24" s="381">
        <v>17.077694229000002</v>
      </c>
      <c r="R24" s="381">
        <v>15.6</v>
      </c>
      <c r="S24" s="381">
        <v>15.7</v>
      </c>
      <c r="T24" s="381">
        <v>17.267</v>
      </c>
      <c r="U24" s="382" t="s">
        <v>17</v>
      </c>
      <c r="V24" s="382"/>
      <c r="W24" s="382"/>
      <c r="X24" s="382"/>
      <c r="Y24" s="382"/>
      <c r="Z24" s="396"/>
      <c r="AA24" s="396"/>
      <c r="AB24" s="396"/>
      <c r="AC24" s="396"/>
      <c r="AD24" s="396"/>
      <c r="AE24" s="396"/>
    </row>
    <row r="25" spans="1:31" ht="12.75">
      <c r="A25" s="277" t="s">
        <v>67</v>
      </c>
      <c r="B25" s="397">
        <v>18.29602894729789</v>
      </c>
      <c r="C25" s="381">
        <v>-14.297372017048316</v>
      </c>
      <c r="D25" s="381">
        <v>32.118773489648135</v>
      </c>
      <c r="E25" s="405">
        <v>26.9</v>
      </c>
      <c r="F25" s="405" t="s">
        <v>17</v>
      </c>
      <c r="G25" s="405" t="s">
        <v>17</v>
      </c>
      <c r="H25" s="385"/>
      <c r="I25" s="382">
        <v>26.920728738544895</v>
      </c>
      <c r="J25" s="382">
        <v>27.291887716719533</v>
      </c>
      <c r="K25" s="383">
        <v>30.57961088245833</v>
      </c>
      <c r="L25" s="383">
        <v>38.330615055924476</v>
      </c>
      <c r="M25" s="383">
        <v>32.139620436361405</v>
      </c>
      <c r="N25" s="383">
        <v>10.5</v>
      </c>
      <c r="O25" s="383">
        <v>5.2</v>
      </c>
      <c r="P25" s="381"/>
      <c r="Q25" s="381">
        <v>1.4723452248676328</v>
      </c>
      <c r="R25" s="381">
        <v>6.6</v>
      </c>
      <c r="S25" s="381">
        <v>8.9</v>
      </c>
      <c r="T25" s="381">
        <v>5.5</v>
      </c>
      <c r="U25" s="382" t="s">
        <v>17</v>
      </c>
      <c r="V25" s="382"/>
      <c r="W25" s="382"/>
      <c r="X25" s="382"/>
      <c r="Y25" s="382"/>
      <c r="Z25" s="396"/>
      <c r="AA25" s="396"/>
      <c r="AB25" s="396"/>
      <c r="AC25" s="396"/>
      <c r="AD25" s="396"/>
      <c r="AE25" s="396"/>
    </row>
    <row r="26" spans="1:31" ht="12.75">
      <c r="A26" s="277" t="s">
        <v>171</v>
      </c>
      <c r="B26" s="381">
        <v>27.53531588056688</v>
      </c>
      <c r="C26" s="381">
        <v>-35.00703270249134</v>
      </c>
      <c r="D26" s="381">
        <v>39.00959192855866</v>
      </c>
      <c r="E26" s="405">
        <v>32.1</v>
      </c>
      <c r="F26" s="405" t="s">
        <v>17</v>
      </c>
      <c r="G26" s="405" t="s">
        <v>17</v>
      </c>
      <c r="H26" s="385"/>
      <c r="I26" s="381">
        <v>22.229313739834833</v>
      </c>
      <c r="J26" s="381">
        <v>16.423069299672875</v>
      </c>
      <c r="K26" s="405">
        <v>33.9</v>
      </c>
      <c r="L26" s="405">
        <v>32.1</v>
      </c>
      <c r="M26" s="405">
        <v>45.9</v>
      </c>
      <c r="N26" s="405">
        <v>18.7</v>
      </c>
      <c r="O26" s="405">
        <v>11.3</v>
      </c>
      <c r="P26" s="414"/>
      <c r="Q26" s="382" t="s">
        <v>17</v>
      </c>
      <c r="R26" s="382" t="s">
        <v>17</v>
      </c>
      <c r="S26" s="382" t="s">
        <v>17</v>
      </c>
      <c r="T26" s="382" t="s">
        <v>17</v>
      </c>
      <c r="U26" s="382" t="s">
        <v>17</v>
      </c>
      <c r="V26" s="403"/>
      <c r="W26" s="403"/>
      <c r="X26" s="403"/>
      <c r="Y26" s="403"/>
      <c r="Z26" s="396"/>
      <c r="AA26" s="396"/>
      <c r="AB26" s="396"/>
      <c r="AC26" s="396"/>
      <c r="AD26" s="396"/>
      <c r="AE26" s="396"/>
    </row>
    <row r="27" spans="1:31" ht="12.75">
      <c r="A27" s="277" t="s">
        <v>318</v>
      </c>
      <c r="B27" s="418">
        <v>116.68990843479628</v>
      </c>
      <c r="C27" s="405">
        <v>88.71409116275709</v>
      </c>
      <c r="D27" s="405">
        <v>127.44705359231529</v>
      </c>
      <c r="E27" s="405">
        <v>166.6</v>
      </c>
      <c r="F27" s="405" t="s">
        <v>17</v>
      </c>
      <c r="G27" s="405" t="s">
        <v>17</v>
      </c>
      <c r="H27" s="407"/>
      <c r="I27" s="382">
        <v>32.119</v>
      </c>
      <c r="J27" s="382">
        <v>36.59735</v>
      </c>
      <c r="K27" s="383">
        <v>37.13400982817232</v>
      </c>
      <c r="L27" s="383">
        <v>42.15994294083028</v>
      </c>
      <c r="M27" s="383">
        <v>42.889929858672815</v>
      </c>
      <c r="N27" s="383">
        <v>44.2</v>
      </c>
      <c r="O27" s="383">
        <v>44.743</v>
      </c>
      <c r="P27" s="307"/>
      <c r="Q27" s="381">
        <v>16.475570731</v>
      </c>
      <c r="R27" s="381">
        <v>14.6</v>
      </c>
      <c r="S27" s="381">
        <v>14.9</v>
      </c>
      <c r="T27" s="381">
        <v>16.427</v>
      </c>
      <c r="U27" s="382" t="s">
        <v>17</v>
      </c>
      <c r="V27" s="382"/>
      <c r="W27" s="382"/>
      <c r="X27" s="382"/>
      <c r="Y27" s="403"/>
      <c r="Z27" s="396"/>
      <c r="AA27" s="396"/>
      <c r="AB27" s="396"/>
      <c r="AC27" s="396"/>
      <c r="AD27" s="396"/>
      <c r="AE27" s="396"/>
    </row>
    <row r="28" spans="1:31" ht="12.75">
      <c r="A28" s="277" t="s">
        <v>67</v>
      </c>
      <c r="B28" s="397">
        <v>36.86166023334516</v>
      </c>
      <c r="C28" s="381">
        <v>-23.974495864542956</v>
      </c>
      <c r="D28" s="381">
        <v>43.66043987138157</v>
      </c>
      <c r="E28" s="405">
        <v>30.8</v>
      </c>
      <c r="F28" s="405" t="s">
        <v>17</v>
      </c>
      <c r="G28" s="405" t="s">
        <v>17</v>
      </c>
      <c r="H28" s="381"/>
      <c r="I28" s="382">
        <v>31.86171164253848</v>
      </c>
      <c r="J28" s="382">
        <v>43.24604353841135</v>
      </c>
      <c r="K28" s="383">
        <v>31.99064117242134</v>
      </c>
      <c r="L28" s="383">
        <v>37.79344618683007</v>
      </c>
      <c r="M28" s="383">
        <v>33.534407817845825</v>
      </c>
      <c r="N28" s="383">
        <v>20.8</v>
      </c>
      <c r="O28" s="383">
        <v>21.2</v>
      </c>
      <c r="P28" s="381"/>
      <c r="Q28" s="381">
        <v>25.320960628903055</v>
      </c>
      <c r="R28" s="381">
        <v>15.9</v>
      </c>
      <c r="S28" s="381">
        <v>26.5</v>
      </c>
      <c r="T28" s="381">
        <v>13.4</v>
      </c>
      <c r="U28" s="382" t="s">
        <v>17</v>
      </c>
      <c r="V28" s="382"/>
      <c r="W28" s="382"/>
      <c r="X28" s="382"/>
      <c r="Y28" s="382"/>
      <c r="Z28" s="396"/>
      <c r="AA28" s="396"/>
      <c r="AB28" s="396"/>
      <c r="AC28" s="396"/>
      <c r="AD28" s="396"/>
      <c r="AE28" s="396"/>
    </row>
    <row r="29" spans="1:31" ht="12.75">
      <c r="A29" s="299" t="s">
        <v>90</v>
      </c>
      <c r="B29" s="397">
        <v>0.1255833104554781</v>
      </c>
      <c r="C29" s="381">
        <v>10.6284916860766</v>
      </c>
      <c r="D29" s="381">
        <v>5.144284990092204</v>
      </c>
      <c r="E29" s="405">
        <v>1.7</v>
      </c>
      <c r="F29" s="405">
        <v>-4.093220514578496</v>
      </c>
      <c r="G29" s="405">
        <v>-1.6967343329968094</v>
      </c>
      <c r="H29" s="407"/>
      <c r="I29" s="382">
        <v>1.205</v>
      </c>
      <c r="J29" s="382">
        <v>1.0926900000000002</v>
      </c>
      <c r="K29" s="383">
        <v>2.072224037917801</v>
      </c>
      <c r="L29" s="383">
        <v>0.47342231879790725</v>
      </c>
      <c r="M29" s="383">
        <v>0.46813458195675955</v>
      </c>
      <c r="N29" s="383">
        <v>-0.943760927973236</v>
      </c>
      <c r="O29" s="383">
        <v>-2.894</v>
      </c>
      <c r="P29" s="307"/>
      <c r="Q29" s="382" t="s">
        <v>17</v>
      </c>
      <c r="R29" s="382" t="s">
        <v>17</v>
      </c>
      <c r="S29" s="382" t="s">
        <v>17</v>
      </c>
      <c r="T29" s="382" t="s">
        <v>17</v>
      </c>
      <c r="U29" s="382" t="s">
        <v>17</v>
      </c>
      <c r="V29" s="403"/>
      <c r="W29" s="403"/>
      <c r="X29" s="403"/>
      <c r="Y29" s="403"/>
      <c r="Z29" s="396"/>
      <c r="AA29" s="396"/>
      <c r="AB29" s="396"/>
      <c r="AC29" s="396"/>
      <c r="AD29" s="396"/>
      <c r="AE29" s="396"/>
    </row>
    <row r="30" spans="1:31" ht="12.75">
      <c r="A30" s="277" t="s">
        <v>23</v>
      </c>
      <c r="B30" s="419">
        <v>0.024613239516007867</v>
      </c>
      <c r="C30" s="405">
        <v>1.9697827699769737</v>
      </c>
      <c r="D30" s="405">
        <v>0.725044391011198</v>
      </c>
      <c r="E30" s="405">
        <v>0.20299666562649815</v>
      </c>
      <c r="F30" s="405">
        <v>-0.42707499071531935</v>
      </c>
      <c r="G30" s="405">
        <v>-0.15052623922496244</v>
      </c>
      <c r="H30" s="407"/>
      <c r="I30" s="382">
        <v>0.6480440898657762</v>
      </c>
      <c r="J30" s="382">
        <v>0.5872084885564447</v>
      </c>
      <c r="K30" s="383">
        <v>1.0489744719808114</v>
      </c>
      <c r="L30" s="383">
        <v>0.2224729592774668</v>
      </c>
      <c r="M30" s="383">
        <v>0.20935989426249185</v>
      </c>
      <c r="N30" s="383">
        <v>-0.44322397435387034</v>
      </c>
      <c r="O30" s="383">
        <v>-1.3</v>
      </c>
      <c r="P30" s="419"/>
      <c r="Q30" s="382" t="s">
        <v>17</v>
      </c>
      <c r="R30" s="382" t="s">
        <v>17</v>
      </c>
      <c r="S30" s="382" t="s">
        <v>17</v>
      </c>
      <c r="T30" s="382" t="s">
        <v>17</v>
      </c>
      <c r="U30" s="382" t="s">
        <v>17</v>
      </c>
      <c r="V30" s="403"/>
      <c r="W30" s="403"/>
      <c r="X30" s="403"/>
      <c r="Y30" s="403"/>
      <c r="Z30" s="396"/>
      <c r="AA30" s="396"/>
      <c r="AB30" s="396"/>
      <c r="AC30" s="396"/>
      <c r="AD30" s="396"/>
      <c r="AE30" s="396"/>
    </row>
    <row r="31" spans="1:31" ht="12.75">
      <c r="A31" s="277" t="s">
        <v>239</v>
      </c>
      <c r="B31" s="381">
        <v>9.318453649826637</v>
      </c>
      <c r="C31" s="381">
        <v>4.877369178436513</v>
      </c>
      <c r="D31" s="381">
        <v>13.770580771010422</v>
      </c>
      <c r="E31" s="405">
        <v>18.9</v>
      </c>
      <c r="F31" s="405">
        <v>0</v>
      </c>
      <c r="G31" s="405">
        <v>0</v>
      </c>
      <c r="H31" s="407"/>
      <c r="I31" s="382">
        <v>2.875</v>
      </c>
      <c r="J31" s="382">
        <v>4.3045100000000005</v>
      </c>
      <c r="K31" s="383">
        <v>4.9902666011505765</v>
      </c>
      <c r="L31" s="383">
        <v>6.3</v>
      </c>
      <c r="M31" s="383">
        <v>3.3</v>
      </c>
      <c r="N31" s="383">
        <v>4.3</v>
      </c>
      <c r="O31" s="383">
        <v>4.6</v>
      </c>
      <c r="P31" s="307"/>
      <c r="Q31" s="382" t="s">
        <v>17</v>
      </c>
      <c r="R31" s="382" t="s">
        <v>17</v>
      </c>
      <c r="S31" s="382" t="s">
        <v>17</v>
      </c>
      <c r="T31" s="382" t="s">
        <v>17</v>
      </c>
      <c r="U31" s="382" t="s">
        <v>17</v>
      </c>
      <c r="V31" s="403"/>
      <c r="W31" s="403"/>
      <c r="X31" s="403"/>
      <c r="Y31" s="403"/>
      <c r="Z31" s="396"/>
      <c r="AA31" s="396"/>
      <c r="AB31" s="396"/>
      <c r="AC31" s="396"/>
      <c r="AD31" s="396"/>
      <c r="AE31" s="396"/>
    </row>
    <row r="32" spans="1:31" ht="12.75">
      <c r="A32" s="307" t="s">
        <v>94</v>
      </c>
      <c r="B32" s="397">
        <v>155.079973</v>
      </c>
      <c r="C32" s="381">
        <v>172.86767927912882</v>
      </c>
      <c r="D32" s="381">
        <v>202.413</v>
      </c>
      <c r="E32" s="381">
        <v>224.755</v>
      </c>
      <c r="F32" s="381" t="s">
        <v>17</v>
      </c>
      <c r="G32" s="381" t="s">
        <v>17</v>
      </c>
      <c r="H32" s="407"/>
      <c r="I32" s="382">
        <v>194.35</v>
      </c>
      <c r="J32" s="382">
        <v>202.413</v>
      </c>
      <c r="K32" s="382">
        <v>210.081</v>
      </c>
      <c r="L32" s="382">
        <v>222.817</v>
      </c>
      <c r="M32" s="382">
        <v>224.504</v>
      </c>
      <c r="N32" s="382">
        <v>224.756</v>
      </c>
      <c r="O32" s="382" t="s">
        <v>17</v>
      </c>
      <c r="P32" s="385"/>
      <c r="Q32" s="381">
        <v>224.756</v>
      </c>
      <c r="R32" s="381">
        <v>230.462</v>
      </c>
      <c r="S32" s="381">
        <v>229.265</v>
      </c>
      <c r="T32" s="385" t="s">
        <v>17</v>
      </c>
      <c r="U32" s="382"/>
      <c r="V32" s="403"/>
      <c r="W32" s="403"/>
      <c r="X32" s="403"/>
      <c r="Y32" s="403"/>
      <c r="Z32" s="396"/>
      <c r="AA32" s="396"/>
      <c r="AB32" s="396"/>
      <c r="AC32" s="396"/>
      <c r="AD32" s="396"/>
      <c r="AE32" s="396"/>
    </row>
    <row r="33" spans="1:31" ht="12.75">
      <c r="A33" s="255" t="s">
        <v>12</v>
      </c>
      <c r="B33" s="419">
        <v>30.394329515132874</v>
      </c>
      <c r="C33" s="405">
        <v>32.03763865911535</v>
      </c>
      <c r="D33" s="405">
        <v>28.6</v>
      </c>
      <c r="E33" s="405">
        <v>26.5</v>
      </c>
      <c r="F33" s="381" t="s">
        <v>17</v>
      </c>
      <c r="G33" s="381" t="s">
        <v>17</v>
      </c>
      <c r="H33" s="407"/>
      <c r="I33" s="382">
        <v>28.80794867964745</v>
      </c>
      <c r="J33" s="382">
        <v>28.587896257785903</v>
      </c>
      <c r="K33" s="382">
        <v>26.58612220684777</v>
      </c>
      <c r="L33" s="382">
        <v>26.176816871031328</v>
      </c>
      <c r="M33" s="382">
        <v>25.100759222402385</v>
      </c>
      <c r="N33" s="382">
        <v>26.38836929650459</v>
      </c>
      <c r="O33" s="382" t="s">
        <v>17</v>
      </c>
      <c r="P33" s="385"/>
      <c r="Q33" s="385"/>
      <c r="R33" s="385"/>
      <c r="S33" s="385"/>
      <c r="T33" s="385"/>
      <c r="U33" s="382" t="s">
        <v>17</v>
      </c>
      <c r="V33" s="403"/>
      <c r="W33" s="403"/>
      <c r="X33" s="403"/>
      <c r="Y33" s="403"/>
      <c r="Z33" s="396"/>
      <c r="AA33" s="396"/>
      <c r="AB33" s="396"/>
      <c r="AC33" s="396"/>
      <c r="AD33" s="396"/>
      <c r="AE33" s="396"/>
    </row>
    <row r="34" spans="1:31" ht="12.75" hidden="1">
      <c r="A34" s="277" t="s">
        <v>240</v>
      </c>
      <c r="B34" s="381">
        <v>29.511685284378345</v>
      </c>
      <c r="C34" s="381">
        <v>31.674</v>
      </c>
      <c r="D34" s="381">
        <v>42.909</v>
      </c>
      <c r="E34" s="381" t="s">
        <v>17</v>
      </c>
      <c r="F34" s="381" t="s">
        <v>17</v>
      </c>
      <c r="G34" s="381"/>
      <c r="H34" s="385"/>
      <c r="I34" s="382">
        <v>38.363</v>
      </c>
      <c r="J34" s="382">
        <v>42.909</v>
      </c>
      <c r="K34" s="382">
        <v>45.257</v>
      </c>
      <c r="L34" s="382">
        <v>49.1278</v>
      </c>
      <c r="M34" s="382" t="s">
        <v>17</v>
      </c>
      <c r="N34" s="382"/>
      <c r="O34" s="382"/>
      <c r="P34" s="385"/>
      <c r="Q34" s="381">
        <v>49.307</v>
      </c>
      <c r="R34" s="381">
        <v>49.1278</v>
      </c>
      <c r="S34" s="381" t="s">
        <v>17</v>
      </c>
      <c r="T34" s="381" t="s">
        <v>17</v>
      </c>
      <c r="U34" s="382" t="s">
        <v>17</v>
      </c>
      <c r="V34" s="403"/>
      <c r="W34" s="403"/>
      <c r="X34" s="403"/>
      <c r="Y34" s="403"/>
      <c r="Z34" s="396"/>
      <c r="AA34" s="396"/>
      <c r="AB34" s="396"/>
      <c r="AC34" s="396"/>
      <c r="AD34" s="396"/>
      <c r="AE34" s="396"/>
    </row>
    <row r="35" spans="1:31" ht="12.75" hidden="1">
      <c r="A35" s="255" t="s">
        <v>13</v>
      </c>
      <c r="B35" s="381" t="s">
        <v>17</v>
      </c>
      <c r="C35" s="381" t="s">
        <v>17</v>
      </c>
      <c r="D35" s="381" t="s">
        <v>17</v>
      </c>
      <c r="E35" s="381" t="s">
        <v>17</v>
      </c>
      <c r="F35" s="381" t="s">
        <v>17</v>
      </c>
      <c r="G35" s="381"/>
      <c r="H35" s="385"/>
      <c r="I35" s="382" t="s">
        <v>17</v>
      </c>
      <c r="J35" s="382" t="s">
        <v>17</v>
      </c>
      <c r="K35" s="382" t="s">
        <v>17</v>
      </c>
      <c r="L35" s="382" t="s">
        <v>17</v>
      </c>
      <c r="M35" s="382" t="s">
        <v>17</v>
      </c>
      <c r="N35" s="382"/>
      <c r="O35" s="382"/>
      <c r="P35" s="385"/>
      <c r="Q35" s="381" t="s">
        <v>17</v>
      </c>
      <c r="R35" s="381" t="s">
        <v>17</v>
      </c>
      <c r="S35" s="381" t="s">
        <v>17</v>
      </c>
      <c r="T35" s="381" t="s">
        <v>17</v>
      </c>
      <c r="U35" s="382" t="s">
        <v>17</v>
      </c>
      <c r="V35" s="403"/>
      <c r="W35" s="403"/>
      <c r="X35" s="403"/>
      <c r="Y35" s="403"/>
      <c r="Z35" s="396"/>
      <c r="AA35" s="396"/>
      <c r="AB35" s="396"/>
      <c r="AC35" s="396"/>
      <c r="AD35" s="396"/>
      <c r="AE35" s="396"/>
    </row>
    <row r="36" spans="1:31" ht="12.75">
      <c r="A36" s="307" t="s">
        <v>279</v>
      </c>
      <c r="B36" s="405">
        <v>51.63932</v>
      </c>
      <c r="C36" s="405">
        <v>66.1049</v>
      </c>
      <c r="D36" s="405">
        <v>96.20685</v>
      </c>
      <c r="E36" s="405">
        <v>110.12284</v>
      </c>
      <c r="F36" s="381" t="s">
        <v>17</v>
      </c>
      <c r="G36" s="381" t="s">
        <v>17</v>
      </c>
      <c r="H36" s="407"/>
      <c r="I36" s="382">
        <v>86.55064</v>
      </c>
      <c r="J36" s="382">
        <v>96.20685</v>
      </c>
      <c r="K36" s="382">
        <v>105.70908</v>
      </c>
      <c r="L36" s="382">
        <v>119.65475</v>
      </c>
      <c r="M36" s="382">
        <v>114.5024</v>
      </c>
      <c r="N36" s="382">
        <v>110.12284</v>
      </c>
      <c r="O36" s="382">
        <v>110.49327000000001</v>
      </c>
      <c r="P36" s="381"/>
      <c r="Q36" s="381">
        <v>110.12284</v>
      </c>
      <c r="R36" s="381">
        <v>111.99049000000001</v>
      </c>
      <c r="S36" s="381">
        <v>112.21956</v>
      </c>
      <c r="T36" s="381">
        <v>110.49327000000001</v>
      </c>
      <c r="U36" s="382" t="s">
        <v>17</v>
      </c>
      <c r="V36" s="382"/>
      <c r="W36" s="382"/>
      <c r="X36" s="382"/>
      <c r="Y36" s="382"/>
      <c r="Z36" s="396"/>
      <c r="AA36" s="396"/>
      <c r="AB36" s="396"/>
      <c r="AC36" s="396"/>
      <c r="AD36" s="396"/>
      <c r="AE36" s="396"/>
    </row>
    <row r="37" spans="1:40" ht="12.75">
      <c r="A37" s="277" t="s">
        <v>100</v>
      </c>
      <c r="B37" s="383">
        <v>4.275519586065096</v>
      </c>
      <c r="C37" s="383">
        <v>7.107406698109215</v>
      </c>
      <c r="D37" s="383">
        <v>7.519273693248529</v>
      </c>
      <c r="E37" s="405">
        <v>6.657988472175292</v>
      </c>
      <c r="F37" s="381" t="s">
        <v>17</v>
      </c>
      <c r="G37" s="381" t="s">
        <v>17</v>
      </c>
      <c r="H37" s="381"/>
      <c r="I37" s="382">
        <v>7.306435698702905</v>
      </c>
      <c r="J37" s="382">
        <v>7.519233447108135</v>
      </c>
      <c r="K37" s="382">
        <v>7.519273693248529</v>
      </c>
      <c r="L37" s="382">
        <v>7.775791725982908</v>
      </c>
      <c r="M37" s="382">
        <v>8.143584413984449</v>
      </c>
      <c r="N37" s="382">
        <v>7.2770054801239255</v>
      </c>
      <c r="O37" s="382">
        <v>6.657988472175292</v>
      </c>
      <c r="P37" s="396"/>
      <c r="Q37" s="381">
        <v>6.684007601193187</v>
      </c>
      <c r="R37" s="381">
        <v>7.441228571428572</v>
      </c>
      <c r="S37" s="381">
        <v>7.239971612903226</v>
      </c>
      <c r="T37" s="382" t="s">
        <v>17</v>
      </c>
      <c r="U37" s="382" t="s">
        <v>17</v>
      </c>
      <c r="V37" s="381"/>
      <c r="W37" s="381"/>
      <c r="X37" s="381"/>
      <c r="Y37" s="381"/>
      <c r="Z37" s="396"/>
      <c r="AA37" s="396"/>
      <c r="AB37" s="396"/>
      <c r="AC37" s="396"/>
      <c r="AD37" s="396"/>
      <c r="AE37" s="396"/>
      <c r="AN37" s="255" t="s">
        <v>201</v>
      </c>
    </row>
    <row r="38" spans="2:31" ht="12.75">
      <c r="B38" s="421"/>
      <c r="C38" s="421"/>
      <c r="D38" s="421"/>
      <c r="E38" s="422"/>
      <c r="F38" s="420"/>
      <c r="G38" s="420"/>
      <c r="H38" s="420"/>
      <c r="I38" s="399"/>
      <c r="J38" s="401"/>
      <c r="K38" s="399"/>
      <c r="L38" s="401"/>
      <c r="M38" s="401"/>
      <c r="N38" s="401"/>
      <c r="O38" s="401"/>
      <c r="P38" s="277"/>
      <c r="Q38" s="398"/>
      <c r="R38" s="398"/>
      <c r="S38" s="398"/>
      <c r="T38" s="398"/>
      <c r="V38" s="399"/>
      <c r="W38" s="399"/>
      <c r="X38" s="399"/>
      <c r="Y38" s="399"/>
      <c r="Z38" s="396"/>
      <c r="AA38" s="396"/>
      <c r="AB38" s="396"/>
      <c r="AC38" s="396"/>
      <c r="AD38" s="396"/>
      <c r="AE38" s="396"/>
    </row>
    <row r="39" spans="1:31" ht="12.75">
      <c r="A39" s="395" t="s">
        <v>14</v>
      </c>
      <c r="B39" s="397"/>
      <c r="C39" s="397"/>
      <c r="D39" s="397"/>
      <c r="E39" s="397"/>
      <c r="F39" s="397"/>
      <c r="G39" s="397"/>
      <c r="H39" s="397"/>
      <c r="I39" s="403"/>
      <c r="J39" s="403"/>
      <c r="K39" s="403"/>
      <c r="L39" s="403"/>
      <c r="M39" s="403"/>
      <c r="N39" s="403"/>
      <c r="O39" s="403"/>
      <c r="P39" s="414"/>
      <c r="Q39" s="420"/>
      <c r="R39" s="398"/>
      <c r="S39" s="398"/>
      <c r="T39" s="398"/>
      <c r="V39" s="384"/>
      <c r="W39" s="399"/>
      <c r="X39" s="399"/>
      <c r="Y39" s="399"/>
      <c r="Z39" s="396"/>
      <c r="AA39" s="396"/>
      <c r="AB39" s="396"/>
      <c r="AC39" s="396"/>
      <c r="AD39" s="396"/>
      <c r="AE39" s="396"/>
    </row>
    <row r="40" spans="1:31" ht="12.75">
      <c r="A40" s="277" t="s">
        <v>129</v>
      </c>
      <c r="B40" s="405">
        <v>32.993175478858916</v>
      </c>
      <c r="C40" s="405">
        <v>16.10993668470593</v>
      </c>
      <c r="D40" s="405">
        <v>17.507684419872845</v>
      </c>
      <c r="E40" s="405">
        <v>24.39182242030924</v>
      </c>
      <c r="F40" s="381" t="s">
        <v>17</v>
      </c>
      <c r="G40" s="381" t="s">
        <v>17</v>
      </c>
      <c r="H40" s="385"/>
      <c r="I40" s="382">
        <v>21.453345201877493</v>
      </c>
      <c r="J40" s="382">
        <v>22.80458714958309</v>
      </c>
      <c r="K40" s="383">
        <v>24.339494362263494</v>
      </c>
      <c r="L40" s="383">
        <v>23.4418901840575</v>
      </c>
      <c r="M40" s="383">
        <v>24.234954836638863</v>
      </c>
      <c r="N40" s="383">
        <v>25.434314708190556</v>
      </c>
      <c r="O40" s="383"/>
      <c r="P40" s="418"/>
      <c r="Q40" s="381">
        <v>24.591640031622262</v>
      </c>
      <c r="R40" s="381">
        <v>25.103078169879247</v>
      </c>
      <c r="S40" s="381">
        <v>24.192099956648928</v>
      </c>
      <c r="T40" s="385" t="s">
        <v>17</v>
      </c>
      <c r="U40" s="382"/>
      <c r="V40" s="382"/>
      <c r="W40" s="382"/>
      <c r="X40" s="382"/>
      <c r="Y40" s="403"/>
      <c r="Z40" s="396"/>
      <c r="AA40" s="396"/>
      <c r="AB40" s="396"/>
      <c r="AC40" s="396"/>
      <c r="AD40" s="396"/>
      <c r="AE40" s="396"/>
    </row>
    <row r="41" spans="1:31" ht="12.75">
      <c r="A41" s="277" t="s">
        <v>317</v>
      </c>
      <c r="B41" s="405">
        <v>8.7</v>
      </c>
      <c r="C41" s="405">
        <v>7.145833333333333</v>
      </c>
      <c r="D41" s="405">
        <v>6.5</v>
      </c>
      <c r="E41" s="405">
        <v>6.583333333333333</v>
      </c>
      <c r="F41" s="381" t="s">
        <v>17</v>
      </c>
      <c r="G41" s="381" t="s">
        <v>17</v>
      </c>
      <c r="H41" s="385"/>
      <c r="I41" s="382">
        <v>6.5</v>
      </c>
      <c r="J41" s="382">
        <v>6.5</v>
      </c>
      <c r="K41" s="382">
        <v>6.666666666666667</v>
      </c>
      <c r="L41" s="382">
        <v>6.75</v>
      </c>
      <c r="M41" s="382">
        <v>6.75</v>
      </c>
      <c r="N41" s="382">
        <v>6.166666666666667</v>
      </c>
      <c r="O41" s="382">
        <v>5.833333333333333</v>
      </c>
      <c r="P41" s="414"/>
      <c r="Q41" s="381">
        <v>6</v>
      </c>
      <c r="R41" s="381">
        <v>6</v>
      </c>
      <c r="S41" s="381">
        <v>5.75</v>
      </c>
      <c r="T41" s="381">
        <v>5.75</v>
      </c>
      <c r="U41" s="381">
        <v>5.75</v>
      </c>
      <c r="V41" s="382"/>
      <c r="W41" s="382"/>
      <c r="X41" s="382"/>
      <c r="Y41" s="382"/>
      <c r="Z41" s="396"/>
      <c r="AA41" s="396"/>
      <c r="AB41" s="396"/>
      <c r="AC41" s="396"/>
      <c r="AD41" s="396"/>
      <c r="AE41" s="396"/>
    </row>
    <row r="42" spans="1:31" ht="12.75">
      <c r="A42" s="255" t="s">
        <v>104</v>
      </c>
      <c r="B42" s="408">
        <v>9699</v>
      </c>
      <c r="C42" s="408">
        <v>10390</v>
      </c>
      <c r="D42" s="408">
        <v>9090</v>
      </c>
      <c r="E42" s="408">
        <v>8770.4</v>
      </c>
      <c r="F42" s="381" t="s">
        <v>17</v>
      </c>
      <c r="G42" s="381" t="s">
        <v>17</v>
      </c>
      <c r="H42" s="408"/>
      <c r="I42" s="382">
        <v>8972.333333333334</v>
      </c>
      <c r="J42" s="382">
        <v>8977.333333333334</v>
      </c>
      <c r="K42" s="384">
        <v>8863</v>
      </c>
      <c r="L42" s="384">
        <v>8569.333333333334</v>
      </c>
      <c r="M42" s="384">
        <v>8636.333333333334</v>
      </c>
      <c r="N42" s="384">
        <v>9024.333333333334</v>
      </c>
      <c r="O42" s="384">
        <v>9079.333333333334</v>
      </c>
      <c r="P42" s="307"/>
      <c r="Q42" s="408">
        <v>9068</v>
      </c>
      <c r="R42" s="408">
        <v>9000</v>
      </c>
      <c r="S42" s="408">
        <v>9085</v>
      </c>
      <c r="T42" s="408">
        <v>9180</v>
      </c>
      <c r="U42" s="382"/>
      <c r="V42" s="384"/>
      <c r="W42" s="384"/>
      <c r="X42" s="384"/>
      <c r="Y42" s="399"/>
      <c r="Z42" s="396"/>
      <c r="AA42" s="396"/>
      <c r="AB42" s="396"/>
      <c r="AC42" s="396"/>
      <c r="AD42" s="396"/>
      <c r="AE42" s="396"/>
    </row>
    <row r="43" spans="1:31" ht="12.75">
      <c r="A43" s="255" t="s">
        <v>41</v>
      </c>
      <c r="B43" s="381">
        <v>142.3485</v>
      </c>
      <c r="C43" s="381">
        <v>142.3001</v>
      </c>
      <c r="D43" s="381">
        <v>160.403975</v>
      </c>
      <c r="E43" s="381">
        <v>160.06045</v>
      </c>
      <c r="F43" s="381" t="s">
        <v>17</v>
      </c>
      <c r="G43" s="381" t="s">
        <v>17</v>
      </c>
      <c r="H43" s="381"/>
      <c r="I43" s="382">
        <v>186.49949179336681</v>
      </c>
      <c r="J43" s="382">
        <v>182.12350542631066</v>
      </c>
      <c r="K43" s="382">
        <v>158.658</v>
      </c>
      <c r="L43" s="382">
        <v>160.8643</v>
      </c>
      <c r="M43" s="382">
        <v>161.29430000000002</v>
      </c>
      <c r="N43" s="382">
        <v>159.42520000000002</v>
      </c>
      <c r="O43" s="382"/>
      <c r="P43" s="397"/>
      <c r="Q43" s="381">
        <v>159.8416</v>
      </c>
      <c r="R43" s="381">
        <v>159.7128</v>
      </c>
      <c r="S43" s="381">
        <v>159.3584</v>
      </c>
      <c r="T43" s="381">
        <v>158.7005</v>
      </c>
      <c r="U43" s="382"/>
      <c r="V43" s="382"/>
      <c r="W43" s="382"/>
      <c r="X43" s="382"/>
      <c r="Y43" s="382"/>
      <c r="Z43" s="396"/>
      <c r="AA43" s="396"/>
      <c r="AB43" s="396"/>
      <c r="AC43" s="396"/>
      <c r="AD43" s="396"/>
      <c r="AE43" s="396"/>
    </row>
    <row r="44" spans="1:31" ht="12.75">
      <c r="A44" s="277" t="s">
        <v>67</v>
      </c>
      <c r="B44" s="381">
        <v>8.747279343176718</v>
      </c>
      <c r="C44" s="381">
        <v>-0.03400106077691145</v>
      </c>
      <c r="D44" s="381">
        <v>12.722320644890628</v>
      </c>
      <c r="E44" s="381">
        <v>-0.21416239840689189</v>
      </c>
      <c r="F44" s="381" t="s">
        <v>17</v>
      </c>
      <c r="G44" s="381" t="s">
        <v>17</v>
      </c>
      <c r="H44" s="381"/>
      <c r="I44" s="382">
        <v>10.85326540827094</v>
      </c>
      <c r="J44" s="382">
        <v>4.918202891373258</v>
      </c>
      <c r="K44" s="382">
        <v>-2.4185329629135444</v>
      </c>
      <c r="L44" s="382">
        <v>-1.0437921495364044</v>
      </c>
      <c r="M44" s="382">
        <v>1.604756757301562</v>
      </c>
      <c r="N44" s="382">
        <v>0.48355582447783263</v>
      </c>
      <c r="O44" s="382"/>
      <c r="P44" s="397"/>
      <c r="Q44" s="381">
        <v>0.6372241932386613</v>
      </c>
      <c r="R44" s="381">
        <v>1.4724073717576003</v>
      </c>
      <c r="S44" s="381">
        <v>0.3884295125795356</v>
      </c>
      <c r="T44" s="381">
        <v>-0.6742488631086396</v>
      </c>
      <c r="U44" s="382"/>
      <c r="V44" s="382"/>
      <c r="W44" s="382"/>
      <c r="X44" s="382"/>
      <c r="Y44" s="382"/>
      <c r="Z44" s="396"/>
      <c r="AA44" s="396"/>
      <c r="AB44" s="396"/>
      <c r="AC44" s="396"/>
      <c r="AD44" s="396"/>
      <c r="AE44" s="396"/>
    </row>
    <row r="45" spans="1:31" ht="12.75">
      <c r="A45" s="409" t="s">
        <v>316</v>
      </c>
      <c r="B45" s="385">
        <v>2087.5895833333334</v>
      </c>
      <c r="C45" s="408">
        <v>2014.071</v>
      </c>
      <c r="D45" s="408">
        <v>3095.1275</v>
      </c>
      <c r="E45" s="408">
        <v>3746.06875</v>
      </c>
      <c r="F45" s="381" t="s">
        <v>17</v>
      </c>
      <c r="G45" s="381" t="s">
        <v>17</v>
      </c>
      <c r="H45" s="385"/>
      <c r="I45" s="382">
        <v>3501.296</v>
      </c>
      <c r="J45" s="382">
        <v>3703.512</v>
      </c>
      <c r="K45" s="384">
        <v>3519.3963333333327</v>
      </c>
      <c r="L45" s="384">
        <v>3848.384666666667</v>
      </c>
      <c r="M45" s="384">
        <v>3840.5210000000006</v>
      </c>
      <c r="N45" s="384">
        <v>3775.973</v>
      </c>
      <c r="O45" s="384">
        <v>4016.1513333333337</v>
      </c>
      <c r="P45" s="299"/>
      <c r="Q45" s="408">
        <v>3821.992</v>
      </c>
      <c r="R45" s="408">
        <v>3941.693</v>
      </c>
      <c r="S45" s="408">
        <v>3985.21</v>
      </c>
      <c r="T45" s="408">
        <v>4121.551</v>
      </c>
      <c r="U45" s="384">
        <v>3809</v>
      </c>
      <c r="V45" s="384"/>
      <c r="W45" s="384"/>
      <c r="X45" s="384"/>
      <c r="Y45" s="384"/>
      <c r="Z45" s="396"/>
      <c r="AA45" s="396"/>
      <c r="AB45" s="396"/>
      <c r="AC45" s="396"/>
      <c r="AD45" s="396"/>
      <c r="AE45" s="396"/>
    </row>
    <row r="46" spans="1:31" ht="12.75">
      <c r="A46" s="395"/>
      <c r="C46" s="414" t="s">
        <v>16</v>
      </c>
      <c r="I46" s="382"/>
      <c r="J46" s="382"/>
      <c r="K46" s="399"/>
      <c r="L46" s="399"/>
      <c r="M46" s="399"/>
      <c r="N46" s="399"/>
      <c r="O46" s="399"/>
      <c r="P46" s="277"/>
      <c r="Q46" s="398"/>
      <c r="R46" s="398"/>
      <c r="S46" s="398"/>
      <c r="T46" s="398"/>
      <c r="U46" s="382"/>
      <c r="V46" s="399"/>
      <c r="W46" s="399"/>
      <c r="X46" s="399"/>
      <c r="Y46" s="399"/>
      <c r="Z46" s="396"/>
      <c r="AA46" s="396"/>
      <c r="AB46" s="396"/>
      <c r="AC46" s="396"/>
      <c r="AD46" s="396"/>
      <c r="AE46" s="396"/>
    </row>
    <row r="47" spans="1:31" ht="12.75">
      <c r="A47" s="307" t="s">
        <v>61</v>
      </c>
      <c r="B47" s="419">
        <v>510.22666225549744</v>
      </c>
      <c r="C47" s="405">
        <v>539.5768430952838</v>
      </c>
      <c r="D47" s="405">
        <v>708.0605931496149</v>
      </c>
      <c r="E47" s="405">
        <v>846.8355016772326</v>
      </c>
      <c r="F47" s="405">
        <v>958.4313302267245</v>
      </c>
      <c r="G47" s="405">
        <v>1127.2017036584757</v>
      </c>
      <c r="H47" s="407"/>
      <c r="I47" s="382">
        <v>185.94413849983283</v>
      </c>
      <c r="J47" s="382">
        <v>186.08211926332987</v>
      </c>
      <c r="K47" s="382">
        <v>197.5476137188311</v>
      </c>
      <c r="L47" s="382">
        <v>212.79993772522172</v>
      </c>
      <c r="M47" s="382">
        <v>223.60279823690607</v>
      </c>
      <c r="N47" s="382">
        <v>212.93092941306838</v>
      </c>
      <c r="O47" s="382"/>
      <c r="P47" s="422"/>
      <c r="Q47" s="407" t="s">
        <v>17</v>
      </c>
      <c r="R47" s="407" t="s">
        <v>17</v>
      </c>
      <c r="S47" s="407" t="s">
        <v>17</v>
      </c>
      <c r="T47" s="407" t="s">
        <v>17</v>
      </c>
      <c r="U47" s="382" t="s">
        <v>17</v>
      </c>
      <c r="V47" s="423"/>
      <c r="W47" s="423"/>
      <c r="X47" s="423"/>
      <c r="Y47" s="423"/>
      <c r="Z47" s="396"/>
      <c r="AA47" s="396"/>
      <c r="AB47" s="396"/>
      <c r="AC47" s="396"/>
      <c r="AD47" s="396"/>
      <c r="AE47" s="396"/>
    </row>
    <row r="48" spans="1:25" ht="13.5" thickBot="1">
      <c r="A48" s="387"/>
      <c r="B48" s="424"/>
      <c r="C48" s="424"/>
      <c r="D48" s="424"/>
      <c r="E48" s="424"/>
      <c r="F48" s="424"/>
      <c r="G48" s="424"/>
      <c r="H48" s="424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6"/>
      <c r="W48" s="426"/>
      <c r="X48" s="426"/>
      <c r="Y48" s="426"/>
    </row>
    <row r="49" spans="2:16" ht="12.75">
      <c r="B49" s="307"/>
      <c r="C49" s="307"/>
      <c r="D49" s="307"/>
      <c r="E49" s="307"/>
      <c r="F49" s="307"/>
      <c r="G49" s="307"/>
      <c r="H49" s="307"/>
      <c r="I49" s="396"/>
      <c r="J49" s="396"/>
      <c r="K49" s="396"/>
      <c r="L49" s="396"/>
      <c r="M49" s="396"/>
      <c r="N49" s="396"/>
      <c r="O49" s="396"/>
      <c r="P49" s="396"/>
    </row>
    <row r="50" spans="1:21" ht="12" customHeight="1">
      <c r="A50" s="404" t="s">
        <v>60</v>
      </c>
      <c r="B50" s="255"/>
      <c r="C50" s="255"/>
      <c r="D50" s="255"/>
      <c r="E50" s="255"/>
      <c r="F50" s="255"/>
      <c r="G50" s="255"/>
      <c r="H50" s="255"/>
      <c r="Q50" s="255"/>
      <c r="R50" s="255"/>
      <c r="S50" s="255"/>
      <c r="T50" s="255"/>
      <c r="U50" s="277"/>
    </row>
    <row r="51" spans="1:16" ht="12.75">
      <c r="A51" s="343" t="s">
        <v>113</v>
      </c>
      <c r="B51" s="307"/>
      <c r="C51" s="307"/>
      <c r="D51" s="307"/>
      <c r="E51" s="307"/>
      <c r="F51" s="307"/>
      <c r="G51" s="307"/>
      <c r="H51" s="307"/>
      <c r="I51" s="396"/>
      <c r="J51" s="396"/>
      <c r="K51" s="396"/>
      <c r="L51" s="396"/>
      <c r="M51" s="396"/>
      <c r="N51" s="396"/>
      <c r="O51" s="396"/>
      <c r="P51" s="396"/>
    </row>
    <row r="52" spans="1:53" ht="12.75">
      <c r="A52" s="255" t="s">
        <v>310</v>
      </c>
      <c r="C52" s="255"/>
      <c r="D52" s="255"/>
      <c r="E52" s="255"/>
      <c r="F52" s="255"/>
      <c r="G52" s="255"/>
      <c r="H52" s="255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</row>
    <row r="53" spans="1:53" ht="12.75">
      <c r="A53" s="255" t="s">
        <v>311</v>
      </c>
      <c r="C53" s="255"/>
      <c r="D53" s="255"/>
      <c r="E53" s="255"/>
      <c r="F53" s="255"/>
      <c r="G53" s="255"/>
      <c r="H53" s="255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  <c r="AT53" s="396"/>
      <c r="AU53" s="396"/>
      <c r="AV53" s="396"/>
      <c r="AW53" s="396"/>
      <c r="AX53" s="396"/>
      <c r="AY53" s="396"/>
      <c r="AZ53" s="396"/>
      <c r="BA53" s="396"/>
    </row>
    <row r="54" spans="1:53" ht="12.75">
      <c r="A54" s="255" t="s">
        <v>312</v>
      </c>
      <c r="C54" s="255"/>
      <c r="D54" s="255"/>
      <c r="E54" s="255"/>
      <c r="F54" s="255"/>
      <c r="G54" s="255"/>
      <c r="H54" s="255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</row>
    <row r="55" spans="1:53" ht="12.75">
      <c r="A55" s="255" t="s">
        <v>320</v>
      </c>
      <c r="C55" s="397"/>
      <c r="D55" s="397"/>
      <c r="E55" s="397"/>
      <c r="F55" s="397"/>
      <c r="G55" s="397"/>
      <c r="H55" s="397"/>
      <c r="I55" s="396"/>
      <c r="J55" s="396"/>
      <c r="K55" s="396"/>
      <c r="L55" s="396"/>
      <c r="M55" s="396"/>
      <c r="N55" s="396"/>
      <c r="O55" s="396"/>
      <c r="P55" s="396"/>
      <c r="Q55" s="397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</row>
    <row r="56" spans="1:53" ht="12.75">
      <c r="A56" s="255" t="s">
        <v>313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</row>
    <row r="57" spans="1:16" ht="12.75">
      <c r="A57" s="255" t="s">
        <v>314</v>
      </c>
      <c r="C57" s="397"/>
      <c r="D57" s="397"/>
      <c r="E57" s="397"/>
      <c r="F57" s="397"/>
      <c r="G57" s="397"/>
      <c r="H57" s="397"/>
      <c r="I57" s="396"/>
      <c r="J57" s="396"/>
      <c r="K57" s="396"/>
      <c r="L57" s="396"/>
      <c r="M57" s="396"/>
      <c r="N57" s="396"/>
      <c r="O57" s="396"/>
      <c r="P57" s="396"/>
    </row>
    <row r="58" spans="1:8" ht="12.75">
      <c r="A58" s="255" t="s">
        <v>315</v>
      </c>
      <c r="C58" s="427"/>
      <c r="D58" s="427"/>
      <c r="E58" s="427"/>
      <c r="F58" s="427"/>
      <c r="G58" s="427"/>
      <c r="H58" s="427"/>
    </row>
    <row r="59" ht="12.75">
      <c r="A59" s="404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8" sqref="T48"/>
    </sheetView>
  </sheetViews>
  <sheetFormatPr defaultColWidth="9.140625" defaultRowHeight="12.75"/>
  <cols>
    <col min="1" max="1" width="47.140625" style="4" customWidth="1"/>
    <col min="2" max="2" width="8.28125" style="4" hidden="1" customWidth="1"/>
    <col min="3" max="9" width="8.28125" style="39" hidden="1" customWidth="1"/>
    <col min="10" max="11" width="8.28125" style="39" customWidth="1"/>
    <col min="12" max="12" width="8.28125" style="81" customWidth="1"/>
    <col min="13" max="13" width="8.28125" style="4" customWidth="1"/>
    <col min="14" max="14" width="8.28125" style="15" customWidth="1"/>
    <col min="15" max="17" width="8.28125" style="4" customWidth="1"/>
    <col min="18" max="16384" width="9.140625" style="4" customWidth="1"/>
  </cols>
  <sheetData>
    <row r="1" ht="15.75">
      <c r="A1" s="46" t="s">
        <v>46</v>
      </c>
    </row>
    <row r="2" spans="1:15" ht="13.5" thickBot="1">
      <c r="A2" s="43"/>
      <c r="B2" s="43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s="52" customFormat="1" ht="12.75">
      <c r="B3" s="50">
        <v>2000</v>
      </c>
      <c r="C3" s="86">
        <v>2001</v>
      </c>
      <c r="D3" s="88">
        <v>2002</v>
      </c>
      <c r="E3" s="88">
        <v>2003</v>
      </c>
      <c r="F3" s="88" t="s">
        <v>42</v>
      </c>
      <c r="G3" s="88" t="s">
        <v>53</v>
      </c>
      <c r="H3" s="88" t="s">
        <v>54</v>
      </c>
      <c r="I3" s="88" t="s">
        <v>52</v>
      </c>
      <c r="J3" s="59">
        <v>2008</v>
      </c>
      <c r="K3" s="59">
        <v>2009</v>
      </c>
      <c r="L3" s="59">
        <v>2010</v>
      </c>
      <c r="M3" s="59" t="s">
        <v>254</v>
      </c>
      <c r="N3" s="59" t="s">
        <v>194</v>
      </c>
      <c r="O3" s="59" t="s">
        <v>248</v>
      </c>
    </row>
    <row r="4" spans="1:15" s="52" customFormat="1" ht="12.75">
      <c r="A4" s="50"/>
      <c r="B4" s="50" t="s">
        <v>0</v>
      </c>
      <c r="C4" s="85" t="s">
        <v>0</v>
      </c>
      <c r="D4" s="85" t="s">
        <v>0</v>
      </c>
      <c r="E4" s="85" t="s">
        <v>0</v>
      </c>
      <c r="F4" s="85" t="s">
        <v>0</v>
      </c>
      <c r="G4" s="85" t="s">
        <v>0</v>
      </c>
      <c r="H4" s="85" t="s">
        <v>0</v>
      </c>
      <c r="I4" s="85" t="s">
        <v>0</v>
      </c>
      <c r="J4" s="24" t="s">
        <v>0</v>
      </c>
      <c r="K4" s="24" t="s">
        <v>0</v>
      </c>
      <c r="L4" s="24" t="s">
        <v>0</v>
      </c>
      <c r="M4" s="24" t="s">
        <v>0</v>
      </c>
      <c r="N4" s="24" t="s">
        <v>0</v>
      </c>
      <c r="O4" s="24" t="s">
        <v>0</v>
      </c>
    </row>
    <row r="5" ht="12.75">
      <c r="O5" s="15"/>
    </row>
    <row r="6" spans="1:14" ht="12.75" customHeight="1">
      <c r="A6" s="47" t="s">
        <v>5</v>
      </c>
      <c r="H6" s="29"/>
      <c r="I6" s="29"/>
      <c r="J6" s="29"/>
      <c r="K6" s="29"/>
      <c r="L6" s="125"/>
      <c r="M6" s="3"/>
      <c r="N6" s="177"/>
    </row>
    <row r="7" spans="1:15" ht="12.75">
      <c r="A7" s="15" t="s">
        <v>65</v>
      </c>
      <c r="B7" s="5">
        <v>5.8</v>
      </c>
      <c r="C7" s="5">
        <v>5.8</v>
      </c>
      <c r="D7" s="5">
        <v>5.9</v>
      </c>
      <c r="E7" s="5">
        <v>6.1</v>
      </c>
      <c r="F7" s="5">
        <v>6.4</v>
      </c>
      <c r="G7" s="5">
        <v>7.1</v>
      </c>
      <c r="H7" s="5">
        <v>8.537377971522343</v>
      </c>
      <c r="I7" s="5">
        <v>7.488881315176621</v>
      </c>
      <c r="J7" s="5">
        <v>7.624998153820894</v>
      </c>
      <c r="K7" s="5">
        <v>7.512691280316619</v>
      </c>
      <c r="L7" s="58">
        <v>8.453272773357146</v>
      </c>
      <c r="M7" s="5">
        <v>8.006929221787562</v>
      </c>
      <c r="N7" s="58">
        <v>8.255746775008244</v>
      </c>
      <c r="O7" s="5">
        <v>7.50672845688336</v>
      </c>
    </row>
    <row r="8" spans="1:15" ht="12.75" hidden="1">
      <c r="A8" s="15" t="s">
        <v>181</v>
      </c>
      <c r="B8" s="5"/>
      <c r="C8" s="5"/>
      <c r="D8" s="5"/>
      <c r="E8" s="5"/>
      <c r="F8" s="5"/>
      <c r="G8" s="5"/>
      <c r="H8" s="5"/>
      <c r="I8" s="5"/>
      <c r="J8" s="5"/>
      <c r="K8" s="5"/>
      <c r="L8" s="58"/>
      <c r="M8" s="3"/>
      <c r="N8" s="177"/>
      <c r="O8" s="3"/>
    </row>
    <row r="9" spans="1:15" ht="12.75" hidden="1">
      <c r="A9" s="4" t="s">
        <v>6</v>
      </c>
      <c r="B9" s="5" t="s">
        <v>17</v>
      </c>
      <c r="C9" s="5" t="s">
        <v>17</v>
      </c>
      <c r="D9" s="5" t="s">
        <v>17</v>
      </c>
      <c r="E9" s="5" t="s">
        <v>17</v>
      </c>
      <c r="F9" s="5" t="s">
        <v>17</v>
      </c>
      <c r="G9" s="5" t="s">
        <v>17</v>
      </c>
      <c r="H9" s="5" t="s">
        <v>17</v>
      </c>
      <c r="I9" s="5" t="s">
        <v>17</v>
      </c>
      <c r="J9" s="5" t="s">
        <v>17</v>
      </c>
      <c r="K9" s="5" t="s">
        <v>17</v>
      </c>
      <c r="L9" s="58" t="s">
        <v>17</v>
      </c>
      <c r="M9" s="3"/>
      <c r="N9" s="177"/>
      <c r="O9" s="3"/>
    </row>
    <row r="10" spans="1:15" ht="12.75" hidden="1">
      <c r="A10" s="4" t="s">
        <v>7</v>
      </c>
      <c r="B10" s="5" t="s">
        <v>17</v>
      </c>
      <c r="C10" s="5" t="s">
        <v>17</v>
      </c>
      <c r="D10" s="5" t="s">
        <v>17</v>
      </c>
      <c r="E10" s="5" t="s">
        <v>17</v>
      </c>
      <c r="F10" s="5" t="s">
        <v>17</v>
      </c>
      <c r="G10" s="5" t="s">
        <v>17</v>
      </c>
      <c r="H10" s="5" t="s">
        <v>17</v>
      </c>
      <c r="I10" s="5" t="s">
        <v>17</v>
      </c>
      <c r="J10" s="5" t="s">
        <v>17</v>
      </c>
      <c r="K10" s="5" t="s">
        <v>17</v>
      </c>
      <c r="L10" s="58" t="s">
        <v>17</v>
      </c>
      <c r="M10" s="3"/>
      <c r="N10" s="177"/>
      <c r="O10" s="3"/>
    </row>
    <row r="11" spans="1:15" ht="12.75" hidden="1">
      <c r="A11" s="4" t="s">
        <v>20</v>
      </c>
      <c r="B11" s="5" t="s">
        <v>17</v>
      </c>
      <c r="C11" s="5" t="s">
        <v>17</v>
      </c>
      <c r="D11" s="5" t="s">
        <v>17</v>
      </c>
      <c r="E11" s="5" t="s">
        <v>17</v>
      </c>
      <c r="F11" s="5" t="s">
        <v>17</v>
      </c>
      <c r="G11" s="5" t="s">
        <v>17</v>
      </c>
      <c r="H11" s="5" t="s">
        <v>17</v>
      </c>
      <c r="I11" s="5" t="s">
        <v>17</v>
      </c>
      <c r="J11" s="5" t="s">
        <v>17</v>
      </c>
      <c r="K11" s="5" t="s">
        <v>17</v>
      </c>
      <c r="L11" s="58" t="s">
        <v>17</v>
      </c>
      <c r="M11" s="3"/>
      <c r="N11" s="177"/>
      <c r="O11" s="3"/>
    </row>
    <row r="12" spans="1:15" ht="12.75" hidden="1">
      <c r="A12" s="4" t="s">
        <v>21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8" t="s">
        <v>17</v>
      </c>
      <c r="M12" s="3"/>
      <c r="N12" s="177"/>
      <c r="O12" s="3"/>
    </row>
    <row r="13" spans="1:15" ht="12.75">
      <c r="A13" s="15" t="s">
        <v>69</v>
      </c>
      <c r="B13" s="5">
        <v>10.6</v>
      </c>
      <c r="C13" s="5">
        <v>7.5</v>
      </c>
      <c r="D13" s="5">
        <v>10.631344632333168</v>
      </c>
      <c r="E13" s="5">
        <v>15.5</v>
      </c>
      <c r="F13" s="5">
        <v>10.5</v>
      </c>
      <c r="G13" s="5">
        <v>7.2</v>
      </c>
      <c r="H13" s="5">
        <v>6.8</v>
      </c>
      <c r="I13" s="3">
        <v>4.5</v>
      </c>
      <c r="J13" s="3">
        <v>7.6</v>
      </c>
      <c r="K13" s="5">
        <v>0.075</v>
      </c>
      <c r="L13" s="58">
        <v>6</v>
      </c>
      <c r="M13" s="5">
        <v>7.5</v>
      </c>
      <c r="N13" s="58">
        <v>6</v>
      </c>
      <c r="O13" s="5">
        <v>6</v>
      </c>
    </row>
    <row r="14" spans="2:15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8"/>
      <c r="M14" s="5"/>
      <c r="N14" s="177"/>
      <c r="O14" s="3"/>
    </row>
    <row r="15" spans="1:15" ht="12.75">
      <c r="A15" s="47" t="s">
        <v>306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8"/>
      <c r="M15" s="5"/>
      <c r="N15" s="177"/>
      <c r="O15" s="3"/>
    </row>
    <row r="16" spans="1:15" ht="12.75" hidden="1">
      <c r="A16" s="15" t="s">
        <v>182</v>
      </c>
      <c r="B16" s="5"/>
      <c r="C16" s="5"/>
      <c r="D16" s="5"/>
      <c r="E16" s="5"/>
      <c r="F16" s="5"/>
      <c r="G16" s="5"/>
      <c r="H16" s="5"/>
      <c r="I16" s="359"/>
      <c r="J16" s="359"/>
      <c r="K16" s="359"/>
      <c r="L16" s="359"/>
      <c r="M16" s="359"/>
      <c r="N16" s="177"/>
      <c r="O16" s="3"/>
    </row>
    <row r="17" spans="1:15" ht="12.75" hidden="1">
      <c r="A17" s="15" t="s">
        <v>183</v>
      </c>
      <c r="B17" s="5"/>
      <c r="C17" s="5"/>
      <c r="D17" s="5"/>
      <c r="E17" s="5"/>
      <c r="F17" s="5"/>
      <c r="G17" s="5"/>
      <c r="H17" s="5"/>
      <c r="I17" s="359"/>
      <c r="J17" s="359"/>
      <c r="K17" s="359"/>
      <c r="L17" s="359"/>
      <c r="M17" s="359"/>
      <c r="N17" s="177"/>
      <c r="O17" s="3"/>
    </row>
    <row r="18" spans="1:15" ht="12.75">
      <c r="A18" s="4" t="s">
        <v>18</v>
      </c>
      <c r="B18" s="5">
        <v>-4.6</v>
      </c>
      <c r="C18" s="5">
        <v>-5.3</v>
      </c>
      <c r="D18" s="5">
        <v>-2.8</v>
      </c>
      <c r="E18" s="5">
        <v>-5.6</v>
      </c>
      <c r="F18" s="5">
        <v>-3.3</v>
      </c>
      <c r="G18" s="5">
        <v>-4.462269476928864</v>
      </c>
      <c r="H18" s="5">
        <v>-3.814646257364441</v>
      </c>
      <c r="I18" s="5">
        <v>-2.6751592471202494</v>
      </c>
      <c r="J18" s="5">
        <v>-2.739345556828826</v>
      </c>
      <c r="K18" s="5">
        <v>-7.061585089385666</v>
      </c>
      <c r="L18" s="58">
        <v>-4.991233777990641</v>
      </c>
      <c r="M18" s="5">
        <v>-2.7006999463376964</v>
      </c>
      <c r="N18" s="58">
        <v>-3.17750259533007</v>
      </c>
      <c r="O18" s="5">
        <v>-4.356520877334978</v>
      </c>
    </row>
    <row r="19" spans="1:15" ht="12.75" hidden="1">
      <c r="A19" s="4" t="s">
        <v>10</v>
      </c>
      <c r="B19" s="5" t="s">
        <v>17</v>
      </c>
      <c r="C19" s="5" t="s">
        <v>17</v>
      </c>
      <c r="D19" s="5" t="s">
        <v>17</v>
      </c>
      <c r="E19" s="5" t="s">
        <v>17</v>
      </c>
      <c r="F19" s="5" t="s">
        <v>17</v>
      </c>
      <c r="G19" s="5" t="s">
        <v>17</v>
      </c>
      <c r="H19" s="5" t="s">
        <v>17</v>
      </c>
      <c r="I19" s="359"/>
      <c r="J19" s="359" t="s">
        <v>17</v>
      </c>
      <c r="K19" s="359" t="s">
        <v>17</v>
      </c>
      <c r="L19" s="359" t="s">
        <v>17</v>
      </c>
      <c r="M19" s="375"/>
      <c r="N19" s="177"/>
      <c r="O19" s="3"/>
    </row>
    <row r="20" spans="1:15" ht="12.75">
      <c r="A20" s="367"/>
      <c r="B20" s="5"/>
      <c r="C20" s="5"/>
      <c r="D20" s="5"/>
      <c r="E20" s="5"/>
      <c r="F20" s="5"/>
      <c r="G20" s="5"/>
      <c r="H20" s="5"/>
      <c r="I20" s="360"/>
      <c r="J20" s="360"/>
      <c r="K20" s="360"/>
      <c r="L20" s="359"/>
      <c r="M20" s="360"/>
      <c r="N20" s="177"/>
      <c r="O20" s="3"/>
    </row>
    <row r="21" spans="1:15" ht="12.75">
      <c r="A21" s="47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8"/>
      <c r="M21" s="5"/>
      <c r="N21" s="177"/>
      <c r="O21" s="3"/>
    </row>
    <row r="22" spans="1:15" ht="12.75">
      <c r="A22" s="15" t="s">
        <v>73</v>
      </c>
      <c r="B22" s="5">
        <v>-375.7</v>
      </c>
      <c r="C22" s="5">
        <v>-288.2</v>
      </c>
      <c r="D22" s="5">
        <v>-262.9</v>
      </c>
      <c r="E22" s="16">
        <v>-243.55</v>
      </c>
      <c r="F22" s="16">
        <v>-520</v>
      </c>
      <c r="G22" s="16">
        <v>-515.3879099240221</v>
      </c>
      <c r="H22" s="16">
        <v>-406.234598562203</v>
      </c>
      <c r="I22" s="16">
        <v>-711.0204346037426</v>
      </c>
      <c r="J22" s="16">
        <v>-871.1167783062238</v>
      </c>
      <c r="K22" s="16">
        <v>-725.7931138512363</v>
      </c>
      <c r="L22" s="82">
        <v>-424.072973112362</v>
      </c>
      <c r="M22" s="16">
        <v>-827.3559599865557</v>
      </c>
      <c r="N22" s="82">
        <v>-1037.6552935402033</v>
      </c>
      <c r="O22" s="16">
        <v>-1426.0875837555182</v>
      </c>
    </row>
    <row r="23" spans="1:15" ht="12.75">
      <c r="A23" s="15" t="s">
        <v>76</v>
      </c>
      <c r="B23" s="5">
        <v>342.1</v>
      </c>
      <c r="C23" s="5">
        <v>361.8</v>
      </c>
      <c r="D23" s="5">
        <v>370.1</v>
      </c>
      <c r="E23" s="16">
        <v>450.14</v>
      </c>
      <c r="F23" s="16">
        <v>536</v>
      </c>
      <c r="G23" s="16">
        <v>724.6361137880076</v>
      </c>
      <c r="H23" s="16">
        <v>1079.9593309523248</v>
      </c>
      <c r="I23" s="16">
        <v>1214.7630512128562</v>
      </c>
      <c r="J23" s="16">
        <v>1450.789175303535</v>
      </c>
      <c r="K23" s="16">
        <v>1488.991907935053</v>
      </c>
      <c r="L23" s="82">
        <v>2148.9929004718365</v>
      </c>
      <c r="M23" s="16">
        <v>2644.2629853684875</v>
      </c>
      <c r="N23" s="82">
        <v>3076.9193436188243</v>
      </c>
      <c r="O23" s="16">
        <v>3210.799919697713</v>
      </c>
    </row>
    <row r="24" spans="1:15" ht="12.75">
      <c r="A24" s="15" t="s">
        <v>67</v>
      </c>
      <c r="B24" s="5">
        <v>0.617647058823545</v>
      </c>
      <c r="C24" s="5">
        <v>5.758550131540474</v>
      </c>
      <c r="D24" s="5">
        <v>2.2940851299060316</v>
      </c>
      <c r="E24" s="5">
        <v>21.62658740880843</v>
      </c>
      <c r="F24" s="5">
        <v>19.07406584618119</v>
      </c>
      <c r="G24" s="5">
        <v>35.193304811195446</v>
      </c>
      <c r="H24" s="5">
        <v>49.034710029407535</v>
      </c>
      <c r="I24" s="5">
        <v>12.48229598994801</v>
      </c>
      <c r="J24" s="5">
        <v>19.42980763656117</v>
      </c>
      <c r="K24" s="5">
        <v>2.633238052904896</v>
      </c>
      <c r="L24" s="58">
        <v>44.3253579162884</v>
      </c>
      <c r="M24" s="5">
        <v>23.046613359583866</v>
      </c>
      <c r="N24" s="58">
        <v>16.362077472791327</v>
      </c>
      <c r="O24" s="5">
        <v>4.351124001886553</v>
      </c>
    </row>
    <row r="25" spans="1:15" ht="12.75">
      <c r="A25" s="15" t="s">
        <v>78</v>
      </c>
      <c r="B25" s="5">
        <v>14.592445328031811</v>
      </c>
      <c r="C25" s="5">
        <v>13.115891741845953</v>
      </c>
      <c r="D25" s="5">
        <v>1.7484662576687127</v>
      </c>
      <c r="E25" s="5">
        <v>22.03798613204704</v>
      </c>
      <c r="F25" s="5">
        <v>10.795454545454541</v>
      </c>
      <c r="G25" s="5">
        <v>32.99361360407747</v>
      </c>
      <c r="H25" s="5">
        <v>49.188862419521115</v>
      </c>
      <c r="I25" s="5">
        <v>-0.592858629657278</v>
      </c>
      <c r="J25" s="5">
        <v>12.124678603636374</v>
      </c>
      <c r="K25" s="5">
        <v>8.733168336636687</v>
      </c>
      <c r="L25" s="58">
        <v>50.13611235010957</v>
      </c>
      <c r="M25" s="5">
        <v>24.28284168775001</v>
      </c>
      <c r="N25" s="58">
        <v>18.006065410662696</v>
      </c>
      <c r="O25" s="5">
        <v>4.512439879821106</v>
      </c>
    </row>
    <row r="26" spans="1:15" ht="12.75">
      <c r="A26" s="15" t="s">
        <v>84</v>
      </c>
      <c r="B26" s="5">
        <v>717.8</v>
      </c>
      <c r="C26" s="5">
        <v>650</v>
      </c>
      <c r="D26" s="5">
        <v>633</v>
      </c>
      <c r="E26" s="16">
        <v>693.69</v>
      </c>
      <c r="F26" s="16">
        <v>1056</v>
      </c>
      <c r="G26" s="16">
        <v>1240.0240237120297</v>
      </c>
      <c r="H26" s="16">
        <v>1486.1939295145278</v>
      </c>
      <c r="I26" s="16">
        <v>1933.901016876248</v>
      </c>
      <c r="J26" s="16">
        <v>2290.610570953234</v>
      </c>
      <c r="K26" s="16">
        <v>2214.7850217862892</v>
      </c>
      <c r="L26" s="82">
        <v>2573.0658735841985</v>
      </c>
      <c r="M26" s="16">
        <v>3471.6189453550433</v>
      </c>
      <c r="N26" s="82">
        <v>4114.574637159028</v>
      </c>
      <c r="O26" s="16">
        <v>4636.887503453231</v>
      </c>
    </row>
    <row r="27" spans="1:15" ht="12.75">
      <c r="A27" s="15" t="s">
        <v>67</v>
      </c>
      <c r="B27" s="5">
        <v>29.566787003610106</v>
      </c>
      <c r="C27" s="5">
        <v>-9.44552800222903</v>
      </c>
      <c r="D27" s="5">
        <v>-2.6153846153846194</v>
      </c>
      <c r="E27" s="5">
        <v>9.587677725118482</v>
      </c>
      <c r="F27" s="5">
        <v>52.229382000605455</v>
      </c>
      <c r="G27" s="5">
        <v>17.426517396972518</v>
      </c>
      <c r="H27" s="5">
        <v>19.852027145860028</v>
      </c>
      <c r="I27" s="5">
        <v>36.73846201327151</v>
      </c>
      <c r="J27" s="5">
        <v>22.24570890206543</v>
      </c>
      <c r="K27" s="5">
        <v>-3.3102767501588026</v>
      </c>
      <c r="L27" s="58">
        <v>16.176777803425146</v>
      </c>
      <c r="M27" s="5">
        <v>34.92149505364932</v>
      </c>
      <c r="N27" s="58">
        <v>18.520341717349087</v>
      </c>
      <c r="O27" s="5">
        <v>12.694212946756567</v>
      </c>
    </row>
    <row r="28" spans="1:15" ht="12.75">
      <c r="A28" s="34" t="s">
        <v>89</v>
      </c>
      <c r="B28" s="5">
        <v>-183.3</v>
      </c>
      <c r="C28" s="5">
        <v>-145.85428605900006</v>
      </c>
      <c r="D28" s="5">
        <v>-131.28065556320973</v>
      </c>
      <c r="E28" s="16">
        <v>-174.64393894549767</v>
      </c>
      <c r="F28" s="16">
        <v>-413</v>
      </c>
      <c r="G28" s="16">
        <v>-466.2741838906129</v>
      </c>
      <c r="H28" s="16">
        <v>-329.06461318703674</v>
      </c>
      <c r="I28" s="16">
        <v>-608.6780451800868</v>
      </c>
      <c r="J28" s="16">
        <v>-774.232417005951</v>
      </c>
      <c r="K28" s="16">
        <v>-500.9855686210269</v>
      </c>
      <c r="L28" s="82">
        <v>-380.07757894263125</v>
      </c>
      <c r="M28" s="16">
        <v>-831.8126438564419</v>
      </c>
      <c r="N28" s="82">
        <v>-1208.701651595769</v>
      </c>
      <c r="O28" s="16">
        <v>-1657.9575524216636</v>
      </c>
    </row>
    <row r="29" spans="1:15" ht="12.75">
      <c r="A29" s="4" t="s">
        <v>12</v>
      </c>
      <c r="B29" s="5">
        <v>-10.53448275862069</v>
      </c>
      <c r="C29" s="5">
        <v>-8.277768788819527</v>
      </c>
      <c r="D29" s="5">
        <v>-7.221158171793715</v>
      </c>
      <c r="E29" s="5">
        <v>-8.1</v>
      </c>
      <c r="F29" s="5">
        <v>-17.073170731707318</v>
      </c>
      <c r="G29" s="5">
        <v>-17.080981974993723</v>
      </c>
      <c r="H29" s="5">
        <v>-9.348527079743166</v>
      </c>
      <c r="I29" s="5">
        <v>-14.375556677736398</v>
      </c>
      <c r="J29" s="5">
        <v>-14.556316999163116</v>
      </c>
      <c r="K29" s="5">
        <v>-8.75495307523702</v>
      </c>
      <c r="L29" s="58">
        <v>-5.455614879200063</v>
      </c>
      <c r="M29" s="5">
        <v>-10.294090218564515</v>
      </c>
      <c r="N29" s="58">
        <v>-12.821317860557146</v>
      </c>
      <c r="O29" s="5">
        <v>-15.949820096202938</v>
      </c>
    </row>
    <row r="30" spans="1:15" ht="12.75">
      <c r="A30" s="15" t="s">
        <v>91</v>
      </c>
      <c r="B30" s="5">
        <v>31</v>
      </c>
      <c r="C30" s="5">
        <v>24</v>
      </c>
      <c r="D30" s="5">
        <v>60</v>
      </c>
      <c r="E30" s="16">
        <v>42</v>
      </c>
      <c r="F30" s="16">
        <v>315</v>
      </c>
      <c r="G30" s="16">
        <v>298.09426666666667</v>
      </c>
      <c r="H30" s="16">
        <v>502.15731481481487</v>
      </c>
      <c r="I30" s="16">
        <v>837.8411111111112</v>
      </c>
      <c r="J30" s="16">
        <v>933.2809395711502</v>
      </c>
      <c r="K30" s="16">
        <v>847.9904444444445</v>
      </c>
      <c r="L30" s="82">
        <v>770.4521368829478</v>
      </c>
      <c r="M30" s="16">
        <v>1156.868686126798</v>
      </c>
      <c r="N30" s="82">
        <v>1579.879811071456</v>
      </c>
      <c r="O30" s="16">
        <v>1962.364965570643</v>
      </c>
    </row>
    <row r="31" spans="1:15" ht="12.75">
      <c r="A31" s="72" t="s">
        <v>93</v>
      </c>
      <c r="B31" s="5">
        <v>1447</v>
      </c>
      <c r="C31" s="5">
        <v>1458</v>
      </c>
      <c r="D31" s="5">
        <v>1614</v>
      </c>
      <c r="E31" s="16">
        <v>2412.9583128883733</v>
      </c>
      <c r="F31" s="16">
        <v>2648.462700598807</v>
      </c>
      <c r="G31" s="16">
        <v>3088.2173502627784</v>
      </c>
      <c r="H31" s="16">
        <v>3423.6086496627786</v>
      </c>
      <c r="I31" s="16">
        <v>4377.214994715779</v>
      </c>
      <c r="J31" s="16">
        <v>5362.6714373189925</v>
      </c>
      <c r="K31" s="16">
        <v>6049.76055677027</v>
      </c>
      <c r="L31" s="82">
        <v>6574.427660634187</v>
      </c>
      <c r="M31" s="16">
        <v>7419.720088134762</v>
      </c>
      <c r="N31" s="82">
        <v>8612.327942003385</v>
      </c>
      <c r="O31" s="16">
        <v>9957.533872026146</v>
      </c>
    </row>
    <row r="32" spans="1:15" ht="12.75">
      <c r="A32" s="4" t="s">
        <v>12</v>
      </c>
      <c r="B32" s="5">
        <v>83.16091954022988</v>
      </c>
      <c r="C32" s="5">
        <v>82.74687854710557</v>
      </c>
      <c r="D32" s="5">
        <v>88.77887788778878</v>
      </c>
      <c r="E32" s="5">
        <v>112.3</v>
      </c>
      <c r="F32" s="5">
        <v>105.6</v>
      </c>
      <c r="G32" s="16">
        <v>113.13039991739366</v>
      </c>
      <c r="H32" s="16">
        <v>97.26265568891095</v>
      </c>
      <c r="I32" s="16">
        <v>100.42681893564887</v>
      </c>
      <c r="J32" s="16">
        <v>96.68683431212126</v>
      </c>
      <c r="K32" s="16">
        <v>102.3002830895174</v>
      </c>
      <c r="L32" s="82">
        <v>92.19011477657382</v>
      </c>
      <c r="M32" s="16">
        <v>86.28401899804376</v>
      </c>
      <c r="N32" s="82">
        <v>89.96797298607449</v>
      </c>
      <c r="O32" s="16">
        <v>97.08794949524474</v>
      </c>
    </row>
    <row r="33" spans="1:15" ht="12.75" hidden="1">
      <c r="A33" s="15" t="s">
        <v>95</v>
      </c>
      <c r="B33" s="5">
        <v>107.4</v>
      </c>
      <c r="C33" s="5">
        <v>126.5</v>
      </c>
      <c r="D33" s="5">
        <v>150.6</v>
      </c>
      <c r="E33" s="16">
        <v>71.87159644597305</v>
      </c>
      <c r="F33" s="16">
        <v>95.27779116272346</v>
      </c>
      <c r="G33" s="16">
        <v>108.6214279065438</v>
      </c>
      <c r="H33" s="16" t="s">
        <v>17</v>
      </c>
      <c r="I33" s="16"/>
      <c r="J33" s="16"/>
      <c r="K33" s="16"/>
      <c r="L33" s="82"/>
      <c r="M33" s="16"/>
      <c r="N33" s="82"/>
      <c r="O33" s="16"/>
    </row>
    <row r="34" spans="1:15" ht="12.75">
      <c r="A34" s="4" t="s">
        <v>13</v>
      </c>
      <c r="B34" s="5">
        <v>15.616255235631396</v>
      </c>
      <c r="C34" s="5">
        <v>15.735752295717157</v>
      </c>
      <c r="D34" s="5">
        <v>14.049468698183517</v>
      </c>
      <c r="E34" s="5">
        <v>15.148653260285286</v>
      </c>
      <c r="F34" s="5">
        <v>17.40598957749085</v>
      </c>
      <c r="G34" s="5">
        <v>20.94361334867664</v>
      </c>
      <c r="H34" s="5">
        <v>5.715530005378779</v>
      </c>
      <c r="I34" s="5">
        <v>6.325213888991611</v>
      </c>
      <c r="J34" s="5">
        <v>11.02805969078839</v>
      </c>
      <c r="K34" s="5">
        <v>11.79854428684478</v>
      </c>
      <c r="L34" s="58">
        <v>13.426110503672414</v>
      </c>
      <c r="M34" s="5">
        <v>12.844369328849428</v>
      </c>
      <c r="N34" s="58">
        <v>10.762964921960474</v>
      </c>
      <c r="O34" s="5">
        <v>10.258240131959788</v>
      </c>
    </row>
    <row r="35" spans="1:15" ht="12.75">
      <c r="A35" s="72" t="s">
        <v>132</v>
      </c>
      <c r="B35" s="5">
        <v>127</v>
      </c>
      <c r="C35" s="5">
        <v>134</v>
      </c>
      <c r="D35" s="5">
        <v>196</v>
      </c>
      <c r="E35" s="16">
        <v>214</v>
      </c>
      <c r="F35" s="16">
        <v>226</v>
      </c>
      <c r="G35" s="16">
        <v>237.92954119240022</v>
      </c>
      <c r="H35" s="16">
        <v>335.71736798679865</v>
      </c>
      <c r="I35" s="16">
        <v>523.0699999999999</v>
      </c>
      <c r="J35" s="16">
        <v>626.21</v>
      </c>
      <c r="K35" s="16">
        <v>633.4</v>
      </c>
      <c r="L35" s="82">
        <v>729.9000000000001</v>
      </c>
      <c r="M35" s="16">
        <v>678.8</v>
      </c>
      <c r="N35" s="82">
        <v>680.8989650681464</v>
      </c>
      <c r="O35" s="16">
        <v>806.9903823970972</v>
      </c>
    </row>
    <row r="36" spans="1:15" ht="12.75">
      <c r="A36" s="15" t="s">
        <v>100</v>
      </c>
      <c r="B36" s="5">
        <v>2.6</v>
      </c>
      <c r="C36" s="5">
        <v>2.4</v>
      </c>
      <c r="D36" s="5">
        <v>3</v>
      </c>
      <c r="E36" s="5">
        <v>3.2</v>
      </c>
      <c r="F36" s="5">
        <v>3.7515562318439617</v>
      </c>
      <c r="G36" s="5">
        <v>3.1306319373127773</v>
      </c>
      <c r="H36" s="5">
        <v>2.5191930895383483</v>
      </c>
      <c r="I36" s="5">
        <v>3.1027194388834936</v>
      </c>
      <c r="J36" s="5">
        <v>3.1289658539650564</v>
      </c>
      <c r="K36" s="5">
        <v>3.2584490598037807</v>
      </c>
      <c r="L36" s="58">
        <v>3.2280239801409767</v>
      </c>
      <c r="M36" s="5">
        <v>2.2422536341243773</v>
      </c>
      <c r="N36" s="58">
        <v>1.9</v>
      </c>
      <c r="O36" s="5">
        <v>2</v>
      </c>
    </row>
    <row r="37" spans="2:15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8"/>
      <c r="M37" s="3"/>
      <c r="N37" s="177"/>
      <c r="O37" s="3"/>
    </row>
    <row r="38" spans="1:15" ht="12.75">
      <c r="A38" s="47" t="s">
        <v>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8"/>
      <c r="M38" s="3"/>
      <c r="N38" s="177"/>
      <c r="O38" s="3"/>
    </row>
    <row r="39" spans="1:15" ht="12.75">
      <c r="A39" s="15" t="s">
        <v>230</v>
      </c>
      <c r="B39" s="5">
        <v>37.703349282296664</v>
      </c>
      <c r="C39" s="5">
        <v>69.28422515635859</v>
      </c>
      <c r="D39" s="5">
        <v>-7.3</v>
      </c>
      <c r="E39" s="5">
        <v>2.8</v>
      </c>
      <c r="F39" s="5">
        <v>9.7</v>
      </c>
      <c r="G39" s="5">
        <v>5.45123692095315</v>
      </c>
      <c r="H39" s="5">
        <v>-5.99357353247449</v>
      </c>
      <c r="I39" s="346">
        <v>21.000278959214636</v>
      </c>
      <c r="J39" s="346">
        <v>84.57943039773623</v>
      </c>
      <c r="K39" s="346">
        <v>90.65883488235215</v>
      </c>
      <c r="L39" s="347">
        <v>46.01015689431283</v>
      </c>
      <c r="M39" s="5">
        <v>38.154695467039026</v>
      </c>
      <c r="N39" s="58">
        <v>32.92315149174816</v>
      </c>
      <c r="O39" s="5">
        <v>26.51419455867603</v>
      </c>
    </row>
    <row r="40" spans="1:15" ht="12.75">
      <c r="A40" s="15" t="s">
        <v>229</v>
      </c>
      <c r="B40" s="5">
        <v>29.94</v>
      </c>
      <c r="C40" s="5">
        <v>22.7</v>
      </c>
      <c r="D40" s="5">
        <v>21.41</v>
      </c>
      <c r="E40" s="5">
        <v>24.87</v>
      </c>
      <c r="F40" s="5">
        <v>16</v>
      </c>
      <c r="G40" s="5">
        <v>15</v>
      </c>
      <c r="H40" s="5">
        <v>14.5</v>
      </c>
      <c r="I40" s="5">
        <v>13</v>
      </c>
      <c r="J40" s="5">
        <v>10.5</v>
      </c>
      <c r="K40" s="5">
        <v>7</v>
      </c>
      <c r="L40" s="58">
        <v>7</v>
      </c>
      <c r="M40" s="5">
        <v>7</v>
      </c>
      <c r="N40" s="58" t="s">
        <v>17</v>
      </c>
      <c r="O40" s="3" t="s">
        <v>17</v>
      </c>
    </row>
    <row r="41" spans="1:15" ht="12.75">
      <c r="A41" s="4" t="s">
        <v>106</v>
      </c>
      <c r="B41" s="14">
        <v>7878.125</v>
      </c>
      <c r="C41" s="14">
        <v>8878.33333333333</v>
      </c>
      <c r="D41" s="14">
        <v>10056.6666666667</v>
      </c>
      <c r="E41" s="5">
        <v>10516.3333333333</v>
      </c>
      <c r="F41" s="5">
        <v>10581.9166666667</v>
      </c>
      <c r="G41" s="5">
        <v>10635.8333333333</v>
      </c>
      <c r="H41" s="247">
        <v>10060.5833333333</v>
      </c>
      <c r="I41" s="27">
        <v>9603</v>
      </c>
      <c r="J41" s="27">
        <v>8635.313750000001</v>
      </c>
      <c r="K41" s="27">
        <v>8516</v>
      </c>
      <c r="L41" s="361">
        <v>8258.8</v>
      </c>
      <c r="M41" s="27">
        <v>8052.329999999998</v>
      </c>
      <c r="N41" s="361">
        <v>7931.545049999999</v>
      </c>
      <c r="O41" s="362">
        <v>7899.8188697999985</v>
      </c>
    </row>
    <row r="42" spans="1:15" ht="12.75" hidden="1">
      <c r="A42" s="4" t="s">
        <v>107</v>
      </c>
      <c r="B42" s="14">
        <v>8140</v>
      </c>
      <c r="C42" s="14">
        <v>9490</v>
      </c>
      <c r="D42" s="14">
        <v>10680</v>
      </c>
      <c r="E42" s="5">
        <v>10466.5</v>
      </c>
      <c r="F42" s="5">
        <v>10357</v>
      </c>
      <c r="G42" s="5">
        <v>10676</v>
      </c>
      <c r="H42" s="5">
        <v>9655</v>
      </c>
      <c r="I42" s="362">
        <v>9341</v>
      </c>
      <c r="J42" s="362">
        <v>8466</v>
      </c>
      <c r="K42" s="362">
        <v>8478</v>
      </c>
      <c r="L42" s="363">
        <v>8040.999999999999</v>
      </c>
      <c r="M42" s="362">
        <v>7991.937524999999</v>
      </c>
      <c r="N42" s="363">
        <v>7915.681959899999</v>
      </c>
      <c r="O42" s="362">
        <v>7919.568416974498</v>
      </c>
    </row>
    <row r="43" spans="1:15" ht="12.75">
      <c r="A43" s="4" t="s">
        <v>41</v>
      </c>
      <c r="B43" s="5">
        <v>100</v>
      </c>
      <c r="C43" s="5">
        <v>102.1</v>
      </c>
      <c r="D43" s="5">
        <v>97.3</v>
      </c>
      <c r="E43" s="5">
        <v>97.6</v>
      </c>
      <c r="F43" s="5">
        <v>95.9</v>
      </c>
      <c r="G43" s="5">
        <v>103.18</v>
      </c>
      <c r="H43" s="5">
        <v>106.1798</v>
      </c>
      <c r="I43" s="5">
        <v>102.8</v>
      </c>
      <c r="J43" s="5">
        <v>111.5</v>
      </c>
      <c r="K43" s="5">
        <v>118.1</v>
      </c>
      <c r="L43" s="58">
        <v>122.3</v>
      </c>
      <c r="M43" s="5">
        <v>127.2</v>
      </c>
      <c r="N43" s="58" t="s">
        <v>17</v>
      </c>
      <c r="O43" s="5" t="s">
        <v>17</v>
      </c>
    </row>
    <row r="44" spans="1:15" ht="12.75">
      <c r="A44" s="15" t="s">
        <v>67</v>
      </c>
      <c r="B44" s="5" t="s">
        <v>17</v>
      </c>
      <c r="C44" s="32">
        <v>0.020999999999999908</v>
      </c>
      <c r="D44" s="32">
        <v>-0.04701273261508321</v>
      </c>
      <c r="E44" s="5">
        <f>0.00308324768756418*100</f>
        <v>0.308324768756418</v>
      </c>
      <c r="F44" s="5">
        <v>-1.741803278688514</v>
      </c>
      <c r="G44" s="5">
        <f>0.0759124087591241*100</f>
        <v>7.59124087591241</v>
      </c>
      <c r="H44" s="5">
        <v>2.90734638495831</v>
      </c>
      <c r="I44" s="5">
        <v>-3.183091322454934</v>
      </c>
      <c r="J44" s="5">
        <v>8.463035019455244</v>
      </c>
      <c r="K44" s="5">
        <v>5.919282511210766</v>
      </c>
      <c r="L44" s="58">
        <v>3.5563082133784896</v>
      </c>
      <c r="M44" s="5">
        <v>4.0065412919051635</v>
      </c>
      <c r="N44" s="58" t="s">
        <v>17</v>
      </c>
      <c r="O44" s="5" t="s">
        <v>17</v>
      </c>
    </row>
    <row r="45" spans="1:15" ht="12.75" hidden="1">
      <c r="A45" s="4" t="s">
        <v>15</v>
      </c>
      <c r="B45" s="5" t="s">
        <v>17</v>
      </c>
      <c r="C45" s="5" t="s">
        <v>17</v>
      </c>
      <c r="D45" s="5" t="s">
        <v>17</v>
      </c>
      <c r="E45" s="5" t="s">
        <v>17</v>
      </c>
      <c r="F45" s="5" t="s">
        <v>17</v>
      </c>
      <c r="G45" s="5" t="s">
        <v>17</v>
      </c>
      <c r="H45" s="5" t="s">
        <v>17</v>
      </c>
      <c r="I45" s="5" t="s">
        <v>17</v>
      </c>
      <c r="J45" s="5" t="s">
        <v>17</v>
      </c>
      <c r="K45" s="5" t="s">
        <v>17</v>
      </c>
      <c r="L45" s="58" t="s">
        <v>17</v>
      </c>
      <c r="M45" s="5" t="s">
        <v>17</v>
      </c>
      <c r="N45" s="58" t="s">
        <v>17</v>
      </c>
      <c r="O45" s="5" t="s">
        <v>17</v>
      </c>
    </row>
    <row r="46" spans="1:15" ht="12.75" customHeight="1">
      <c r="A46" s="80"/>
      <c r="B46" s="5"/>
      <c r="C46" s="5"/>
      <c r="D46" s="5"/>
      <c r="E46" s="5"/>
      <c r="F46" s="5"/>
      <c r="G46" s="5"/>
      <c r="H46" s="5"/>
      <c r="I46" s="5"/>
      <c r="J46" s="5"/>
      <c r="K46" s="5"/>
      <c r="L46" s="58"/>
      <c r="M46" s="5"/>
      <c r="N46" s="177"/>
      <c r="O46" s="3"/>
    </row>
    <row r="47" spans="1:15" ht="12.75" customHeight="1">
      <c r="A47" s="72" t="s">
        <v>58</v>
      </c>
      <c r="B47" s="15">
        <v>1740</v>
      </c>
      <c r="C47" s="81">
        <v>1762</v>
      </c>
      <c r="D47" s="81">
        <v>1818</v>
      </c>
      <c r="E47" s="72">
        <v>2148.8478240197787</v>
      </c>
      <c r="F47" s="72">
        <v>2419</v>
      </c>
      <c r="G47" s="72">
        <v>2729.7855859413157</v>
      </c>
      <c r="H47" s="82">
        <v>3495.2180591356578</v>
      </c>
      <c r="I47" s="82">
        <v>4234.118085477371</v>
      </c>
      <c r="J47" s="82">
        <v>5318.875764044324</v>
      </c>
      <c r="K47" s="82">
        <v>5722.3101519303555</v>
      </c>
      <c r="L47" s="82">
        <v>6966.723043294447</v>
      </c>
      <c r="M47" s="16">
        <v>8080.487213492055</v>
      </c>
      <c r="N47" s="82">
        <v>9427.280914032695</v>
      </c>
      <c r="O47" s="16">
        <v>10394.835442791997</v>
      </c>
    </row>
    <row r="48" spans="1:15" s="15" customFormat="1" ht="12.75" customHeight="1" thickBo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3:12" s="15" customFormat="1" ht="12.75" customHeight="1"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4" s="48" customFormat="1" ht="12.75" customHeight="1" hidden="1">
      <c r="A50" s="48" t="s">
        <v>19</v>
      </c>
      <c r="B50" s="75"/>
      <c r="C50" s="75"/>
      <c r="D50" s="75"/>
      <c r="E50" s="75"/>
      <c r="F50" s="89"/>
      <c r="G50" s="89"/>
      <c r="H50" s="89"/>
      <c r="I50" s="89"/>
      <c r="J50" s="89"/>
      <c r="K50" s="89"/>
      <c r="L50" s="75"/>
      <c r="M50" s="75"/>
      <c r="N50" s="65"/>
    </row>
    <row r="51" spans="1:14" s="48" customFormat="1" ht="12.75" customHeight="1">
      <c r="A51" s="48" t="s">
        <v>59</v>
      </c>
      <c r="B51" s="75"/>
      <c r="C51" s="75"/>
      <c r="D51" s="75"/>
      <c r="E51" s="75"/>
      <c r="F51" s="174"/>
      <c r="G51" s="89"/>
      <c r="H51" s="89"/>
      <c r="I51" s="89"/>
      <c r="J51" s="89"/>
      <c r="K51" s="89"/>
      <c r="L51" s="75"/>
      <c r="M51" s="75"/>
      <c r="N51" s="65"/>
    </row>
    <row r="52" spans="1:14" s="48" customFormat="1" ht="12.75" customHeight="1">
      <c r="A52" s="48" t="s">
        <v>19</v>
      </c>
      <c r="B52" s="75"/>
      <c r="C52" s="75"/>
      <c r="D52" s="75"/>
      <c r="E52" s="75"/>
      <c r="F52" s="174"/>
      <c r="G52" s="89"/>
      <c r="H52" s="89"/>
      <c r="I52" s="89"/>
      <c r="J52" s="89"/>
      <c r="K52" s="89"/>
      <c r="L52" s="75"/>
      <c r="M52" s="75"/>
      <c r="N52" s="65"/>
    </row>
    <row r="53" spans="1:14" s="48" customFormat="1" ht="12.75" customHeight="1">
      <c r="A53" s="122" t="s">
        <v>113</v>
      </c>
      <c r="B53" s="90"/>
      <c r="C53" s="90"/>
      <c r="D53" s="90"/>
      <c r="E53" s="90"/>
      <c r="F53" s="89"/>
      <c r="G53" s="89"/>
      <c r="H53" s="89"/>
      <c r="I53" s="89"/>
      <c r="J53" s="89"/>
      <c r="K53" s="89"/>
      <c r="L53" s="74"/>
      <c r="M53" s="75"/>
      <c r="N53" s="65"/>
    </row>
    <row r="54" spans="1:14" s="48" customFormat="1" ht="12.75" customHeight="1">
      <c r="A54" s="48" t="s">
        <v>44</v>
      </c>
      <c r="B54" s="91"/>
      <c r="C54" s="91"/>
      <c r="D54" s="91"/>
      <c r="E54" s="91"/>
      <c r="F54" s="89"/>
      <c r="G54" s="89"/>
      <c r="H54" s="89"/>
      <c r="I54" s="89"/>
      <c r="J54" s="89"/>
      <c r="K54" s="89"/>
      <c r="L54" s="140"/>
      <c r="N54" s="65"/>
    </row>
    <row r="55" spans="1:14" s="48" customFormat="1" ht="12.75" customHeight="1">
      <c r="A55" s="48" t="s">
        <v>130</v>
      </c>
      <c r="B55" s="91"/>
      <c r="C55" s="91"/>
      <c r="D55" s="91"/>
      <c r="E55" s="91"/>
      <c r="F55" s="89"/>
      <c r="G55" s="89"/>
      <c r="H55" s="89"/>
      <c r="I55" s="89"/>
      <c r="J55" s="89"/>
      <c r="K55" s="89"/>
      <c r="L55" s="140"/>
      <c r="N55" s="65"/>
    </row>
    <row r="56" spans="1:14" s="48" customFormat="1" ht="12.75" customHeight="1">
      <c r="A56" s="48" t="s">
        <v>131</v>
      </c>
      <c r="B56" s="92"/>
      <c r="C56" s="93"/>
      <c r="D56" s="93"/>
      <c r="E56" s="93"/>
      <c r="F56" s="89"/>
      <c r="G56" s="89"/>
      <c r="H56" s="89"/>
      <c r="I56" s="89"/>
      <c r="J56" s="89"/>
      <c r="K56" s="89"/>
      <c r="L56" s="89"/>
      <c r="N56" s="65"/>
    </row>
    <row r="57" spans="1:14" s="48" customFormat="1" ht="12.75" customHeight="1">
      <c r="A57" s="48" t="s">
        <v>232</v>
      </c>
      <c r="B57" s="92"/>
      <c r="C57" s="93"/>
      <c r="D57" s="93"/>
      <c r="E57" s="93"/>
      <c r="F57" s="89"/>
      <c r="G57" s="89"/>
      <c r="H57" s="89"/>
      <c r="I57" s="89"/>
      <c r="J57" s="89"/>
      <c r="K57" s="89"/>
      <c r="L57" s="89"/>
      <c r="N57" s="65"/>
    </row>
    <row r="58" spans="1:14" s="48" customFormat="1" ht="12.75" customHeight="1">
      <c r="A58" s="48" t="s">
        <v>231</v>
      </c>
      <c r="B58" s="92"/>
      <c r="C58" s="93"/>
      <c r="D58" s="93"/>
      <c r="E58" s="93"/>
      <c r="F58" s="89"/>
      <c r="G58" s="89"/>
      <c r="H58" s="89"/>
      <c r="I58" s="89"/>
      <c r="J58" s="89"/>
      <c r="K58" s="89"/>
      <c r="L58" s="89"/>
      <c r="N58" s="65"/>
    </row>
    <row r="60" spans="2:12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34"/>
    </row>
    <row r="61" spans="2:12" ht="12.75">
      <c r="B61" s="83"/>
      <c r="C61" s="83"/>
      <c r="D61" s="83"/>
      <c r="E61" s="83"/>
      <c r="F61" s="82"/>
      <c r="G61" s="82"/>
      <c r="H61" s="82"/>
      <c r="I61" s="82"/>
      <c r="J61" s="22"/>
      <c r="K61" s="82"/>
      <c r="L61" s="126"/>
    </row>
    <row r="62" spans="6:11" ht="12.75">
      <c r="F62" s="22"/>
      <c r="G62" s="19"/>
      <c r="H62" s="22"/>
      <c r="I62" s="22"/>
      <c r="J62" s="22"/>
      <c r="K62" s="22"/>
    </row>
    <row r="63" spans="6:11" ht="12.75">
      <c r="F63" s="56"/>
      <c r="G63" s="84"/>
      <c r="H63" s="56"/>
      <c r="I63" s="27"/>
      <c r="J63" s="22"/>
      <c r="K63" s="27"/>
    </row>
    <row r="64" spans="6:10" ht="12.75">
      <c r="F64" s="29"/>
      <c r="G64" s="5"/>
      <c r="H64" s="56"/>
      <c r="J64" s="22"/>
    </row>
    <row r="65" spans="6:10" ht="12.75">
      <c r="F65" s="29"/>
      <c r="G65" s="5"/>
      <c r="H65" s="56"/>
      <c r="J65" s="22"/>
    </row>
  </sheetData>
  <sheetProtection/>
  <hyperlinks>
    <hyperlink ref="B18" location="Content!A1" display="#Content!A1"/>
  </hyperlink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" sqref="AC1"/>
    </sheetView>
  </sheetViews>
  <sheetFormatPr defaultColWidth="9.140625" defaultRowHeight="12.75"/>
  <cols>
    <col min="1" max="1" width="40.7109375" style="255" customWidth="1"/>
    <col min="2" max="9" width="6.7109375" style="255" hidden="1" customWidth="1"/>
    <col min="10" max="14" width="6.7109375" style="255" customWidth="1"/>
    <col min="15" max="15" width="3.7109375" style="255" customWidth="1"/>
    <col min="16" max="17" width="6.7109375" style="255" hidden="1" customWidth="1"/>
    <col min="18" max="22" width="6.7109375" style="255" customWidth="1"/>
    <col min="23" max="23" width="3.7109375" style="255" customWidth="1"/>
    <col min="24" max="28" width="6.7109375" style="255" customWidth="1"/>
    <col min="29" max="16384" width="9.140625" style="255" customWidth="1"/>
  </cols>
  <sheetData>
    <row r="1" s="386" customFormat="1" ht="15.75">
      <c r="A1" s="386" t="s">
        <v>26</v>
      </c>
    </row>
    <row r="2" spans="1:28" ht="13.5" thickBo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</row>
    <row r="3" spans="2:28" s="428" customFormat="1" ht="12.75">
      <c r="B3" s="266">
        <v>2001</v>
      </c>
      <c r="C3" s="394">
        <v>2002</v>
      </c>
      <c r="D3" s="394">
        <v>2003</v>
      </c>
      <c r="E3" s="394">
        <v>2004</v>
      </c>
      <c r="F3" s="394">
        <v>2005</v>
      </c>
      <c r="G3" s="394">
        <v>2006</v>
      </c>
      <c r="H3" s="394">
        <v>2007</v>
      </c>
      <c r="I3" s="266">
        <v>2008</v>
      </c>
      <c r="J3" s="266">
        <v>2009</v>
      </c>
      <c r="K3" s="266">
        <v>2010</v>
      </c>
      <c r="L3" s="266">
        <v>2011</v>
      </c>
      <c r="M3" s="266" t="s">
        <v>194</v>
      </c>
      <c r="N3" s="266" t="s">
        <v>248</v>
      </c>
      <c r="O3" s="390"/>
      <c r="P3" s="391">
        <v>2010</v>
      </c>
      <c r="Q3" s="391"/>
      <c r="R3" s="391">
        <v>2011</v>
      </c>
      <c r="S3" s="391"/>
      <c r="T3" s="391"/>
      <c r="U3" s="391"/>
      <c r="V3" s="391">
        <v>2012</v>
      </c>
      <c r="W3" s="392" t="s">
        <v>16</v>
      </c>
      <c r="X3" s="393">
        <v>2011</v>
      </c>
      <c r="Y3" s="391">
        <v>2012</v>
      </c>
      <c r="Z3" s="393"/>
      <c r="AA3" s="393"/>
      <c r="AB3" s="393"/>
    </row>
    <row r="4" spans="1:28" s="428" customFormat="1" ht="12.75">
      <c r="A4" s="394"/>
      <c r="B4" s="394" t="s">
        <v>0</v>
      </c>
      <c r="C4" s="394" t="s">
        <v>0</v>
      </c>
      <c r="D4" s="394" t="s">
        <v>0</v>
      </c>
      <c r="E4" s="394" t="s">
        <v>0</v>
      </c>
      <c r="F4" s="394" t="s">
        <v>0</v>
      </c>
      <c r="G4" s="394" t="s">
        <v>0</v>
      </c>
      <c r="H4" s="394" t="s">
        <v>0</v>
      </c>
      <c r="I4" s="394" t="s">
        <v>0</v>
      </c>
      <c r="J4" s="394" t="s">
        <v>0</v>
      </c>
      <c r="K4" s="394" t="s">
        <v>0</v>
      </c>
      <c r="L4" s="394" t="s">
        <v>0</v>
      </c>
      <c r="M4" s="394" t="s">
        <v>0</v>
      </c>
      <c r="N4" s="394" t="s">
        <v>0</v>
      </c>
      <c r="O4" s="394"/>
      <c r="P4" s="394" t="s">
        <v>1</v>
      </c>
      <c r="Q4" s="394" t="s">
        <v>2</v>
      </c>
      <c r="R4" s="394" t="s">
        <v>3</v>
      </c>
      <c r="S4" s="394" t="s">
        <v>4</v>
      </c>
      <c r="T4" s="394" t="s">
        <v>1</v>
      </c>
      <c r="U4" s="394" t="s">
        <v>2</v>
      </c>
      <c r="V4" s="394" t="s">
        <v>3</v>
      </c>
      <c r="W4" s="394"/>
      <c r="X4" s="394" t="s">
        <v>253</v>
      </c>
      <c r="Y4" s="394" t="s">
        <v>252</v>
      </c>
      <c r="Z4" s="394" t="s">
        <v>251</v>
      </c>
      <c r="AA4" s="394" t="s">
        <v>249</v>
      </c>
      <c r="AB4" s="394" t="s">
        <v>250</v>
      </c>
    </row>
    <row r="6" spans="1:22" ht="12.75">
      <c r="A6" s="395" t="s">
        <v>5</v>
      </c>
      <c r="P6" s="399"/>
      <c r="Q6" s="399"/>
      <c r="R6" s="399"/>
      <c r="S6" s="399"/>
      <c r="T6" s="399"/>
      <c r="U6" s="399"/>
      <c r="V6" s="399"/>
    </row>
    <row r="7" spans="1:28" ht="12.75">
      <c r="A7" s="277" t="s">
        <v>65</v>
      </c>
      <c r="B7" s="396">
        <v>0.5176753151646674</v>
      </c>
      <c r="C7" s="382">
        <v>5.390988315291723</v>
      </c>
      <c r="D7" s="382">
        <v>5.7884992809071</v>
      </c>
      <c r="E7" s="382">
        <v>6.783437736283648</v>
      </c>
      <c r="F7" s="382">
        <v>5.332139139242398</v>
      </c>
      <c r="G7" s="382">
        <v>5.774513077351151</v>
      </c>
      <c r="H7" s="382">
        <v>6.347118638360905</v>
      </c>
      <c r="I7" s="382">
        <v>4.7</v>
      </c>
      <c r="J7" s="382">
        <v>-1.6359721356761114</v>
      </c>
      <c r="K7" s="382">
        <v>7.193922237265116</v>
      </c>
      <c r="L7" s="382">
        <v>5.136866746917779</v>
      </c>
      <c r="M7" s="382">
        <v>4.60911836650002</v>
      </c>
      <c r="N7" s="382">
        <v>5.086595744798861</v>
      </c>
      <c r="O7" s="382"/>
      <c r="P7" s="382">
        <v>5.254957785004288</v>
      </c>
      <c r="Q7" s="382">
        <v>4.8494567585314785</v>
      </c>
      <c r="R7" s="382">
        <v>5.225849929397808</v>
      </c>
      <c r="S7" s="382">
        <v>4.2639657674794496</v>
      </c>
      <c r="T7" s="382">
        <v>5.795875490456881</v>
      </c>
      <c r="U7" s="382">
        <v>5.245666059314802</v>
      </c>
      <c r="V7" s="382" t="s">
        <v>17</v>
      </c>
      <c r="X7" s="382" t="s">
        <v>17</v>
      </c>
      <c r="Y7" s="382" t="s">
        <v>17</v>
      </c>
      <c r="Z7" s="382" t="s">
        <v>17</v>
      </c>
      <c r="AA7" s="382" t="s">
        <v>17</v>
      </c>
      <c r="AB7" s="382" t="s">
        <v>17</v>
      </c>
    </row>
    <row r="8" spans="1:28" ht="12.75" hidden="1">
      <c r="A8" s="277" t="s">
        <v>181</v>
      </c>
      <c r="B8" s="396"/>
      <c r="C8" s="382"/>
      <c r="D8" s="382"/>
      <c r="E8" s="382"/>
      <c r="F8" s="382"/>
      <c r="G8" s="382"/>
      <c r="H8" s="382"/>
      <c r="I8" s="382"/>
      <c r="J8" s="382">
        <v>-2.353244711558611</v>
      </c>
      <c r="K8" s="382">
        <v>12.366365285481029</v>
      </c>
      <c r="L8" s="382">
        <v>7.167564991866127</v>
      </c>
      <c r="M8" s="382">
        <v>5.344620864288815</v>
      </c>
      <c r="N8" s="382">
        <v>6.573863994148546</v>
      </c>
      <c r="O8" s="382"/>
      <c r="P8" s="382"/>
      <c r="Q8" s="399"/>
      <c r="R8" s="382"/>
      <c r="S8" s="399"/>
      <c r="T8" s="399"/>
      <c r="U8" s="399"/>
      <c r="V8" s="399"/>
      <c r="X8" s="382"/>
      <c r="Y8" s="382"/>
      <c r="Z8" s="382"/>
      <c r="AA8" s="382"/>
      <c r="AB8" s="399"/>
    </row>
    <row r="9" spans="1:28" ht="12.75">
      <c r="A9" s="255" t="s">
        <v>293</v>
      </c>
      <c r="B9" s="396">
        <v>96.7</v>
      </c>
      <c r="C9" s="382">
        <v>101.18300967832103</v>
      </c>
      <c r="D9" s="382">
        <v>110.48171897672307</v>
      </c>
      <c r="E9" s="382">
        <v>122.47240452869107</v>
      </c>
      <c r="F9" s="382">
        <v>127.5</v>
      </c>
      <c r="G9" s="382">
        <v>104.8</v>
      </c>
      <c r="H9" s="382">
        <v>107.3</v>
      </c>
      <c r="I9" s="382">
        <v>108.07818693055886</v>
      </c>
      <c r="J9" s="382">
        <v>99.85833333333335</v>
      </c>
      <c r="K9" s="382">
        <v>107.11666666666667</v>
      </c>
      <c r="L9" s="382">
        <v>108.60833333333333</v>
      </c>
      <c r="M9" s="382" t="s">
        <v>17</v>
      </c>
      <c r="N9" s="382" t="s">
        <v>17</v>
      </c>
      <c r="O9" s="382"/>
      <c r="P9" s="382">
        <v>107.35521402411693</v>
      </c>
      <c r="Q9" s="382">
        <v>108.09380564770561</v>
      </c>
      <c r="R9" s="382">
        <v>107.73333333333333</v>
      </c>
      <c r="S9" s="382">
        <v>106.10000000000001</v>
      </c>
      <c r="T9" s="382">
        <v>109.56666666666666</v>
      </c>
      <c r="U9" s="382">
        <v>111.03333333333335</v>
      </c>
      <c r="V9" s="382" t="s">
        <v>17</v>
      </c>
      <c r="X9" s="382">
        <v>112</v>
      </c>
      <c r="Y9" s="382">
        <v>108.9</v>
      </c>
      <c r="Z9" s="382">
        <v>109.1</v>
      </c>
      <c r="AA9" s="382">
        <v>114.5</v>
      </c>
      <c r="AB9" s="399" t="s">
        <v>17</v>
      </c>
    </row>
    <row r="10" spans="1:28" ht="12.75">
      <c r="A10" s="277" t="s">
        <v>67</v>
      </c>
      <c r="B10" s="396">
        <v>-3.3</v>
      </c>
      <c r="C10" s="382">
        <v>4.65356773526371</v>
      </c>
      <c r="D10" s="382">
        <v>9.189990817593108</v>
      </c>
      <c r="E10" s="382">
        <v>10.853094668534503</v>
      </c>
      <c r="F10" s="382">
        <v>3.6423950536524474</v>
      </c>
      <c r="G10" s="382">
        <v>4.800000000000004</v>
      </c>
      <c r="H10" s="382">
        <v>2.4</v>
      </c>
      <c r="I10" s="382">
        <v>0.7406081193267022</v>
      </c>
      <c r="J10" s="382">
        <v>-7.602745007325174</v>
      </c>
      <c r="K10" s="382">
        <v>7.268630559959943</v>
      </c>
      <c r="L10" s="382">
        <v>1.39256262641978</v>
      </c>
      <c r="M10" s="382" t="s">
        <v>17</v>
      </c>
      <c r="N10" s="382"/>
      <c r="O10" s="382"/>
      <c r="P10" s="382">
        <v>4.224290125320662</v>
      </c>
      <c r="Q10" s="382">
        <v>3.736550619403234</v>
      </c>
      <c r="R10" s="382">
        <v>2.375673107380427</v>
      </c>
      <c r="S10" s="382">
        <v>-1.57699443413728</v>
      </c>
      <c r="T10" s="382">
        <v>2.049053089102748</v>
      </c>
      <c r="U10" s="382">
        <v>2.7452190006169053</v>
      </c>
      <c r="V10" s="382"/>
      <c r="X10" s="382">
        <v>2.941176470588247</v>
      </c>
      <c r="Y10" s="382">
        <v>0.2762430939226679</v>
      </c>
      <c r="Z10" s="382">
        <v>8.23</v>
      </c>
      <c r="AA10" s="382">
        <v>0.62</v>
      </c>
      <c r="AB10" s="382" t="s">
        <v>17</v>
      </c>
    </row>
    <row r="11" spans="1:28" ht="12.75">
      <c r="A11" s="277" t="s">
        <v>63</v>
      </c>
      <c r="B11" s="396">
        <v>3.675</v>
      </c>
      <c r="C11" s="382">
        <v>3.475</v>
      </c>
      <c r="D11" s="382">
        <v>3.6</v>
      </c>
      <c r="E11" s="382">
        <v>3.5</v>
      </c>
      <c r="F11" s="382">
        <v>3.5</v>
      </c>
      <c r="G11" s="382">
        <v>3.3</v>
      </c>
      <c r="H11" s="382">
        <v>3.2</v>
      </c>
      <c r="I11" s="382">
        <v>3.3</v>
      </c>
      <c r="J11" s="382">
        <v>3.6166666666666667</v>
      </c>
      <c r="K11" s="382">
        <v>3.216666666666667</v>
      </c>
      <c r="L11" s="382">
        <v>3.091666666666667</v>
      </c>
      <c r="M11" s="382" t="s">
        <v>17</v>
      </c>
      <c r="N11" s="382" t="s">
        <v>17</v>
      </c>
      <c r="O11" s="382"/>
      <c r="P11" s="399">
        <v>3.2</v>
      </c>
      <c r="Q11" s="399">
        <v>3.2</v>
      </c>
      <c r="R11" s="399">
        <v>3.1</v>
      </c>
      <c r="S11" s="382">
        <v>3.0666666666666664</v>
      </c>
      <c r="T11" s="382">
        <v>3.133333333333333</v>
      </c>
      <c r="U11" s="382">
        <v>3.0666666666666664</v>
      </c>
      <c r="V11" s="382"/>
      <c r="X11" s="382">
        <v>3.1</v>
      </c>
      <c r="Y11" s="382">
        <v>3</v>
      </c>
      <c r="Z11" s="382" t="s">
        <v>17</v>
      </c>
      <c r="AA11" s="382" t="s">
        <v>17</v>
      </c>
      <c r="AB11" s="382" t="s">
        <v>17</v>
      </c>
    </row>
    <row r="12" spans="1:28" ht="12.75" hidden="1">
      <c r="A12" s="255" t="s">
        <v>71</v>
      </c>
      <c r="B12" s="382" t="s">
        <v>17</v>
      </c>
      <c r="C12" s="382" t="s">
        <v>17</v>
      </c>
      <c r="D12" s="382" t="s">
        <v>17</v>
      </c>
      <c r="E12" s="382" t="s">
        <v>17</v>
      </c>
      <c r="F12" s="382" t="s">
        <v>17</v>
      </c>
      <c r="G12" s="382" t="s">
        <v>17</v>
      </c>
      <c r="H12" s="382" t="s">
        <v>17</v>
      </c>
      <c r="I12" s="382" t="s">
        <v>17</v>
      </c>
      <c r="J12" s="382" t="s">
        <v>17</v>
      </c>
      <c r="K12" s="382">
        <v>6.36823088218772</v>
      </c>
      <c r="L12" s="382">
        <v>0.5783631413625256</v>
      </c>
      <c r="M12" s="382" t="s">
        <v>17</v>
      </c>
      <c r="N12" s="382" t="s">
        <v>17</v>
      </c>
      <c r="O12" s="382"/>
      <c r="P12" s="382"/>
      <c r="Q12" s="399"/>
      <c r="R12" s="382">
        <v>-2.812727924133429</v>
      </c>
      <c r="S12" s="399">
        <v>0.0981074417486294</v>
      </c>
      <c r="T12" s="399">
        <v>1.150703616355253</v>
      </c>
      <c r="U12" s="399">
        <v>3.9768837862896866</v>
      </c>
      <c r="V12" s="399"/>
      <c r="X12" s="382">
        <v>10.851049596112915</v>
      </c>
      <c r="Y12" s="382">
        <v>0.8935759952142908</v>
      </c>
      <c r="Z12" s="382">
        <v>4.023775179069933</v>
      </c>
      <c r="AA12" s="382" t="s">
        <v>17</v>
      </c>
      <c r="AB12" s="399" t="s">
        <v>17</v>
      </c>
    </row>
    <row r="13" spans="1:28" ht="12.75">
      <c r="A13" s="277" t="s">
        <v>69</v>
      </c>
      <c r="B13" s="396">
        <v>1.4272727272726993</v>
      </c>
      <c r="C13" s="382">
        <v>1.7925965761405482</v>
      </c>
      <c r="D13" s="382">
        <v>1.039006779959517</v>
      </c>
      <c r="E13" s="382">
        <v>1.4629049111807735</v>
      </c>
      <c r="F13" s="382">
        <v>2.960865087538611</v>
      </c>
      <c r="G13" s="382">
        <v>3.609235642243891</v>
      </c>
      <c r="H13" s="382">
        <v>2.0273531777956544</v>
      </c>
      <c r="I13" s="382">
        <v>5.4</v>
      </c>
      <c r="J13" s="382">
        <v>0.5968113223633997</v>
      </c>
      <c r="K13" s="382">
        <v>1.7204847868463435</v>
      </c>
      <c r="L13" s="382">
        <v>3.174470921513084</v>
      </c>
      <c r="M13" s="382">
        <v>2.75</v>
      </c>
      <c r="N13" s="382">
        <v>3</v>
      </c>
      <c r="O13" s="382"/>
      <c r="P13" s="382">
        <v>1.9026666666666667</v>
      </c>
      <c r="Q13" s="382">
        <v>2.0393333333333334</v>
      </c>
      <c r="R13" s="382">
        <v>2.7833668678739043</v>
      </c>
      <c r="S13" s="382">
        <v>3.3478406427853935</v>
      </c>
      <c r="T13" s="382">
        <v>3.3588293980711503</v>
      </c>
      <c r="U13" s="382">
        <v>3.20555188367484</v>
      </c>
      <c r="V13" s="382"/>
      <c r="X13" s="382">
        <v>2.964426877470361</v>
      </c>
      <c r="Y13" s="382">
        <v>2.6522593320235766</v>
      </c>
      <c r="Z13" s="382">
        <v>2.1505376344086002</v>
      </c>
      <c r="AA13" s="382">
        <v>2.05</v>
      </c>
      <c r="AB13" s="382" t="s">
        <v>17</v>
      </c>
    </row>
    <row r="14" spans="2:28" ht="12.75">
      <c r="B14" s="396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99"/>
      <c r="R14" s="382"/>
      <c r="S14" s="399"/>
      <c r="T14" s="399"/>
      <c r="U14" s="399"/>
      <c r="V14" s="399"/>
      <c r="X14" s="382"/>
      <c r="Y14" s="382"/>
      <c r="Z14" s="382"/>
      <c r="AA14" s="382"/>
      <c r="AB14" s="399"/>
    </row>
    <row r="15" spans="1:28" ht="12.75">
      <c r="A15" s="395" t="s">
        <v>8</v>
      </c>
      <c r="B15" s="396"/>
      <c r="C15" s="399"/>
      <c r="D15" s="399"/>
      <c r="E15" s="399"/>
      <c r="F15" s="399"/>
      <c r="G15" s="399"/>
      <c r="H15" s="399"/>
      <c r="I15" s="399"/>
      <c r="J15" s="382"/>
      <c r="K15" s="382"/>
      <c r="L15" s="382"/>
      <c r="M15" s="382"/>
      <c r="N15" s="382"/>
      <c r="O15" s="382"/>
      <c r="P15" s="382"/>
      <c r="Q15" s="399"/>
      <c r="R15" s="382"/>
      <c r="S15" s="399"/>
      <c r="T15" s="399"/>
      <c r="U15" s="399"/>
      <c r="V15" s="399"/>
      <c r="X15" s="382"/>
      <c r="Y15" s="382"/>
      <c r="Z15" s="382"/>
      <c r="AA15" s="382"/>
      <c r="AB15" s="399"/>
    </row>
    <row r="16" spans="1:28" ht="12.75">
      <c r="A16" s="255" t="s">
        <v>294</v>
      </c>
      <c r="B16" s="396"/>
      <c r="C16" s="399"/>
      <c r="D16" s="399"/>
      <c r="E16" s="399"/>
      <c r="F16" s="399"/>
      <c r="G16" s="399"/>
      <c r="H16" s="399" t="e">
        <f>NA()</f>
        <v>#N/A</v>
      </c>
      <c r="I16" s="399" t="e">
        <f>NA()</f>
        <v>#N/A</v>
      </c>
      <c r="J16" s="382">
        <v>23.331435354310383</v>
      </c>
      <c r="K16" s="382">
        <v>20.843388401576952</v>
      </c>
      <c r="L16" s="382">
        <v>21.744040004251737</v>
      </c>
      <c r="M16" s="382"/>
      <c r="N16" s="382"/>
      <c r="O16" s="382"/>
      <c r="P16" s="382"/>
      <c r="Q16" s="399"/>
      <c r="R16" s="382" t="s">
        <v>17</v>
      </c>
      <c r="S16" s="399" t="s">
        <v>17</v>
      </c>
      <c r="T16" s="399" t="s">
        <v>17</v>
      </c>
      <c r="U16" s="399" t="s">
        <v>17</v>
      </c>
      <c r="V16" s="399" t="s">
        <v>17</v>
      </c>
      <c r="X16" s="382" t="s">
        <v>17</v>
      </c>
      <c r="Y16" s="382" t="s">
        <v>17</v>
      </c>
      <c r="Z16" s="382" t="s">
        <v>17</v>
      </c>
      <c r="AA16" s="382" t="s">
        <v>17</v>
      </c>
      <c r="AB16" s="399" t="s">
        <v>17</v>
      </c>
    </row>
    <row r="17" spans="1:28" ht="12.75">
      <c r="A17" s="255" t="s">
        <v>295</v>
      </c>
      <c r="B17" s="396"/>
      <c r="C17" s="399"/>
      <c r="D17" s="399"/>
      <c r="E17" s="399"/>
      <c r="F17" s="399"/>
      <c r="G17" s="399"/>
      <c r="H17" s="399" t="e">
        <f>NA()</f>
        <v>#N/A</v>
      </c>
      <c r="I17" s="399" t="e">
        <f>NA()</f>
        <v>#N/A</v>
      </c>
      <c r="J17" s="382">
        <v>30.30621974364944</v>
      </c>
      <c r="K17" s="382">
        <v>26.49316398605267</v>
      </c>
      <c r="L17" s="382">
        <v>26.729089216910392</v>
      </c>
      <c r="M17" s="382"/>
      <c r="N17" s="382"/>
      <c r="O17" s="382"/>
      <c r="P17" s="382"/>
      <c r="Q17" s="399"/>
      <c r="R17" s="382" t="s">
        <v>17</v>
      </c>
      <c r="S17" s="399" t="s">
        <v>17</v>
      </c>
      <c r="T17" s="399" t="s">
        <v>17</v>
      </c>
      <c r="U17" s="399" t="s">
        <v>17</v>
      </c>
      <c r="V17" s="399" t="s">
        <v>17</v>
      </c>
      <c r="X17" s="382" t="s">
        <v>17</v>
      </c>
      <c r="Y17" s="382" t="s">
        <v>17</v>
      </c>
      <c r="Z17" s="382" t="s">
        <v>17</v>
      </c>
      <c r="AA17" s="382" t="s">
        <v>17</v>
      </c>
      <c r="AB17" s="399" t="s">
        <v>17</v>
      </c>
    </row>
    <row r="18" spans="1:28" ht="12.75">
      <c r="A18" s="255" t="s">
        <v>18</v>
      </c>
      <c r="B18" s="382">
        <v>-5.2</v>
      </c>
      <c r="C18" s="429">
        <v>-5.3</v>
      </c>
      <c r="D18" s="429">
        <v>-4.997504590836475</v>
      </c>
      <c r="E18" s="429">
        <v>-4.09642061563386</v>
      </c>
      <c r="F18" s="429">
        <v>-3.604574829964713</v>
      </c>
      <c r="G18" s="429">
        <v>-3.3374959610867077</v>
      </c>
      <c r="H18" s="430">
        <v>-3.174542897638137</v>
      </c>
      <c r="I18" s="397">
        <v>-4.7940165548326465</v>
      </c>
      <c r="J18" s="382">
        <v>-6.974784389339057</v>
      </c>
      <c r="K18" s="382">
        <v>-5.649775584475719</v>
      </c>
      <c r="L18" s="382">
        <v>-4.985049212658654</v>
      </c>
      <c r="M18" s="382">
        <v>-4.7</v>
      </c>
      <c r="N18" s="382">
        <v>-4</v>
      </c>
      <c r="O18" s="382"/>
      <c r="P18" s="382">
        <v>-4.034441605240004</v>
      </c>
      <c r="Q18" s="382">
        <v>-8.942220972785165</v>
      </c>
      <c r="R18" s="382" t="s">
        <v>17</v>
      </c>
      <c r="S18" s="382" t="s">
        <v>17</v>
      </c>
      <c r="T18" s="382" t="s">
        <v>17</v>
      </c>
      <c r="U18" s="382" t="s">
        <v>17</v>
      </c>
      <c r="V18" s="382" t="s">
        <v>17</v>
      </c>
      <c r="X18" s="382" t="s">
        <v>17</v>
      </c>
      <c r="Y18" s="382" t="s">
        <v>17</v>
      </c>
      <c r="Z18" s="382" t="s">
        <v>17</v>
      </c>
      <c r="AA18" s="382" t="s">
        <v>17</v>
      </c>
      <c r="AB18" s="382" t="s">
        <v>17</v>
      </c>
    </row>
    <row r="19" spans="1:28" ht="13.5">
      <c r="A19" s="255" t="s">
        <v>322</v>
      </c>
      <c r="B19" s="382">
        <v>34.43086513944393</v>
      </c>
      <c r="C19" s="382">
        <v>33.57923661253663</v>
      </c>
      <c r="D19" s="382">
        <v>36.1734034754244</v>
      </c>
      <c r="E19" s="382">
        <v>38.386408127447005</v>
      </c>
      <c r="F19" s="382">
        <v>38.24614833737927</v>
      </c>
      <c r="G19" s="382">
        <v>37.93871331138493</v>
      </c>
      <c r="H19" s="382">
        <v>38.52227361227376</v>
      </c>
      <c r="I19" s="382">
        <v>38.5363913661282</v>
      </c>
      <c r="J19" s="382">
        <v>53.29694169088346</v>
      </c>
      <c r="K19" s="382">
        <v>53.14883667209025</v>
      </c>
      <c r="L19" s="382">
        <v>53.49000064997603</v>
      </c>
      <c r="M19" s="382">
        <v>53.2</v>
      </c>
      <c r="N19" s="382">
        <v>52.5</v>
      </c>
      <c r="O19" s="382"/>
      <c r="P19" s="383">
        <v>49.299618209933804</v>
      </c>
      <c r="Q19" s="383">
        <v>50.962671471901864</v>
      </c>
      <c r="R19" s="383">
        <v>54.64759380518211</v>
      </c>
      <c r="S19" s="383">
        <v>53.92279069026333</v>
      </c>
      <c r="T19" s="382">
        <v>52.846021188148256</v>
      </c>
      <c r="U19" s="382">
        <v>53.49000064997603</v>
      </c>
      <c r="V19" s="382" t="s">
        <v>17</v>
      </c>
      <c r="X19" s="382" t="s">
        <v>17</v>
      </c>
      <c r="Y19" s="382" t="s">
        <v>17</v>
      </c>
      <c r="Z19" s="382" t="s">
        <v>17</v>
      </c>
      <c r="AA19" s="382" t="s">
        <v>17</v>
      </c>
      <c r="AB19" s="382" t="s">
        <v>17</v>
      </c>
    </row>
    <row r="20" spans="3:28" ht="12.75"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82"/>
      <c r="Q20" s="399"/>
      <c r="R20" s="382"/>
      <c r="S20" s="399"/>
      <c r="T20" s="399"/>
      <c r="U20" s="399"/>
      <c r="V20" s="399"/>
      <c r="X20" s="399"/>
      <c r="Y20" s="382"/>
      <c r="Z20" s="382"/>
      <c r="AA20" s="382"/>
      <c r="AB20" s="399"/>
    </row>
    <row r="21" spans="1:28" ht="12.75">
      <c r="A21" s="395" t="s">
        <v>11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82"/>
      <c r="Q21" s="399"/>
      <c r="R21" s="382"/>
      <c r="S21" s="399"/>
      <c r="T21" s="399"/>
      <c r="U21" s="399"/>
      <c r="V21" s="399"/>
      <c r="X21" s="399"/>
      <c r="Y21" s="382"/>
      <c r="Z21" s="382"/>
      <c r="AA21" s="382"/>
      <c r="AB21" s="399"/>
    </row>
    <row r="22" spans="1:28" ht="12.75">
      <c r="A22" s="277" t="s">
        <v>296</v>
      </c>
      <c r="B22" s="396">
        <v>14.224926740263157</v>
      </c>
      <c r="C22" s="382">
        <v>14.299881969210546</v>
      </c>
      <c r="D22" s="382">
        <v>21.406983698421072</v>
      </c>
      <c r="E22" s="382">
        <v>21.47916355289472</v>
      </c>
      <c r="F22" s="382">
        <v>26.34676169286564</v>
      </c>
      <c r="G22" s="382">
        <v>29.494833779782994</v>
      </c>
      <c r="H22" s="382">
        <v>29.241275049873963</v>
      </c>
      <c r="I22" s="382">
        <v>42.96336497813205</v>
      </c>
      <c r="J22" s="382">
        <v>41.648087249124124</v>
      </c>
      <c r="K22" s="382">
        <v>42.46893665974083</v>
      </c>
      <c r="L22" s="382">
        <v>46.1135843339195</v>
      </c>
      <c r="M22" s="382" t="s">
        <v>17</v>
      </c>
      <c r="N22" s="382" t="s">
        <v>17</v>
      </c>
      <c r="O22" s="382"/>
      <c r="P22" s="382">
        <v>6.994306560634699</v>
      </c>
      <c r="Q22" s="382">
        <v>8.188235973085172</v>
      </c>
      <c r="R22" s="382">
        <v>12.073334865247006</v>
      </c>
      <c r="S22" s="382">
        <v>11.79784967854798</v>
      </c>
      <c r="T22" s="382">
        <v>11.83262315571185</v>
      </c>
      <c r="U22" s="382">
        <v>10.452528942636874</v>
      </c>
      <c r="V22" s="382" t="s">
        <v>17</v>
      </c>
      <c r="X22" s="382" t="s">
        <v>17</v>
      </c>
      <c r="Y22" s="382" t="s">
        <v>17</v>
      </c>
      <c r="Z22" s="382" t="s">
        <v>17</v>
      </c>
      <c r="AA22" s="382" t="s">
        <v>17</v>
      </c>
      <c r="AB22" s="399" t="s">
        <v>17</v>
      </c>
    </row>
    <row r="23" spans="1:28" ht="12.75">
      <c r="A23" s="255" t="s">
        <v>85</v>
      </c>
      <c r="B23" s="396">
        <v>87.96942490473684</v>
      </c>
      <c r="C23" s="382">
        <v>94.06053078289474</v>
      </c>
      <c r="D23" s="382">
        <v>104.70641874421054</v>
      </c>
      <c r="E23" s="382">
        <v>126.64552432342104</v>
      </c>
      <c r="F23" s="382">
        <v>140.9488543939102</v>
      </c>
      <c r="G23" s="382">
        <v>160.5598085701434</v>
      </c>
      <c r="H23" s="382">
        <v>176.04127504987397</v>
      </c>
      <c r="I23" s="382">
        <v>198.9068262268554</v>
      </c>
      <c r="J23" s="382">
        <v>157.61210552534652</v>
      </c>
      <c r="K23" s="382">
        <v>199.24784014020477</v>
      </c>
      <c r="L23" s="382">
        <v>227.65565344675593</v>
      </c>
      <c r="M23" s="382" t="s">
        <v>17</v>
      </c>
      <c r="N23" s="382" t="s">
        <v>17</v>
      </c>
      <c r="O23" s="382"/>
      <c r="P23" s="382">
        <v>50.202382865449955</v>
      </c>
      <c r="Q23" s="382">
        <v>52.91240615509465</v>
      </c>
      <c r="R23" s="382">
        <v>54.67058398713483</v>
      </c>
      <c r="S23" s="382">
        <v>56.92199754007685</v>
      </c>
      <c r="T23" s="382">
        <v>58.50904119677609</v>
      </c>
      <c r="U23" s="382">
        <v>57.55386625043921</v>
      </c>
      <c r="V23" s="382" t="s">
        <v>17</v>
      </c>
      <c r="X23" s="382">
        <v>19.2278479433365</v>
      </c>
      <c r="Y23" s="382">
        <v>17.711978387366525</v>
      </c>
      <c r="Z23" s="382">
        <v>18.817148074454003</v>
      </c>
      <c r="AA23" s="382">
        <v>20.295</v>
      </c>
      <c r="AB23" s="382" t="s">
        <v>17</v>
      </c>
    </row>
    <row r="24" spans="1:28" ht="12.75">
      <c r="A24" s="277" t="s">
        <v>67</v>
      </c>
      <c r="B24" s="396">
        <v>-10.444575751486152</v>
      </c>
      <c r="C24" s="382">
        <v>6.924116969906358</v>
      </c>
      <c r="D24" s="382">
        <v>11.31812448080698</v>
      </c>
      <c r="E24" s="382">
        <v>20.952971023491873</v>
      </c>
      <c r="F24" s="382">
        <v>11.293987803281569</v>
      </c>
      <c r="G24" s="382">
        <v>14</v>
      </c>
      <c r="H24" s="382">
        <v>9.642180454498517</v>
      </c>
      <c r="I24" s="382">
        <v>13.146604904419522</v>
      </c>
      <c r="J24" s="382">
        <v>-21.07056622387258</v>
      </c>
      <c r="K24" s="382">
        <v>26.416584231318808</v>
      </c>
      <c r="L24" s="382">
        <v>14.257526348371673</v>
      </c>
      <c r="M24" s="382" t="s">
        <v>17</v>
      </c>
      <c r="N24" s="382" t="s">
        <v>17</v>
      </c>
      <c r="O24" s="382"/>
      <c r="P24" s="382">
        <v>21.574875434661568</v>
      </c>
      <c r="Q24" s="382">
        <v>12.843695589197313</v>
      </c>
      <c r="R24" s="382">
        <v>5.323651051627067</v>
      </c>
      <c r="S24" s="382">
        <v>9.89916005632723</v>
      </c>
      <c r="T24" s="382">
        <v>11.667810301638989</v>
      </c>
      <c r="U24" s="382">
        <v>9.693057630358965</v>
      </c>
      <c r="V24" s="382" t="s">
        <v>17</v>
      </c>
      <c r="X24" s="382">
        <v>6.0755557736775545</v>
      </c>
      <c r="Y24" s="382">
        <v>0.4245757750343637</v>
      </c>
      <c r="Z24" s="382">
        <v>14.530359212541644</v>
      </c>
      <c r="AA24" s="382">
        <v>-0.13665479112399126</v>
      </c>
      <c r="AB24" s="399" t="s">
        <v>17</v>
      </c>
    </row>
    <row r="25" spans="1:28" ht="12.75">
      <c r="A25" s="277" t="s">
        <v>83</v>
      </c>
      <c r="B25" s="396">
        <v>-13.072165735867781</v>
      </c>
      <c r="C25" s="382">
        <v>5.9860054955588105</v>
      </c>
      <c r="D25" s="382">
        <v>4.970852237613621</v>
      </c>
      <c r="E25" s="382">
        <v>15.423113063191218</v>
      </c>
      <c r="F25" s="382">
        <v>9.936082226535836</v>
      </c>
      <c r="G25" s="382">
        <v>6.394326590253585</v>
      </c>
      <c r="H25" s="382">
        <v>-4.16638370926602</v>
      </c>
      <c r="I25" s="382">
        <v>-3.7448367265730864</v>
      </c>
      <c r="J25" s="382">
        <v>3.509867813180767</v>
      </c>
      <c r="K25" s="382">
        <v>5.28541752642433</v>
      </c>
      <c r="L25" s="382">
        <v>13.666579411327007</v>
      </c>
      <c r="M25" s="382" t="s">
        <v>17</v>
      </c>
      <c r="N25" s="382" t="s">
        <v>17</v>
      </c>
      <c r="O25" s="382"/>
      <c r="P25" s="382">
        <v>2.693207822695598</v>
      </c>
      <c r="Q25" s="382">
        <v>-7.759432455041571</v>
      </c>
      <c r="R25" s="382">
        <v>25.190674455164363</v>
      </c>
      <c r="S25" s="382">
        <v>11.693870689385232</v>
      </c>
      <c r="T25" s="382">
        <v>13.502503202553328</v>
      </c>
      <c r="U25" s="382">
        <v>4.454146468326026</v>
      </c>
      <c r="V25" s="382" t="s">
        <v>17</v>
      </c>
      <c r="X25" s="382">
        <v>2.347888862238068</v>
      </c>
      <c r="Y25" s="382">
        <v>-12.51823057944752</v>
      </c>
      <c r="Z25" s="382">
        <v>-21.294293447267854</v>
      </c>
      <c r="AA25" s="382">
        <v>-10.196113668985952</v>
      </c>
      <c r="AB25" s="382" t="s">
        <v>17</v>
      </c>
    </row>
    <row r="26" spans="1:28" ht="12.75">
      <c r="A26" s="255" t="s">
        <v>87</v>
      </c>
      <c r="B26" s="396">
        <v>73.74449816447368</v>
      </c>
      <c r="C26" s="382">
        <v>79.7606488136842</v>
      </c>
      <c r="D26" s="382">
        <v>83.29943504578947</v>
      </c>
      <c r="E26" s="382">
        <v>105.16636077052632</v>
      </c>
      <c r="F26" s="382">
        <v>114.60209270104457</v>
      </c>
      <c r="G26" s="382">
        <v>131.0649747903604</v>
      </c>
      <c r="H26" s="382">
        <v>146.8</v>
      </c>
      <c r="I26" s="382">
        <v>155.94346124872334</v>
      </c>
      <c r="J26" s="382">
        <v>117.2907582917263</v>
      </c>
      <c r="K26" s="382">
        <v>157.306562655517</v>
      </c>
      <c r="L26" s="382">
        <v>178.78906811341133</v>
      </c>
      <c r="M26" s="382" t="s">
        <v>17</v>
      </c>
      <c r="N26" s="382" t="s">
        <v>17</v>
      </c>
      <c r="O26" s="382"/>
      <c r="P26" s="382">
        <v>43.20807630481525</v>
      </c>
      <c r="Q26" s="382">
        <v>44.72417018200948</v>
      </c>
      <c r="R26" s="382">
        <v>42.16886058497417</v>
      </c>
      <c r="S26" s="382">
        <v>44.88778643466089</v>
      </c>
      <c r="T26" s="382">
        <v>45.872651453728665</v>
      </c>
      <c r="U26" s="382">
        <v>45.83935968938995</v>
      </c>
      <c r="V26" s="382" t="s">
        <v>17</v>
      </c>
      <c r="X26" s="382">
        <v>16.596688816714153</v>
      </c>
      <c r="Y26" s="382">
        <v>14.897974070500451</v>
      </c>
      <c r="Z26" s="382">
        <v>15.316349368630048</v>
      </c>
      <c r="AA26" s="382">
        <v>16.861</v>
      </c>
      <c r="AB26" s="382" t="s">
        <v>17</v>
      </c>
    </row>
    <row r="27" spans="1:28" ht="12.75">
      <c r="A27" s="277" t="s">
        <v>67</v>
      </c>
      <c r="B27" s="396">
        <v>-10.026934026880275</v>
      </c>
      <c r="C27" s="382">
        <v>8.15810100950527</v>
      </c>
      <c r="D27" s="382">
        <v>4.43675707850828</v>
      </c>
      <c r="E27" s="382">
        <v>26.25098923266007</v>
      </c>
      <c r="F27" s="382">
        <v>8.972195920240189</v>
      </c>
      <c r="G27" s="382">
        <v>14.6</v>
      </c>
      <c r="H27" s="382">
        <v>12.045317775378184</v>
      </c>
      <c r="I27" s="382">
        <v>6.774861659890008</v>
      </c>
      <c r="J27" s="382">
        <v>-20.75582630480114</v>
      </c>
      <c r="K27" s="382">
        <v>34.11675817140099</v>
      </c>
      <c r="L27" s="382">
        <v>13.656458507035406</v>
      </c>
      <c r="M27" s="382" t="s">
        <v>17</v>
      </c>
      <c r="N27" s="382" t="s">
        <v>17</v>
      </c>
      <c r="O27" s="382"/>
      <c r="P27" s="382">
        <v>29.794149633162426</v>
      </c>
      <c r="Q27" s="382">
        <v>20.329347400949473</v>
      </c>
      <c r="R27" s="382">
        <v>13.539043915641175</v>
      </c>
      <c r="S27" s="382">
        <v>6.901984765262009</v>
      </c>
      <c r="T27" s="382">
        <v>6.034494396027535</v>
      </c>
      <c r="U27" s="382">
        <v>8.663591914265767</v>
      </c>
      <c r="V27" s="382" t="s">
        <v>17</v>
      </c>
      <c r="X27" s="382">
        <v>10.431133605591313</v>
      </c>
      <c r="Y27" s="382">
        <v>3.2871500855911506</v>
      </c>
      <c r="Z27" s="382">
        <v>18.0406455456956</v>
      </c>
      <c r="AA27" s="382">
        <v>1.579761456389539</v>
      </c>
      <c r="AB27" s="382" t="s">
        <v>17</v>
      </c>
    </row>
    <row r="28" spans="1:28" ht="12.75">
      <c r="A28" s="255" t="s">
        <v>90</v>
      </c>
      <c r="B28" s="396">
        <v>7.286052631578948</v>
      </c>
      <c r="C28" s="382">
        <v>8.024736842105263</v>
      </c>
      <c r="D28" s="382">
        <v>13.322236842105264</v>
      </c>
      <c r="E28" s="382">
        <v>15.079509823684212</v>
      </c>
      <c r="F28" s="382">
        <v>20.02135201058207</v>
      </c>
      <c r="G28" s="382">
        <v>25.5</v>
      </c>
      <c r="H28" s="382">
        <v>29.2</v>
      </c>
      <c r="I28" s="382">
        <v>39.42489592147055</v>
      </c>
      <c r="J28" s="382">
        <v>31.899791024573485</v>
      </c>
      <c r="K28" s="382">
        <v>27.41897629517495</v>
      </c>
      <c r="L28" s="382">
        <v>32.0081333828381</v>
      </c>
      <c r="M28" s="382" t="s">
        <v>17</v>
      </c>
      <c r="N28" s="382" t="s">
        <v>17</v>
      </c>
      <c r="O28" s="382"/>
      <c r="P28" s="382">
        <v>6.409096881407437</v>
      </c>
      <c r="Q28" s="382">
        <v>7.631164594151499</v>
      </c>
      <c r="R28" s="382">
        <v>8.500147720185595</v>
      </c>
      <c r="S28" s="382">
        <v>7.756168729916185</v>
      </c>
      <c r="T28" s="382">
        <v>8.818581247454315</v>
      </c>
      <c r="U28" s="382">
        <v>6.9734348438523694</v>
      </c>
      <c r="V28" s="382" t="s">
        <v>17</v>
      </c>
      <c r="X28" s="382" t="s">
        <v>17</v>
      </c>
      <c r="Y28" s="382" t="s">
        <v>17</v>
      </c>
      <c r="Z28" s="382" t="s">
        <v>17</v>
      </c>
      <c r="AA28" s="382" t="s">
        <v>17</v>
      </c>
      <c r="AB28" s="382" t="s">
        <v>17</v>
      </c>
    </row>
    <row r="29" spans="1:28" ht="12.75">
      <c r="A29" s="255" t="s">
        <v>12</v>
      </c>
      <c r="B29" s="396">
        <v>7.852708187384956</v>
      </c>
      <c r="C29" s="382">
        <v>7.957454470490301</v>
      </c>
      <c r="D29" s="382">
        <v>12.088884325248527</v>
      </c>
      <c r="E29" s="382">
        <v>12.087834423940192</v>
      </c>
      <c r="F29" s="382">
        <v>14.569364694648815</v>
      </c>
      <c r="G29" s="382">
        <v>16.316103871628776</v>
      </c>
      <c r="H29" s="382">
        <v>15.7</v>
      </c>
      <c r="I29" s="382">
        <v>13.763529472298721</v>
      </c>
      <c r="J29" s="382">
        <v>16.49267968676341</v>
      </c>
      <c r="K29" s="382">
        <v>11.498965885982713</v>
      </c>
      <c r="L29" s="382">
        <v>11.477547314676036</v>
      </c>
      <c r="M29" s="382">
        <v>11.1</v>
      </c>
      <c r="N29" s="382">
        <v>10.6</v>
      </c>
      <c r="O29" s="382"/>
      <c r="P29" s="382">
        <v>10.458676806027185</v>
      </c>
      <c r="Q29" s="382">
        <v>11.684228138570328</v>
      </c>
      <c r="R29" s="382">
        <v>12.695690437748908</v>
      </c>
      <c r="S29" s="382">
        <v>11.143340812918233</v>
      </c>
      <c r="T29" s="382">
        <v>12.278663934618546</v>
      </c>
      <c r="U29" s="382">
        <v>9.891527194669122</v>
      </c>
      <c r="V29" s="382" t="s">
        <v>17</v>
      </c>
      <c r="X29" s="382" t="s">
        <v>17</v>
      </c>
      <c r="Y29" s="382" t="s">
        <v>17</v>
      </c>
      <c r="Z29" s="382" t="s">
        <v>17</v>
      </c>
      <c r="AA29" s="382" t="s">
        <v>17</v>
      </c>
      <c r="AB29" s="382" t="s">
        <v>17</v>
      </c>
    </row>
    <row r="30" spans="1:28" ht="12.75">
      <c r="A30" s="255" t="s">
        <v>123</v>
      </c>
      <c r="B30" s="426">
        <v>287.10526315789474</v>
      </c>
      <c r="C30" s="423">
        <v>1298.6842105263158</v>
      </c>
      <c r="D30" s="423">
        <v>1103.6842105263158</v>
      </c>
      <c r="E30" s="423">
        <v>2562.8947368421054</v>
      </c>
      <c r="F30" s="423">
        <v>4</v>
      </c>
      <c r="G30" s="383">
        <v>6.1</v>
      </c>
      <c r="H30" s="382">
        <v>8.5</v>
      </c>
      <c r="I30" s="382">
        <v>7.177448607231505</v>
      </c>
      <c r="J30" s="382">
        <v>1.4336984730145386</v>
      </c>
      <c r="K30" s="382">
        <v>9.128036773395399</v>
      </c>
      <c r="L30" s="382">
        <v>10.768034082569526</v>
      </c>
      <c r="M30" s="382" t="s">
        <v>17</v>
      </c>
      <c r="N30" s="382" t="s">
        <v>17</v>
      </c>
      <c r="O30" s="382"/>
      <c r="P30" s="382">
        <v>2.0534337686850455</v>
      </c>
      <c r="Q30" s="382">
        <v>3.4472863431534684</v>
      </c>
      <c r="R30" s="382">
        <v>3.6349013557432257</v>
      </c>
      <c r="S30" s="382">
        <v>3.3680674571931632</v>
      </c>
      <c r="T30" s="382">
        <v>1.7135098157701902</v>
      </c>
      <c r="U30" s="382">
        <v>2.070685148359005</v>
      </c>
      <c r="V30" s="382" t="s">
        <v>17</v>
      </c>
      <c r="X30" s="382" t="s">
        <v>17</v>
      </c>
      <c r="Y30" s="382" t="s">
        <v>17</v>
      </c>
      <c r="Z30" s="382" t="s">
        <v>17</v>
      </c>
      <c r="AA30" s="382" t="s">
        <v>17</v>
      </c>
      <c r="AB30" s="382" t="s">
        <v>17</v>
      </c>
    </row>
    <row r="31" spans="1:28" ht="12.75">
      <c r="A31" s="255" t="s">
        <v>94</v>
      </c>
      <c r="B31" s="396">
        <v>45.63649631578948</v>
      </c>
      <c r="C31" s="382">
        <v>48.85787736842106</v>
      </c>
      <c r="D31" s="382">
        <v>49.1</v>
      </c>
      <c r="E31" s="382">
        <v>52.8</v>
      </c>
      <c r="F31" s="382">
        <v>52.20312032953976</v>
      </c>
      <c r="G31" s="382">
        <v>50.9</v>
      </c>
      <c r="H31" s="382">
        <v>55.8</v>
      </c>
      <c r="I31" s="382">
        <v>70.88594782363438</v>
      </c>
      <c r="J31" s="382">
        <v>66.19971845712571</v>
      </c>
      <c r="K31" s="382">
        <v>70.69910721943094</v>
      </c>
      <c r="L31" s="382">
        <v>84.12547066846177</v>
      </c>
      <c r="M31" s="382" t="s">
        <v>17</v>
      </c>
      <c r="N31" s="382" t="s">
        <v>17</v>
      </c>
      <c r="O31" s="382"/>
      <c r="P31" s="382">
        <v>72.046873283942</v>
      </c>
      <c r="Q31" s="382">
        <v>72.91590402728251</v>
      </c>
      <c r="R31" s="382">
        <v>76.64238584512766</v>
      </c>
      <c r="S31" s="382">
        <v>80.06370394612695</v>
      </c>
      <c r="T31" s="382">
        <v>87.1901619314176</v>
      </c>
      <c r="U31" s="382">
        <v>81.70773034792586</v>
      </c>
      <c r="V31" s="382" t="s">
        <v>17</v>
      </c>
      <c r="X31" s="382" t="s">
        <v>17</v>
      </c>
      <c r="Y31" s="382" t="s">
        <v>17</v>
      </c>
      <c r="Z31" s="382" t="s">
        <v>17</v>
      </c>
      <c r="AA31" s="382" t="s">
        <v>17</v>
      </c>
      <c r="AB31" s="382" t="s">
        <v>17</v>
      </c>
    </row>
    <row r="32" spans="1:28" ht="12.75">
      <c r="A32" s="255" t="s">
        <v>12</v>
      </c>
      <c r="B32" s="396">
        <v>49.18576716140213</v>
      </c>
      <c r="C32" s="382">
        <v>48.448234793704806</v>
      </c>
      <c r="D32" s="382">
        <v>44.59153972715267</v>
      </c>
      <c r="E32" s="382">
        <v>42.31349293742406</v>
      </c>
      <c r="F32" s="382">
        <v>37.82834806488388</v>
      </c>
      <c r="G32" s="382">
        <v>32.544757033248075</v>
      </c>
      <c r="H32" s="382">
        <v>29.88752008569898</v>
      </c>
      <c r="I32" s="382">
        <v>31.823921771784015</v>
      </c>
      <c r="J32" s="382">
        <v>34.22626659297659</v>
      </c>
      <c r="K32" s="382">
        <v>29.649780259255422</v>
      </c>
      <c r="L32" s="382">
        <v>30.165897474182763</v>
      </c>
      <c r="M32" s="382" t="s">
        <v>17</v>
      </c>
      <c r="N32" s="382" t="s">
        <v>17</v>
      </c>
      <c r="O32" s="382"/>
      <c r="P32" s="382">
        <v>29.39240022831704</v>
      </c>
      <c r="Q32" s="382">
        <v>27.910748322667946</v>
      </c>
      <c r="R32" s="382">
        <v>30.515649020823957</v>
      </c>
      <c r="S32" s="382">
        <v>30.41481817088445</v>
      </c>
      <c r="T32" s="382">
        <v>31.854559274925556</v>
      </c>
      <c r="U32" s="382">
        <v>29.298938798659698</v>
      </c>
      <c r="V32" s="382" t="s">
        <v>17</v>
      </c>
      <c r="X32" s="382" t="s">
        <v>17</v>
      </c>
      <c r="Y32" s="382" t="s">
        <v>17</v>
      </c>
      <c r="Z32" s="382" t="s">
        <v>17</v>
      </c>
      <c r="AA32" s="382" t="s">
        <v>17</v>
      </c>
      <c r="AB32" s="382" t="s">
        <v>17</v>
      </c>
    </row>
    <row r="33" spans="1:28" ht="12.75">
      <c r="A33" s="255" t="s">
        <v>96</v>
      </c>
      <c r="B33" s="396">
        <v>6.334808157894737</v>
      </c>
      <c r="C33" s="382">
        <v>8.535411052631579</v>
      </c>
      <c r="D33" s="382">
        <v>8.815684473684213</v>
      </c>
      <c r="E33" s="382">
        <v>11.509737105263158</v>
      </c>
      <c r="F33" s="382">
        <v>12.398026722294103</v>
      </c>
      <c r="G33" s="382">
        <v>11.8</v>
      </c>
      <c r="H33" s="382">
        <v>16.2</v>
      </c>
      <c r="I33" s="382">
        <v>23.90700315351585</v>
      </c>
      <c r="J33" s="382">
        <v>22.014582285129613</v>
      </c>
      <c r="K33" s="382">
        <v>24.732023706599556</v>
      </c>
      <c r="L33" s="382">
        <v>33.96963841899298</v>
      </c>
      <c r="M33" s="382" t="s">
        <v>17</v>
      </c>
      <c r="N33" s="382" t="s">
        <v>17</v>
      </c>
      <c r="O33" s="382"/>
      <c r="P33" s="382">
        <v>25.562333563572583</v>
      </c>
      <c r="Q33" s="382">
        <v>25.50750551055409</v>
      </c>
      <c r="R33" s="382">
        <v>29.919213472082472</v>
      </c>
      <c r="S33" s="382">
        <v>30.603997990218073</v>
      </c>
      <c r="T33" s="382">
        <v>34.92675472471273</v>
      </c>
      <c r="U33" s="382">
        <v>32.99336139103674</v>
      </c>
      <c r="V33" s="382" t="s">
        <v>17</v>
      </c>
      <c r="X33" s="382" t="s">
        <v>17</v>
      </c>
      <c r="Y33" s="382" t="s">
        <v>17</v>
      </c>
      <c r="Z33" s="382" t="s">
        <v>17</v>
      </c>
      <c r="AA33" s="382" t="s">
        <v>17</v>
      </c>
      <c r="AB33" s="382" t="s">
        <v>17</v>
      </c>
    </row>
    <row r="34" spans="1:28" ht="12.75">
      <c r="A34" s="255" t="s">
        <v>13</v>
      </c>
      <c r="B34" s="396">
        <v>6.924529255811087</v>
      </c>
      <c r="C34" s="382">
        <v>6.705914695691982</v>
      </c>
      <c r="D34" s="382">
        <v>6.392194937592254</v>
      </c>
      <c r="E34" s="382">
        <v>4.5464500617086445</v>
      </c>
      <c r="F34" s="382">
        <v>5.367582571561825</v>
      </c>
      <c r="G34" s="382">
        <v>7.3</v>
      </c>
      <c r="H34" s="382">
        <v>2.6</v>
      </c>
      <c r="I34" s="382">
        <v>2.5719371712121286</v>
      </c>
      <c r="J34" s="382">
        <v>6.452960472598081</v>
      </c>
      <c r="K34" s="382">
        <v>7.644274373105714</v>
      </c>
      <c r="L34" s="382">
        <v>10.320352324260702</v>
      </c>
      <c r="M34" s="382" t="s">
        <v>17</v>
      </c>
      <c r="N34" s="382" t="s">
        <v>17</v>
      </c>
      <c r="O34" s="382"/>
      <c r="P34" s="382">
        <v>7.519779001472601</v>
      </c>
      <c r="Q34" s="382">
        <v>6.877234062288625</v>
      </c>
      <c r="R34" s="382">
        <v>9.961010336482488</v>
      </c>
      <c r="S34" s="382">
        <v>8.418378583813395</v>
      </c>
      <c r="T34" s="382">
        <v>12.562694689952497</v>
      </c>
      <c r="U34" s="382">
        <v>10.2799136213544</v>
      </c>
      <c r="V34" s="382" t="s">
        <v>17</v>
      </c>
      <c r="X34" s="382" t="s">
        <v>17</v>
      </c>
      <c r="Y34" s="382" t="s">
        <v>17</v>
      </c>
      <c r="Z34" s="382" t="s">
        <v>17</v>
      </c>
      <c r="AA34" s="382" t="s">
        <v>17</v>
      </c>
      <c r="AB34" s="382" t="s">
        <v>17</v>
      </c>
    </row>
    <row r="35" spans="1:28" ht="12.75">
      <c r="A35" s="307" t="s">
        <v>98</v>
      </c>
      <c r="B35" s="396">
        <v>29.890877894736843</v>
      </c>
      <c r="C35" s="382">
        <v>33.731636578947366</v>
      </c>
      <c r="D35" s="382">
        <v>44.20075315789474</v>
      </c>
      <c r="E35" s="382">
        <v>66.23456105263158</v>
      </c>
      <c r="F35" s="382">
        <v>70.19338358163252</v>
      </c>
      <c r="G35" s="382">
        <v>82.4508240124929</v>
      </c>
      <c r="H35" s="382">
        <v>101.33807763681665</v>
      </c>
      <c r="I35" s="382">
        <v>92.36768664576667</v>
      </c>
      <c r="J35" s="397">
        <v>96.6777</v>
      </c>
      <c r="K35" s="397">
        <v>106.4983</v>
      </c>
      <c r="L35" s="397">
        <v>133.6415</v>
      </c>
      <c r="M35" s="397" t="s">
        <v>17</v>
      </c>
      <c r="N35" s="397" t="s">
        <v>17</v>
      </c>
      <c r="O35" s="397"/>
      <c r="P35" s="382">
        <v>100.6500118364923</v>
      </c>
      <c r="Q35" s="382">
        <v>84.52806790931771</v>
      </c>
      <c r="R35" s="382">
        <v>113.83800000000001</v>
      </c>
      <c r="S35" s="382">
        <v>134.326</v>
      </c>
      <c r="T35" s="382">
        <v>130.9778</v>
      </c>
      <c r="U35" s="382">
        <v>133.6415</v>
      </c>
      <c r="V35" s="382" t="s">
        <v>17</v>
      </c>
      <c r="X35" s="382">
        <v>133.6415</v>
      </c>
      <c r="Y35" s="382">
        <v>134.0805</v>
      </c>
      <c r="Z35" s="382">
        <v>134.72910000000002</v>
      </c>
      <c r="AA35" s="382">
        <v>135.7</v>
      </c>
      <c r="AB35" s="382" t="s">
        <v>17</v>
      </c>
    </row>
    <row r="36" spans="1:28" ht="12.75">
      <c r="A36" s="277" t="s">
        <v>100</v>
      </c>
      <c r="B36" s="396">
        <v>5.1</v>
      </c>
      <c r="C36" s="382">
        <v>5.4</v>
      </c>
      <c r="D36" s="382">
        <v>6.5</v>
      </c>
      <c r="E36" s="382">
        <v>7.9</v>
      </c>
      <c r="F36" s="382">
        <v>7.7</v>
      </c>
      <c r="G36" s="382">
        <v>7.8</v>
      </c>
      <c r="H36" s="382">
        <v>8.40587450369447</v>
      </c>
      <c r="I36" s="382">
        <v>7.107782723774026</v>
      </c>
      <c r="J36" s="397">
        <v>6.223226114764153</v>
      </c>
      <c r="K36" s="397">
        <v>5.508102533327858</v>
      </c>
      <c r="L36" s="397">
        <v>6.105024090746885</v>
      </c>
      <c r="M36" s="397" t="s">
        <v>17</v>
      </c>
      <c r="N36" s="397" t="s">
        <v>17</v>
      </c>
      <c r="O36" s="397"/>
      <c r="P36" s="382">
        <v>9.3177035817515</v>
      </c>
      <c r="Q36" s="382">
        <v>7.559945109351144</v>
      </c>
      <c r="R36" s="382">
        <v>5.426367856583725</v>
      </c>
      <c r="S36" s="382">
        <v>6.1096061131418535</v>
      </c>
      <c r="T36" s="382">
        <v>5.837144476713248</v>
      </c>
      <c r="U36" s="382">
        <v>6.031345860993822</v>
      </c>
      <c r="V36" s="382" t="s">
        <v>17</v>
      </c>
      <c r="X36" s="382" t="s">
        <v>17</v>
      </c>
      <c r="Y36" s="382" t="s">
        <v>17</v>
      </c>
      <c r="Z36" s="382" t="s">
        <v>17</v>
      </c>
      <c r="AA36" s="382" t="s">
        <v>17</v>
      </c>
      <c r="AB36" s="382" t="s">
        <v>17</v>
      </c>
    </row>
    <row r="37" spans="3:28" ht="12.75"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82"/>
      <c r="Q37" s="399"/>
      <c r="R37" s="382"/>
      <c r="S37" s="399"/>
      <c r="T37" s="399"/>
      <c r="U37" s="399"/>
      <c r="V37" s="399"/>
      <c r="X37" s="382"/>
      <c r="Y37" s="382"/>
      <c r="Z37" s="382"/>
      <c r="AA37" s="382"/>
      <c r="AB37" s="399"/>
    </row>
    <row r="38" spans="1:28" ht="12.75">
      <c r="A38" s="395" t="s">
        <v>14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82"/>
      <c r="Q38" s="399"/>
      <c r="R38" s="382"/>
      <c r="S38" s="399"/>
      <c r="T38" s="399"/>
      <c r="U38" s="399"/>
      <c r="V38" s="399"/>
      <c r="X38" s="382"/>
      <c r="Y38" s="382"/>
      <c r="Z38" s="382"/>
      <c r="AA38" s="382"/>
      <c r="AB38" s="399"/>
    </row>
    <row r="39" spans="1:28" ht="12.75">
      <c r="A39" s="277" t="s">
        <v>297</v>
      </c>
      <c r="B39" s="396">
        <v>3.857804505549489</v>
      </c>
      <c r="C39" s="382">
        <v>4.5881539618370715</v>
      </c>
      <c r="D39" s="382">
        <v>4.772771350722471</v>
      </c>
      <c r="E39" s="382">
        <v>8.46399093243333</v>
      </c>
      <c r="F39" s="382">
        <v>8.599219579630834</v>
      </c>
      <c r="G39" s="382">
        <v>6.262277763794666</v>
      </c>
      <c r="H39" s="382">
        <v>7.5</v>
      </c>
      <c r="I39" s="382">
        <v>4.1</v>
      </c>
      <c r="J39" s="382">
        <v>9.16015273336157</v>
      </c>
      <c r="K39" s="382">
        <v>11.282663661876802</v>
      </c>
      <c r="L39" s="382">
        <v>13.204833474545108</v>
      </c>
      <c r="M39" s="382" t="s">
        <v>17</v>
      </c>
      <c r="N39" s="382" t="s">
        <v>17</v>
      </c>
      <c r="O39" s="382"/>
      <c r="P39" s="382">
        <v>11.8</v>
      </c>
      <c r="Q39" s="382">
        <v>12.734758748803943</v>
      </c>
      <c r="R39" s="382">
        <v>12.736500682737661</v>
      </c>
      <c r="S39" s="382">
        <v>13.632350740634802</v>
      </c>
      <c r="T39" s="382">
        <v>13.295527347360103</v>
      </c>
      <c r="U39" s="382">
        <v>13.143205354967025</v>
      </c>
      <c r="V39" s="382" t="s">
        <v>17</v>
      </c>
      <c r="X39" s="382">
        <v>13.60686717674977</v>
      </c>
      <c r="Y39" s="382">
        <v>12.073591432233165</v>
      </c>
      <c r="Z39" s="382">
        <v>11.94851175249967</v>
      </c>
      <c r="AA39" s="382">
        <v>12.2</v>
      </c>
      <c r="AB39" s="382" t="s">
        <v>17</v>
      </c>
    </row>
    <row r="40" spans="1:28" ht="12.75">
      <c r="A40" s="277" t="s">
        <v>173</v>
      </c>
      <c r="B40" s="402">
        <v>2.93</v>
      </c>
      <c r="C40" s="401">
        <v>2.87</v>
      </c>
      <c r="D40" s="401">
        <v>2.99</v>
      </c>
      <c r="E40" s="401">
        <v>2.86</v>
      </c>
      <c r="F40" s="382">
        <v>2.84</v>
      </c>
      <c r="G40" s="382">
        <v>3.5383333333333336</v>
      </c>
      <c r="H40" s="382">
        <v>3.544166666666666</v>
      </c>
      <c r="I40" s="382">
        <v>3.528333333333333</v>
      </c>
      <c r="J40" s="382">
        <v>2.0416666666666665</v>
      </c>
      <c r="K40" s="382">
        <v>2.5</v>
      </c>
      <c r="L40" s="382">
        <v>2.9166666666666665</v>
      </c>
      <c r="M40" s="382" t="s">
        <v>17</v>
      </c>
      <c r="N40" s="382" t="s">
        <v>17</v>
      </c>
      <c r="O40" s="382"/>
      <c r="P40" s="382">
        <v>2.81</v>
      </c>
      <c r="Q40" s="382">
        <v>2.79</v>
      </c>
      <c r="R40" s="382">
        <v>2.75</v>
      </c>
      <c r="S40" s="382">
        <v>2.9166666666666665</v>
      </c>
      <c r="T40" s="382">
        <v>3</v>
      </c>
      <c r="U40" s="382">
        <v>3</v>
      </c>
      <c r="V40" s="382">
        <v>3</v>
      </c>
      <c r="X40" s="382">
        <v>3</v>
      </c>
      <c r="Y40" s="382">
        <v>3</v>
      </c>
      <c r="Z40" s="382">
        <v>3</v>
      </c>
      <c r="AA40" s="382">
        <v>3</v>
      </c>
      <c r="AB40" s="382">
        <v>3</v>
      </c>
    </row>
    <row r="41" spans="1:28" ht="12.75">
      <c r="A41" s="255" t="s">
        <v>108</v>
      </c>
      <c r="B41" s="402">
        <v>3.8</v>
      </c>
      <c r="C41" s="401">
        <v>3.8</v>
      </c>
      <c r="D41" s="401">
        <v>3.8</v>
      </c>
      <c r="E41" s="401">
        <v>3.8</v>
      </c>
      <c r="F41" s="401">
        <v>3.7871</v>
      </c>
      <c r="G41" s="401">
        <v>3.5315</v>
      </c>
      <c r="H41" s="401">
        <v>3.3065</v>
      </c>
      <c r="I41" s="401">
        <v>3.464</v>
      </c>
      <c r="J41" s="401">
        <v>3.4245</v>
      </c>
      <c r="K41" s="401">
        <v>3.0835</v>
      </c>
      <c r="L41" s="401">
        <v>3.177</v>
      </c>
      <c r="M41" s="401" t="s">
        <v>17</v>
      </c>
      <c r="N41" s="401" t="s">
        <v>17</v>
      </c>
      <c r="O41" s="401"/>
      <c r="P41" s="401">
        <v>3.0875</v>
      </c>
      <c r="Q41" s="401">
        <v>3.0835</v>
      </c>
      <c r="R41" s="401">
        <v>3.0259</v>
      </c>
      <c r="S41" s="401">
        <v>3.0205</v>
      </c>
      <c r="T41" s="401">
        <v>3.191</v>
      </c>
      <c r="U41" s="401">
        <v>3.177</v>
      </c>
      <c r="V41" s="401">
        <v>3.068</v>
      </c>
      <c r="X41" s="401">
        <v>3.177</v>
      </c>
      <c r="Y41" s="401">
        <v>3.0455</v>
      </c>
      <c r="Z41" s="401">
        <v>3</v>
      </c>
      <c r="AA41" s="401">
        <v>3.068</v>
      </c>
      <c r="AB41" s="401">
        <v>3.03</v>
      </c>
    </row>
    <row r="42" spans="1:28" ht="12.75">
      <c r="A42" s="255" t="s">
        <v>298</v>
      </c>
      <c r="B42" s="396">
        <v>104.87624494274506</v>
      </c>
      <c r="C42" s="382">
        <v>105.00996648699659</v>
      </c>
      <c r="D42" s="382">
        <v>99.15567960648197</v>
      </c>
      <c r="E42" s="382">
        <v>94.87914435002897</v>
      </c>
      <c r="F42" s="382">
        <v>95.19123365351784</v>
      </c>
      <c r="G42" s="382">
        <v>99.2</v>
      </c>
      <c r="H42" s="382">
        <v>102.41984711972435</v>
      </c>
      <c r="I42" s="382">
        <v>105.563</v>
      </c>
      <c r="J42" s="382">
        <v>95.07083333333333</v>
      </c>
      <c r="K42" s="382">
        <v>100</v>
      </c>
      <c r="L42" s="382">
        <v>99.86</v>
      </c>
      <c r="M42" s="382" t="s">
        <v>17</v>
      </c>
      <c r="N42" s="382" t="s">
        <v>17</v>
      </c>
      <c r="O42" s="382"/>
      <c r="P42" s="382">
        <v>111.087</v>
      </c>
      <c r="Q42" s="382">
        <v>109.28</v>
      </c>
      <c r="R42" s="382">
        <v>101.77999999999999</v>
      </c>
      <c r="S42" s="382">
        <v>100.25666666666666</v>
      </c>
      <c r="T42" s="382">
        <v>99.59333333333335</v>
      </c>
      <c r="U42" s="382">
        <v>97.81</v>
      </c>
      <c r="V42" s="382">
        <v>100.63999999999999</v>
      </c>
      <c r="X42" s="382">
        <v>98.2</v>
      </c>
      <c r="Y42" s="382">
        <v>99.68</v>
      </c>
      <c r="Z42" s="382">
        <v>101.14</v>
      </c>
      <c r="AA42" s="382">
        <v>101.1</v>
      </c>
      <c r="AB42" s="396">
        <v>100.24</v>
      </c>
    </row>
    <row r="43" spans="1:28" ht="12.75">
      <c r="A43" s="277" t="s">
        <v>67</v>
      </c>
      <c r="B43" s="396">
        <v>4.876244942745056</v>
      </c>
      <c r="C43" s="382">
        <v>0.12750413053455034</v>
      </c>
      <c r="D43" s="382">
        <v>-5.574982143470697</v>
      </c>
      <c r="E43" s="382">
        <v>-4.3129503760402255</v>
      </c>
      <c r="F43" s="382">
        <v>0.3289335139211591</v>
      </c>
      <c r="G43" s="382">
        <v>3.993723895851775</v>
      </c>
      <c r="H43" s="382">
        <v>3.350276070969471</v>
      </c>
      <c r="I43" s="382">
        <v>-0.2851982127578645</v>
      </c>
      <c r="J43" s="382">
        <v>-3.1256899274833216</v>
      </c>
      <c r="K43" s="382">
        <v>5.184730683262484</v>
      </c>
      <c r="L43" s="382">
        <v>-0.13999999999999568</v>
      </c>
      <c r="M43" s="382" t="s">
        <v>17</v>
      </c>
      <c r="N43" s="382" t="s">
        <v>17</v>
      </c>
      <c r="O43" s="382"/>
      <c r="P43" s="382">
        <v>10.425321463897141</v>
      </c>
      <c r="Q43" s="382">
        <v>6.596614127262113</v>
      </c>
      <c r="R43" s="382">
        <v>5.475145946319371</v>
      </c>
      <c r="S43" s="382">
        <v>-0.9615067996970872</v>
      </c>
      <c r="T43" s="382">
        <v>-2.5918560297329862</v>
      </c>
      <c r="U43" s="382">
        <v>-2.219334199740086</v>
      </c>
      <c r="V43" s="382">
        <v>-1.1200628807231383</v>
      </c>
      <c r="X43" s="382">
        <v>-2.083956526074393</v>
      </c>
      <c r="Y43" s="382">
        <v>-2.5134474327628276</v>
      </c>
      <c r="Z43" s="382">
        <v>-0.6775999214376882</v>
      </c>
      <c r="AA43" s="382">
        <v>-0.15800908552242587</v>
      </c>
      <c r="AB43" s="382">
        <v>-0.5259501835863878</v>
      </c>
    </row>
    <row r="44" spans="1:28" ht="12.75">
      <c r="A44" s="255" t="s">
        <v>299</v>
      </c>
      <c r="B44" s="431">
        <v>696.09</v>
      </c>
      <c r="C44" s="403">
        <v>646.32</v>
      </c>
      <c r="D44" s="403">
        <v>793.94</v>
      </c>
      <c r="E44" s="403">
        <v>907.43</v>
      </c>
      <c r="F44" s="403">
        <v>899.79</v>
      </c>
      <c r="G44" s="403">
        <v>1096.24</v>
      </c>
      <c r="H44" s="403">
        <v>1445.03</v>
      </c>
      <c r="I44" s="403">
        <v>510.5093403538951</v>
      </c>
      <c r="J44" s="403">
        <v>1090.3441666666668</v>
      </c>
      <c r="K44" s="403">
        <v>1379.3858333333335</v>
      </c>
      <c r="L44" s="403">
        <v>1508.8799999999999</v>
      </c>
      <c r="M44" s="403" t="s">
        <v>17</v>
      </c>
      <c r="N44" s="403" t="s">
        <v>17</v>
      </c>
      <c r="O44" s="403"/>
      <c r="P44" s="403">
        <v>852.1591373939312</v>
      </c>
      <c r="Q44" s="403">
        <v>884.4229538803638</v>
      </c>
      <c r="R44" s="403">
        <v>1545.13</v>
      </c>
      <c r="S44" s="403">
        <v>1579.07</v>
      </c>
      <c r="T44" s="403">
        <v>1387.13</v>
      </c>
      <c r="U44" s="403">
        <v>1530.73</v>
      </c>
      <c r="V44" s="403">
        <v>1596.33</v>
      </c>
      <c r="W44" s="431"/>
      <c r="X44" s="403">
        <v>1530.73</v>
      </c>
      <c r="Y44" s="403">
        <v>1521.29</v>
      </c>
      <c r="Z44" s="403">
        <v>1569.65</v>
      </c>
      <c r="AA44" s="432">
        <v>1596.33</v>
      </c>
      <c r="AB44" s="403">
        <v>1570.61</v>
      </c>
    </row>
    <row r="45" spans="2:28" ht="12.75">
      <c r="B45" s="396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99"/>
      <c r="R45" s="382"/>
      <c r="S45" s="399"/>
      <c r="T45" s="399"/>
      <c r="U45" s="399"/>
      <c r="V45" s="399"/>
      <c r="X45" s="382"/>
      <c r="Y45" s="382"/>
      <c r="Z45" s="382"/>
      <c r="AA45" s="382"/>
      <c r="AB45" s="399"/>
    </row>
    <row r="46" spans="1:28" ht="12.75">
      <c r="A46" s="307" t="s">
        <v>61</v>
      </c>
      <c r="B46" s="396">
        <v>92.78394736842105</v>
      </c>
      <c r="C46" s="382">
        <v>100.84552631578948</v>
      </c>
      <c r="D46" s="382">
        <v>110.20236842105264</v>
      </c>
      <c r="E46" s="382">
        <v>124.74947368421053</v>
      </c>
      <c r="F46" s="382">
        <v>138</v>
      </c>
      <c r="G46" s="382">
        <v>156.4</v>
      </c>
      <c r="H46" s="382">
        <v>186.7</v>
      </c>
      <c r="I46" s="382">
        <v>222.74422471237926</v>
      </c>
      <c r="J46" s="382">
        <v>193.41787769137005</v>
      </c>
      <c r="K46" s="382">
        <v>238.4473227162</v>
      </c>
      <c r="L46" s="382">
        <v>278.87607435005</v>
      </c>
      <c r="M46" s="403" t="s">
        <v>17</v>
      </c>
      <c r="N46" s="403" t="s">
        <v>17</v>
      </c>
      <c r="O46" s="382"/>
      <c r="P46" s="382">
        <v>61.28018869188086</v>
      </c>
      <c r="Q46" s="382">
        <v>65.3116706011634</v>
      </c>
      <c r="R46" s="382">
        <v>66.95301655207</v>
      </c>
      <c r="S46" s="382">
        <v>69.60362121317</v>
      </c>
      <c r="T46" s="382">
        <v>71.82036493882</v>
      </c>
      <c r="U46" s="382">
        <v>70.49907164599</v>
      </c>
      <c r="V46" s="382" t="s">
        <v>17</v>
      </c>
      <c r="X46" s="382" t="s">
        <v>17</v>
      </c>
      <c r="Y46" s="382" t="s">
        <v>17</v>
      </c>
      <c r="Z46" s="382" t="s">
        <v>17</v>
      </c>
      <c r="AA46" s="382" t="s">
        <v>17</v>
      </c>
      <c r="AB46" s="382" t="s">
        <v>17</v>
      </c>
    </row>
    <row r="47" spans="1:28" ht="13.5" thickBot="1">
      <c r="A47" s="387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</row>
    <row r="49" ht="12.75">
      <c r="A49" s="404" t="s">
        <v>115</v>
      </c>
    </row>
    <row r="50" spans="1:15" ht="12.75">
      <c r="A50" s="343" t="s">
        <v>113</v>
      </c>
      <c r="B50" s="277"/>
      <c r="C50" s="433"/>
      <c r="D50" s="433"/>
      <c r="E50" s="433"/>
      <c r="F50" s="433"/>
      <c r="G50" s="433"/>
      <c r="H50" s="434"/>
      <c r="I50" s="434"/>
      <c r="J50" s="277"/>
      <c r="K50" s="277"/>
      <c r="L50" s="277"/>
      <c r="M50" s="277"/>
      <c r="N50" s="277"/>
      <c r="O50" s="277"/>
    </row>
    <row r="51" spans="1:4" ht="12.75">
      <c r="A51" s="404" t="s">
        <v>284</v>
      </c>
      <c r="B51" s="437"/>
      <c r="C51" s="435"/>
      <c r="D51" s="277"/>
    </row>
    <row r="52" spans="1:4" ht="12.75">
      <c r="A52" s="404" t="s">
        <v>285</v>
      </c>
      <c r="B52" s="437"/>
      <c r="C52" s="435"/>
      <c r="D52" s="277"/>
    </row>
    <row r="53" spans="1:4" ht="12.75">
      <c r="A53" s="404" t="s">
        <v>286</v>
      </c>
      <c r="B53" s="437"/>
      <c r="C53" s="435"/>
      <c r="D53" s="277"/>
    </row>
    <row r="54" spans="1:4" ht="12.75">
      <c r="A54" s="404" t="s">
        <v>287</v>
      </c>
      <c r="B54" s="414"/>
      <c r="C54" s="414"/>
      <c r="D54" s="277"/>
    </row>
    <row r="55" spans="1:4" ht="12.75">
      <c r="A55" s="404" t="s">
        <v>288</v>
      </c>
      <c r="B55" s="277"/>
      <c r="C55" s="435"/>
      <c r="D55" s="277"/>
    </row>
    <row r="56" spans="1:4" ht="12.75">
      <c r="A56" s="404" t="s">
        <v>289</v>
      </c>
      <c r="B56" s="277"/>
      <c r="C56" s="435"/>
      <c r="D56" s="277"/>
    </row>
    <row r="57" spans="1:16" s="404" customFormat="1" ht="12">
      <c r="A57" s="404" t="s">
        <v>290</v>
      </c>
      <c r="B57" s="438"/>
      <c r="C57" s="436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</row>
    <row r="58" spans="1:16" s="404" customFormat="1" ht="12">
      <c r="A58" s="404" t="s">
        <v>291</v>
      </c>
      <c r="B58" s="439"/>
      <c r="C58" s="436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</row>
    <row r="59" spans="1:16" ht="12.75">
      <c r="A59" s="255" t="s">
        <v>292</v>
      </c>
      <c r="B59" s="440"/>
      <c r="C59" s="436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</row>
    <row r="60" spans="1:3" ht="12.75">
      <c r="A60" s="277"/>
      <c r="B60" s="277"/>
      <c r="C60" s="436"/>
    </row>
    <row r="61" spans="1:3" ht="12.75">
      <c r="A61" s="441"/>
      <c r="B61" s="441"/>
      <c r="C61" s="436"/>
    </row>
    <row r="62" spans="1:3" ht="12.75">
      <c r="A62" s="277"/>
      <c r="C62" s="436"/>
    </row>
    <row r="63" spans="1:3" ht="12.75">
      <c r="A63" s="277"/>
      <c r="B63" s="277"/>
      <c r="C63" s="436"/>
    </row>
    <row r="64" spans="1:15" ht="12.75">
      <c r="A64" s="277"/>
      <c r="B64" s="277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</row>
    <row r="66" spans="1:16" ht="12.75">
      <c r="A66" s="277"/>
      <c r="B66" s="277"/>
      <c r="P66" s="277"/>
    </row>
    <row r="67" spans="1:16" ht="12.75">
      <c r="A67" s="277"/>
      <c r="B67" s="277"/>
      <c r="P67" s="277"/>
    </row>
    <row r="68" spans="1:16" ht="12.7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</row>
    <row r="69" spans="1:16" ht="12.7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</row>
    <row r="70" spans="1:16" ht="12.7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</row>
    <row r="71" spans="1:16" ht="12.7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</row>
    <row r="72" spans="1:16" ht="12.7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</row>
    <row r="73" spans="1:16" ht="12.7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</row>
    <row r="74" spans="1:16" ht="12.7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</row>
    <row r="75" spans="1:16" ht="12.7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</row>
    <row r="76" spans="1:16" ht="12.7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</row>
    <row r="91" ht="12.75">
      <c r="A91" s="396"/>
    </row>
    <row r="92" ht="12.75">
      <c r="A92" s="396"/>
    </row>
    <row r="93" ht="12.75">
      <c r="A93" s="396"/>
    </row>
    <row r="94" ht="12.75">
      <c r="A94" s="396"/>
    </row>
    <row r="95" ht="12.75">
      <c r="A95" s="396"/>
    </row>
    <row r="96" ht="12.75">
      <c r="A96" s="396"/>
    </row>
    <row r="97" ht="12.75">
      <c r="A97" s="396"/>
    </row>
    <row r="98" ht="12.75">
      <c r="A98" s="396"/>
    </row>
    <row r="99" ht="12.75">
      <c r="A99" s="396"/>
    </row>
    <row r="100" spans="8:15" ht="12.75">
      <c r="H100" s="396"/>
      <c r="I100" s="396"/>
      <c r="J100" s="396"/>
      <c r="K100" s="396"/>
      <c r="L100" s="396"/>
      <c r="M100" s="396"/>
      <c r="N100" s="396"/>
      <c r="O100" s="396"/>
    </row>
    <row r="101" spans="8:15" ht="12.75">
      <c r="H101" s="396"/>
      <c r="I101" s="396"/>
      <c r="J101" s="396"/>
      <c r="K101" s="396"/>
      <c r="L101" s="396"/>
      <c r="M101" s="396"/>
      <c r="N101" s="396"/>
      <c r="O101" s="396"/>
    </row>
    <row r="102" spans="8:15" ht="12.75">
      <c r="H102" s="396"/>
      <c r="I102" s="396"/>
      <c r="J102" s="396"/>
      <c r="K102" s="396"/>
      <c r="L102" s="396"/>
      <c r="M102" s="396"/>
      <c r="N102" s="396"/>
      <c r="O102" s="396"/>
    </row>
    <row r="103" spans="8:15" ht="12.75">
      <c r="H103" s="396"/>
      <c r="I103" s="396"/>
      <c r="J103" s="396"/>
      <c r="K103" s="396"/>
      <c r="L103" s="396"/>
      <c r="M103" s="396"/>
      <c r="N103" s="396"/>
      <c r="O103" s="396"/>
    </row>
    <row r="104" spans="8:15" ht="12.75">
      <c r="H104" s="396"/>
      <c r="I104" s="396"/>
      <c r="J104" s="396"/>
      <c r="K104" s="396"/>
      <c r="L104" s="396"/>
      <c r="M104" s="396"/>
      <c r="N104" s="396"/>
      <c r="O104" s="396"/>
    </row>
    <row r="105" spans="8:15" ht="12.75">
      <c r="H105" s="396"/>
      <c r="I105" s="396"/>
      <c r="J105" s="396"/>
      <c r="K105" s="396"/>
      <c r="L105" s="396"/>
      <c r="M105" s="396"/>
      <c r="N105" s="396"/>
      <c r="O105" s="396"/>
    </row>
    <row r="106" spans="8:15" ht="12.75">
      <c r="H106" s="396"/>
      <c r="I106" s="396"/>
      <c r="J106" s="396"/>
      <c r="K106" s="396"/>
      <c r="L106" s="396"/>
      <c r="M106" s="396"/>
      <c r="N106" s="396"/>
      <c r="O106" s="396"/>
    </row>
    <row r="107" spans="8:15" ht="12.75">
      <c r="H107" s="396"/>
      <c r="I107" s="396"/>
      <c r="J107" s="396"/>
      <c r="K107" s="396"/>
      <c r="L107" s="396"/>
      <c r="M107" s="396"/>
      <c r="N107" s="396"/>
      <c r="O107" s="396"/>
    </row>
    <row r="108" spans="8:15" ht="12.75">
      <c r="H108" s="396"/>
      <c r="I108" s="396"/>
      <c r="J108" s="396"/>
      <c r="K108" s="396"/>
      <c r="L108" s="396"/>
      <c r="M108" s="396"/>
      <c r="N108" s="396"/>
      <c r="O108" s="396"/>
    </row>
    <row r="109" spans="8:15" ht="12.75">
      <c r="H109" s="396"/>
      <c r="I109" s="396"/>
      <c r="J109" s="396"/>
      <c r="K109" s="396"/>
      <c r="L109" s="396"/>
      <c r="M109" s="396"/>
      <c r="N109" s="396"/>
      <c r="O109" s="396"/>
    </row>
    <row r="110" spans="8:15" ht="12.75">
      <c r="H110" s="396"/>
      <c r="I110" s="396"/>
      <c r="J110" s="396"/>
      <c r="K110" s="396"/>
      <c r="L110" s="396"/>
      <c r="M110" s="396"/>
      <c r="N110" s="396"/>
      <c r="O110" s="396"/>
    </row>
    <row r="111" spans="8:15" ht="12.75">
      <c r="H111" s="396"/>
      <c r="I111" s="396"/>
      <c r="J111" s="396"/>
      <c r="K111" s="396"/>
      <c r="L111" s="396"/>
      <c r="M111" s="396"/>
      <c r="N111" s="396"/>
      <c r="O111" s="396"/>
    </row>
    <row r="112" spans="8:15" ht="12.75">
      <c r="H112" s="396"/>
      <c r="I112" s="396"/>
      <c r="J112" s="396"/>
      <c r="K112" s="396"/>
      <c r="L112" s="396"/>
      <c r="M112" s="396"/>
      <c r="N112" s="396"/>
      <c r="O112" s="396"/>
    </row>
    <row r="113" spans="8:15" ht="12.75">
      <c r="H113" s="396"/>
      <c r="I113" s="396"/>
      <c r="J113" s="396"/>
      <c r="K113" s="396"/>
      <c r="L113" s="396"/>
      <c r="M113" s="396"/>
      <c r="N113" s="396"/>
      <c r="O113" s="396"/>
    </row>
    <row r="114" spans="8:15" ht="12.75">
      <c r="H114" s="396"/>
      <c r="I114" s="396"/>
      <c r="J114" s="396"/>
      <c r="K114" s="396"/>
      <c r="L114" s="396"/>
      <c r="M114" s="396"/>
      <c r="N114" s="396"/>
      <c r="O114" s="396"/>
    </row>
    <row r="115" spans="8:15" ht="12.75">
      <c r="H115" s="396"/>
      <c r="I115" s="396"/>
      <c r="J115" s="396"/>
      <c r="K115" s="396"/>
      <c r="L115" s="396"/>
      <c r="M115" s="396"/>
      <c r="N115" s="396"/>
      <c r="O115" s="396"/>
    </row>
    <row r="116" spans="8:15" ht="12.75">
      <c r="H116" s="396"/>
      <c r="I116" s="396"/>
      <c r="J116" s="396"/>
      <c r="K116" s="396"/>
      <c r="L116" s="396"/>
      <c r="M116" s="396"/>
      <c r="N116" s="396"/>
      <c r="O116" s="396"/>
    </row>
    <row r="117" spans="8:15" ht="12.75">
      <c r="H117" s="396"/>
      <c r="I117" s="396"/>
      <c r="J117" s="396"/>
      <c r="K117" s="396"/>
      <c r="L117" s="396"/>
      <c r="M117" s="396"/>
      <c r="N117" s="396"/>
      <c r="O117" s="396"/>
    </row>
    <row r="118" spans="8:15" ht="12.75">
      <c r="H118" s="396"/>
      <c r="I118" s="396"/>
      <c r="J118" s="396"/>
      <c r="K118" s="396"/>
      <c r="L118" s="396"/>
      <c r="M118" s="396"/>
      <c r="N118" s="396"/>
      <c r="O118" s="396"/>
    </row>
    <row r="119" spans="8:15" ht="12.75">
      <c r="H119" s="396"/>
      <c r="I119" s="396"/>
      <c r="J119" s="396"/>
      <c r="K119" s="396"/>
      <c r="L119" s="396"/>
      <c r="M119" s="396"/>
      <c r="N119" s="396"/>
      <c r="O119" s="396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" sqref="N1"/>
    </sheetView>
  </sheetViews>
  <sheetFormatPr defaultColWidth="9.140625" defaultRowHeight="12.75" customHeight="1"/>
  <cols>
    <col min="1" max="1" width="42.7109375" style="263" customWidth="1"/>
    <col min="2" max="5" width="8.28125" style="274" hidden="1" customWidth="1"/>
    <col min="6" max="6" width="0.2890625" style="274" hidden="1" customWidth="1"/>
    <col min="7" max="7" width="8.28125" style="274" hidden="1" customWidth="1"/>
    <col min="8" max="8" width="8.28125" style="274" customWidth="1"/>
    <col min="9" max="10" width="9.140625" style="263" customWidth="1"/>
    <col min="11" max="11" width="9.140625" style="287" customWidth="1"/>
    <col min="12" max="13" width="9.140625" style="263" customWidth="1"/>
    <col min="14" max="16384" width="9.140625" style="263" customWidth="1"/>
  </cols>
  <sheetData>
    <row r="1" spans="1:11" s="258" customFormat="1" ht="12.75" customHeight="1">
      <c r="A1" s="256" t="s">
        <v>135</v>
      </c>
      <c r="B1" s="257"/>
      <c r="C1" s="257"/>
      <c r="D1" s="257"/>
      <c r="E1" s="257"/>
      <c r="F1" s="257"/>
      <c r="G1" s="257"/>
      <c r="H1" s="257"/>
      <c r="K1" s="259"/>
    </row>
    <row r="2" spans="1:11" ht="12.75" customHeight="1" thickBot="1">
      <c r="A2" s="260"/>
      <c r="B2" s="261"/>
      <c r="C2" s="261"/>
      <c r="D2" s="261"/>
      <c r="E2" s="261"/>
      <c r="F2" s="261"/>
      <c r="G2" s="261"/>
      <c r="H2" s="261"/>
      <c r="I2" s="262"/>
      <c r="K2" s="263"/>
    </row>
    <row r="3" spans="1:13" s="267" customFormat="1" ht="12.75" customHeight="1">
      <c r="A3" s="264"/>
      <c r="B3" s="265">
        <v>2002</v>
      </c>
      <c r="C3" s="265">
        <v>2003</v>
      </c>
      <c r="D3" s="265">
        <v>2004</v>
      </c>
      <c r="E3" s="265">
        <v>2005</v>
      </c>
      <c r="F3" s="265">
        <v>2006</v>
      </c>
      <c r="G3" s="265">
        <v>2007</v>
      </c>
      <c r="H3" s="266">
        <v>2008</v>
      </c>
      <c r="I3" s="266">
        <v>2009</v>
      </c>
      <c r="J3" s="266">
        <v>2010</v>
      </c>
      <c r="K3" s="266">
        <v>2011</v>
      </c>
      <c r="L3" s="266" t="s">
        <v>194</v>
      </c>
      <c r="M3" s="266" t="s">
        <v>248</v>
      </c>
    </row>
    <row r="4" spans="1:13" s="267" customFormat="1" ht="12.75" customHeight="1">
      <c r="A4" s="268"/>
      <c r="B4" s="269" t="s">
        <v>0</v>
      </c>
      <c r="C4" s="270" t="s">
        <v>0</v>
      </c>
      <c r="D4" s="270" t="s">
        <v>0</v>
      </c>
      <c r="E4" s="270" t="s">
        <v>0</v>
      </c>
      <c r="F4" s="270" t="s">
        <v>0</v>
      </c>
      <c r="G4" s="270" t="s">
        <v>0</v>
      </c>
      <c r="H4" s="271" t="s">
        <v>0</v>
      </c>
      <c r="I4" s="271" t="s">
        <v>0</v>
      </c>
      <c r="J4" s="271" t="s">
        <v>0</v>
      </c>
      <c r="K4" s="271" t="s">
        <v>0</v>
      </c>
      <c r="L4" s="271" t="s">
        <v>0</v>
      </c>
      <c r="M4" s="271" t="s">
        <v>0</v>
      </c>
    </row>
    <row r="5" spans="1:11" s="267" customFormat="1" ht="12.75" customHeight="1">
      <c r="A5" s="264"/>
      <c r="B5" s="272"/>
      <c r="C5" s="272"/>
      <c r="D5" s="272"/>
      <c r="E5" s="272"/>
      <c r="F5" s="272"/>
      <c r="G5" s="272"/>
      <c r="H5" s="272"/>
      <c r="K5" s="264"/>
    </row>
    <row r="6" spans="1:12" ht="12.75" customHeight="1">
      <c r="A6" s="273" t="s">
        <v>5</v>
      </c>
      <c r="D6" s="275"/>
      <c r="E6" s="275"/>
      <c r="F6" s="276"/>
      <c r="G6" s="338"/>
      <c r="H6" s="338"/>
      <c r="I6" s="338"/>
      <c r="J6" s="338"/>
      <c r="K6" s="338"/>
      <c r="L6" s="338"/>
    </row>
    <row r="7" spans="1:13" ht="12.75" customHeight="1">
      <c r="A7" s="277" t="s">
        <v>65</v>
      </c>
      <c r="B7" s="278"/>
      <c r="C7" s="278">
        <v>7.004634578518054</v>
      </c>
      <c r="D7" s="278">
        <v>10.625405958985468</v>
      </c>
      <c r="E7" s="279">
        <v>7.3</v>
      </c>
      <c r="F7" s="280">
        <v>8.6</v>
      </c>
      <c r="G7" s="280">
        <v>10.2</v>
      </c>
      <c r="H7" s="280">
        <v>8.9</v>
      </c>
      <c r="I7" s="280">
        <v>-1.3</v>
      </c>
      <c r="J7" s="280">
        <v>6.4</v>
      </c>
      <c r="K7" s="285">
        <v>17.3</v>
      </c>
      <c r="L7" s="286">
        <v>17.2</v>
      </c>
      <c r="M7" s="263">
        <v>11.8</v>
      </c>
    </row>
    <row r="8" spans="1:11" ht="12.75" customHeight="1" hidden="1">
      <c r="A8" s="277" t="s">
        <v>181</v>
      </c>
      <c r="B8" s="278"/>
      <c r="C8" s="278"/>
      <c r="D8" s="278"/>
      <c r="E8" s="279"/>
      <c r="F8" s="281"/>
      <c r="G8" s="281"/>
      <c r="H8" s="281"/>
      <c r="I8" s="281"/>
      <c r="J8" s="282"/>
      <c r="K8" s="282"/>
    </row>
    <row r="9" spans="1:13" ht="12.75" customHeight="1">
      <c r="A9" s="284" t="s">
        <v>68</v>
      </c>
      <c r="B9" s="278"/>
      <c r="C9" s="278" t="s">
        <v>17</v>
      </c>
      <c r="D9" s="278" t="s">
        <v>17</v>
      </c>
      <c r="E9" s="279" t="s">
        <v>17</v>
      </c>
      <c r="F9" s="281">
        <v>100</v>
      </c>
      <c r="G9" s="281">
        <v>110.4</v>
      </c>
      <c r="H9" s="281">
        <v>113</v>
      </c>
      <c r="I9" s="281">
        <v>109.6</v>
      </c>
      <c r="J9" s="282">
        <v>120.5</v>
      </c>
      <c r="K9" s="282">
        <v>132.2</v>
      </c>
      <c r="L9" s="282">
        <v>145.4</v>
      </c>
      <c r="M9" s="286">
        <v>162.848</v>
      </c>
    </row>
    <row r="10" spans="1:13" ht="12.75" customHeight="1">
      <c r="A10" s="277" t="s">
        <v>67</v>
      </c>
      <c r="B10" s="278"/>
      <c r="C10" s="278" t="s">
        <v>17</v>
      </c>
      <c r="D10" s="278" t="s">
        <v>17</v>
      </c>
      <c r="E10" s="279" t="s">
        <v>17</v>
      </c>
      <c r="F10" s="281" t="s">
        <v>17</v>
      </c>
      <c r="G10" s="281">
        <v>10.4</v>
      </c>
      <c r="H10" s="281">
        <v>2.7</v>
      </c>
      <c r="I10" s="281">
        <v>-3.3</v>
      </c>
      <c r="J10" s="282">
        <v>9.945255474452551</v>
      </c>
      <c r="K10" s="282">
        <v>9.709543568464724</v>
      </c>
      <c r="L10" s="282">
        <v>9.984871406959158</v>
      </c>
      <c r="M10" s="286">
        <v>12</v>
      </c>
    </row>
    <row r="11" spans="1:13" ht="12.75" customHeight="1" hidden="1">
      <c r="A11" s="277" t="s">
        <v>63</v>
      </c>
      <c r="B11" s="278"/>
      <c r="C11" s="278">
        <v>3.4268603748475095</v>
      </c>
      <c r="D11" s="274">
        <v>3.6</v>
      </c>
      <c r="E11" s="279">
        <v>3.3</v>
      </c>
      <c r="F11" s="280">
        <v>3.2</v>
      </c>
      <c r="G11" s="285">
        <v>2.8</v>
      </c>
      <c r="H11" s="285">
        <v>2.8</v>
      </c>
      <c r="I11" s="285">
        <v>3.3</v>
      </c>
      <c r="J11" s="285">
        <v>3.3</v>
      </c>
      <c r="K11" s="285">
        <v>3.2</v>
      </c>
      <c r="L11" s="286">
        <v>3.2</v>
      </c>
      <c r="M11" s="286"/>
    </row>
    <row r="12" spans="1:13" ht="12.75" customHeight="1">
      <c r="A12" s="277" t="s">
        <v>270</v>
      </c>
      <c r="B12" s="278"/>
      <c r="C12" s="278">
        <v>4.644807224383274</v>
      </c>
      <c r="D12" s="279">
        <v>10.879023766858452</v>
      </c>
      <c r="E12" s="279">
        <v>9.6</v>
      </c>
      <c r="F12" s="280">
        <v>5.9</v>
      </c>
      <c r="G12" s="285">
        <v>14.1</v>
      </c>
      <c r="H12" s="285">
        <v>23.2</v>
      </c>
      <c r="I12" s="285">
        <v>1.9</v>
      </c>
      <c r="J12" s="285">
        <v>14.3</v>
      </c>
      <c r="K12" s="285">
        <v>11.1</v>
      </c>
      <c r="L12" s="286">
        <v>18</v>
      </c>
      <c r="M12" s="286">
        <v>12</v>
      </c>
    </row>
    <row r="13" spans="1:11" ht="12.75" customHeight="1">
      <c r="A13" s="284"/>
      <c r="B13" s="278"/>
      <c r="I13" s="274"/>
      <c r="J13" s="274"/>
      <c r="K13" s="371"/>
    </row>
    <row r="14" spans="1:12" ht="12.75" customHeight="1">
      <c r="A14" s="273" t="s">
        <v>8</v>
      </c>
      <c r="F14" s="288"/>
      <c r="G14" s="339"/>
      <c r="H14" s="339"/>
      <c r="I14" s="339"/>
      <c r="J14" s="339"/>
      <c r="K14" s="373"/>
      <c r="L14" s="338"/>
    </row>
    <row r="15" spans="1:15" ht="12.75" customHeight="1">
      <c r="A15" s="277" t="s">
        <v>241</v>
      </c>
      <c r="F15" s="289">
        <v>30.7</v>
      </c>
      <c r="G15" s="289">
        <v>35.3</v>
      </c>
      <c r="H15" s="289">
        <v>37.6</v>
      </c>
      <c r="I15" s="289">
        <v>35.2</v>
      </c>
      <c r="J15" s="289">
        <v>36.6</v>
      </c>
      <c r="K15" s="290">
        <v>44.248971559063506</v>
      </c>
      <c r="L15" s="274">
        <v>39.1</v>
      </c>
      <c r="M15" s="263">
        <v>34.1</v>
      </c>
      <c r="O15" s="371"/>
    </row>
    <row r="16" spans="1:19" ht="12.75" customHeight="1">
      <c r="A16" s="277" t="s">
        <v>242</v>
      </c>
      <c r="F16" s="289">
        <v>33.8</v>
      </c>
      <c r="G16" s="289">
        <v>37.9</v>
      </c>
      <c r="H16" s="289">
        <v>33.1</v>
      </c>
      <c r="I16" s="289">
        <v>30.2</v>
      </c>
      <c r="J16" s="289">
        <v>36.6</v>
      </c>
      <c r="K16" s="285">
        <v>40.63475258275852</v>
      </c>
      <c r="L16" s="274">
        <v>38.1</v>
      </c>
      <c r="M16" s="263">
        <v>33.1</v>
      </c>
      <c r="N16" s="287"/>
      <c r="O16" s="371"/>
      <c r="P16" s="287"/>
      <c r="Q16" s="287"/>
      <c r="R16" s="287"/>
      <c r="S16" s="287"/>
    </row>
    <row r="17" spans="1:19" ht="12.75" customHeight="1">
      <c r="A17" s="284" t="s">
        <v>234</v>
      </c>
      <c r="C17" s="278">
        <v>-3.725940451516465</v>
      </c>
      <c r="D17" s="278">
        <v>-1.8289807679475882</v>
      </c>
      <c r="E17" s="279">
        <v>2.6</v>
      </c>
      <c r="F17" s="289">
        <v>3.1</v>
      </c>
      <c r="G17" s="290">
        <v>2.7</v>
      </c>
      <c r="H17" s="290">
        <v>-4.5</v>
      </c>
      <c r="I17" s="290">
        <v>-5</v>
      </c>
      <c r="J17" s="290">
        <v>0</v>
      </c>
      <c r="K17" s="285">
        <v>-3.6142189763049775</v>
      </c>
      <c r="L17" s="278">
        <v>-1</v>
      </c>
      <c r="M17" s="286">
        <v>-1</v>
      </c>
      <c r="N17" s="291"/>
      <c r="O17" s="372"/>
      <c r="P17" s="291"/>
      <c r="Q17" s="291"/>
      <c r="R17" s="291"/>
      <c r="S17" s="292"/>
    </row>
    <row r="18" spans="1:19" ht="12.75" customHeight="1">
      <c r="A18" s="284" t="s">
        <v>161</v>
      </c>
      <c r="C18" s="278"/>
      <c r="D18" s="278"/>
      <c r="E18" s="279">
        <v>-1.3</v>
      </c>
      <c r="F18" s="279">
        <v>-7.3</v>
      </c>
      <c r="G18" s="279">
        <v>-13.4</v>
      </c>
      <c r="H18" s="279">
        <v>-14.08555609063539</v>
      </c>
      <c r="I18" s="279">
        <v>-12.35642967869635</v>
      </c>
      <c r="J18" s="278">
        <v>-10.541746994556277</v>
      </c>
      <c r="K18" s="282">
        <v>-15.980847721780597</v>
      </c>
      <c r="L18" s="278">
        <v>-11.920567590239205</v>
      </c>
      <c r="M18" s="274" t="s">
        <v>302</v>
      </c>
      <c r="N18" s="291"/>
      <c r="O18" s="291"/>
      <c r="P18" s="291"/>
      <c r="Q18" s="291"/>
      <c r="R18" s="291"/>
      <c r="S18" s="292"/>
    </row>
    <row r="19" spans="1:19" ht="12.75" customHeight="1">
      <c r="A19" s="284" t="s">
        <v>301</v>
      </c>
      <c r="B19" s="278"/>
      <c r="C19" s="278"/>
      <c r="D19" s="278"/>
      <c r="E19" s="279"/>
      <c r="F19" s="279">
        <v>40.9</v>
      </c>
      <c r="G19" s="279">
        <v>36.5</v>
      </c>
      <c r="H19" s="279">
        <v>31</v>
      </c>
      <c r="I19" s="279">
        <v>49.4</v>
      </c>
      <c r="J19" s="278">
        <v>42.2</v>
      </c>
      <c r="K19" s="282">
        <v>38.6</v>
      </c>
      <c r="L19" s="274">
        <v>37.1</v>
      </c>
      <c r="M19" s="263">
        <v>27.3</v>
      </c>
      <c r="N19" s="287"/>
      <c r="O19" s="287"/>
      <c r="P19" s="287"/>
      <c r="Q19" s="287"/>
      <c r="R19" s="287"/>
      <c r="S19" s="287"/>
    </row>
    <row r="20" spans="1:12" ht="12.75" customHeight="1">
      <c r="A20" s="284"/>
      <c r="B20" s="278"/>
      <c r="C20" s="278"/>
      <c r="D20" s="293"/>
      <c r="E20" s="293"/>
      <c r="F20" s="276"/>
      <c r="G20" s="338"/>
      <c r="H20" s="338"/>
      <c r="I20" s="338"/>
      <c r="J20" s="338"/>
      <c r="K20" s="338"/>
      <c r="L20" s="338"/>
    </row>
    <row r="21" spans="1:12" ht="12.75" customHeight="1">
      <c r="A21" s="273" t="s">
        <v>11</v>
      </c>
      <c r="F21" s="276"/>
      <c r="G21" s="338"/>
      <c r="H21" s="338"/>
      <c r="I21" s="338"/>
      <c r="J21" s="338"/>
      <c r="K21" s="338"/>
      <c r="L21" s="338"/>
    </row>
    <row r="22" spans="1:13" ht="12.75" customHeight="1">
      <c r="A22" s="277" t="s">
        <v>73</v>
      </c>
      <c r="B22" s="293"/>
      <c r="C22" s="293">
        <v>-199.6</v>
      </c>
      <c r="D22" s="293">
        <v>-99.22424000000001</v>
      </c>
      <c r="E22" s="294">
        <v>-99.5</v>
      </c>
      <c r="F22" s="295">
        <v>136.2</v>
      </c>
      <c r="G22" s="300">
        <v>-52.402504</v>
      </c>
      <c r="H22" s="300">
        <v>-627.2154685468697</v>
      </c>
      <c r="I22" s="300">
        <v>-228.72119999999973</v>
      </c>
      <c r="J22" s="300">
        <v>-378.69770000000017</v>
      </c>
      <c r="K22" s="295">
        <v>-1747</v>
      </c>
      <c r="L22" s="295">
        <v>-700</v>
      </c>
      <c r="M22" s="263">
        <v>265</v>
      </c>
    </row>
    <row r="23" spans="1:13" ht="12.75" customHeight="1">
      <c r="A23" s="277" t="s">
        <v>76</v>
      </c>
      <c r="B23" s="293"/>
      <c r="C23" s="293">
        <v>627.299968</v>
      </c>
      <c r="D23" s="293">
        <v>872.06</v>
      </c>
      <c r="E23" s="294">
        <v>1066.1</v>
      </c>
      <c r="F23" s="296">
        <v>1545.2</v>
      </c>
      <c r="G23" s="296">
        <v>1949.1</v>
      </c>
      <c r="H23" s="296">
        <v>2534.5</v>
      </c>
      <c r="I23" s="296">
        <v>1902.5876</v>
      </c>
      <c r="J23" s="296">
        <v>2899.1884</v>
      </c>
      <c r="K23" s="296">
        <v>3825</v>
      </c>
      <c r="L23" s="365">
        <v>4680</v>
      </c>
      <c r="M23" s="298">
        <v>5288.4</v>
      </c>
    </row>
    <row r="24" spans="1:13" ht="12.75" customHeight="1">
      <c r="A24" s="277" t="s">
        <v>67</v>
      </c>
      <c r="B24" s="293"/>
      <c r="C24" s="297">
        <v>19.71373435114505</v>
      </c>
      <c r="D24" s="297">
        <v>39.01802080117434</v>
      </c>
      <c r="E24" s="279">
        <v>22.2</v>
      </c>
      <c r="F24" s="290">
        <v>44.6</v>
      </c>
      <c r="G24" s="290">
        <v>26.1</v>
      </c>
      <c r="H24" s="290">
        <v>30</v>
      </c>
      <c r="I24" s="290">
        <v>-24.932428486881037</v>
      </c>
      <c r="J24" s="290">
        <v>52.38133581865034</v>
      </c>
      <c r="K24" s="290">
        <v>31.942048982407726</v>
      </c>
      <c r="L24" s="348">
        <v>22.352941176470594</v>
      </c>
      <c r="M24" s="286">
        <v>13</v>
      </c>
    </row>
    <row r="25" spans="1:13" ht="12.75" customHeight="1">
      <c r="A25" s="277" t="s">
        <v>84</v>
      </c>
      <c r="B25" s="278"/>
      <c r="C25" s="293">
        <v>826.899968</v>
      </c>
      <c r="D25" s="293">
        <v>971.28424</v>
      </c>
      <c r="E25" s="294">
        <v>1165.6</v>
      </c>
      <c r="F25" s="296">
        <v>1515.7</v>
      </c>
      <c r="G25" s="296">
        <v>2003.1</v>
      </c>
      <c r="H25" s="296">
        <v>3147</v>
      </c>
      <c r="I25" s="296">
        <v>2131.3088</v>
      </c>
      <c r="J25" s="296">
        <v>3277.8861</v>
      </c>
      <c r="K25" s="296">
        <v>4874</v>
      </c>
      <c r="L25" s="298">
        <v>5290</v>
      </c>
      <c r="M25" s="263">
        <v>4761</v>
      </c>
    </row>
    <row r="26" spans="1:13" ht="12.75" customHeight="1">
      <c r="A26" s="277" t="s">
        <v>67</v>
      </c>
      <c r="B26" s="293"/>
      <c r="C26" s="297">
        <v>21.56718141723022</v>
      </c>
      <c r="D26" s="297">
        <v>17.46091154764684</v>
      </c>
      <c r="E26" s="279">
        <v>20</v>
      </c>
      <c r="F26" s="290">
        <v>23.9</v>
      </c>
      <c r="G26" s="290">
        <v>32.2</v>
      </c>
      <c r="H26" s="290">
        <v>57.1</v>
      </c>
      <c r="I26" s="290">
        <v>-32.27490308230061</v>
      </c>
      <c r="J26" s="290">
        <v>53.79686416158938</v>
      </c>
      <c r="K26" s="290">
        <v>53.41517154548316</v>
      </c>
      <c r="L26" s="348">
        <v>8.535084119819444</v>
      </c>
      <c r="M26" s="286">
        <v>-10</v>
      </c>
    </row>
    <row r="27" spans="1:13" ht="12.75" customHeight="1">
      <c r="A27" s="299" t="s">
        <v>89</v>
      </c>
      <c r="B27" s="278"/>
      <c r="C27" s="293">
        <v>-102.38833815588947</v>
      </c>
      <c r="D27" s="293">
        <v>24.1196800469055</v>
      </c>
      <c r="E27" s="294">
        <v>29.7</v>
      </c>
      <c r="F27" s="300">
        <v>221.6</v>
      </c>
      <c r="G27" s="300">
        <v>264.8</v>
      </c>
      <c r="H27" s="300">
        <v>-722</v>
      </c>
      <c r="I27" s="300">
        <v>-591.9531737588204</v>
      </c>
      <c r="J27" s="301">
        <v>-886.7051424293502</v>
      </c>
      <c r="K27" s="301">
        <v>-2586.85169134502</v>
      </c>
      <c r="L27" s="298">
        <v>-2663.63044291749</v>
      </c>
      <c r="M27" s="366">
        <v>-269.358118828674</v>
      </c>
    </row>
    <row r="28" spans="1:13" ht="12.75" customHeight="1">
      <c r="A28" s="277" t="s">
        <v>23</v>
      </c>
      <c r="B28" s="302"/>
      <c r="C28" s="302">
        <v>-7.070273490471915</v>
      </c>
      <c r="D28" s="303">
        <v>1.3299609442078415</v>
      </c>
      <c r="E28" s="279">
        <v>1.3</v>
      </c>
      <c r="F28" s="290">
        <v>6.5</v>
      </c>
      <c r="G28" s="290">
        <v>6.3</v>
      </c>
      <c r="H28" s="290">
        <v>-12.9</v>
      </c>
      <c r="I28" s="290">
        <v>-12.926818431827039</v>
      </c>
      <c r="J28" s="290">
        <v>-14.296936737707444</v>
      </c>
      <c r="K28" s="290">
        <v>-15.1</v>
      </c>
      <c r="L28" s="263">
        <v>-13.6</v>
      </c>
      <c r="M28" s="263">
        <v>-1.8</v>
      </c>
    </row>
    <row r="29" spans="1:15" ht="12.75" customHeight="1">
      <c r="A29" s="255" t="s">
        <v>91</v>
      </c>
      <c r="B29" s="278"/>
      <c r="C29" s="304">
        <v>131.5</v>
      </c>
      <c r="D29" s="304">
        <v>128.9</v>
      </c>
      <c r="E29" s="294">
        <v>257.6</v>
      </c>
      <c r="F29" s="296">
        <v>289.6</v>
      </c>
      <c r="G29" s="296">
        <v>360</v>
      </c>
      <c r="H29" s="350">
        <v>838.4554027127747</v>
      </c>
      <c r="I29" s="350">
        <v>1037.5781144453613</v>
      </c>
      <c r="J29" s="350">
        <v>1629.695679219648</v>
      </c>
      <c r="K29" s="350">
        <v>5309.546905403684</v>
      </c>
      <c r="L29" s="298">
        <v>1500</v>
      </c>
      <c r="M29" s="298">
        <v>1200</v>
      </c>
      <c r="O29" s="374"/>
    </row>
    <row r="30" spans="1:13" ht="12.75" customHeight="1">
      <c r="A30" s="277" t="s">
        <v>243</v>
      </c>
      <c r="B30" s="278"/>
      <c r="C30" s="278">
        <v>87.25039528882974</v>
      </c>
      <c r="D30" s="278">
        <v>73.69372587276993</v>
      </c>
      <c r="E30" s="279">
        <v>59.7</v>
      </c>
      <c r="F30" s="305">
        <v>40.9</v>
      </c>
      <c r="G30" s="340">
        <v>36.1</v>
      </c>
      <c r="H30" s="340">
        <v>31</v>
      </c>
      <c r="I30" s="340">
        <v>43.3</v>
      </c>
      <c r="J30" s="340">
        <v>30.3</v>
      </c>
      <c r="K30" s="285">
        <v>22.8</v>
      </c>
      <c r="L30" s="285">
        <v>19.8</v>
      </c>
      <c r="M30" s="263">
        <v>14.7</v>
      </c>
    </row>
    <row r="31" spans="1:13" ht="12.75" customHeight="1">
      <c r="A31" s="307" t="s">
        <v>244</v>
      </c>
      <c r="B31" s="308"/>
      <c r="C31" s="309">
        <v>203.53</v>
      </c>
      <c r="D31" s="293">
        <v>207.8</v>
      </c>
      <c r="E31" s="294">
        <v>333.1</v>
      </c>
      <c r="F31" s="310">
        <v>718</v>
      </c>
      <c r="G31" s="341">
        <v>1001</v>
      </c>
      <c r="H31" s="341">
        <v>637</v>
      </c>
      <c r="I31" s="341">
        <v>1145</v>
      </c>
      <c r="J31" s="341">
        <v>2091</v>
      </c>
      <c r="K31" s="353">
        <v>2407</v>
      </c>
      <c r="L31" s="285" t="s">
        <v>17</v>
      </c>
      <c r="M31" s="278" t="s">
        <v>17</v>
      </c>
    </row>
    <row r="32" spans="1:13" ht="12.75" customHeight="1">
      <c r="A32" s="284" t="s">
        <v>144</v>
      </c>
      <c r="B32" s="297"/>
      <c r="C32" s="297">
        <v>2.2535154087470013</v>
      </c>
      <c r="D32" s="297">
        <v>1.7752518468809344</v>
      </c>
      <c r="E32" s="279">
        <v>2.5</v>
      </c>
      <c r="F32" s="306">
        <v>4.3</v>
      </c>
      <c r="G32" s="285">
        <v>3.8</v>
      </c>
      <c r="H32" s="285">
        <v>3.692753623188406</v>
      </c>
      <c r="I32" s="285">
        <v>4.191725880896228</v>
      </c>
      <c r="J32" s="285">
        <v>5.148132950348789</v>
      </c>
      <c r="K32" s="354">
        <v>5.6</v>
      </c>
      <c r="L32" s="285" t="s">
        <v>17</v>
      </c>
      <c r="M32" s="278" t="s">
        <v>17</v>
      </c>
    </row>
    <row r="33" spans="1:12" ht="12.75" customHeight="1">
      <c r="A33" s="284"/>
      <c r="B33" s="278"/>
      <c r="C33" s="278"/>
      <c r="D33" s="278"/>
      <c r="E33" s="278"/>
      <c r="F33" s="288"/>
      <c r="G33" s="339"/>
      <c r="H33" s="339"/>
      <c r="I33" s="339"/>
      <c r="J33" s="339"/>
      <c r="K33" s="355"/>
      <c r="L33" s="338"/>
    </row>
    <row r="34" spans="1:12" ht="12.75" customHeight="1">
      <c r="A34" s="273" t="s">
        <v>14</v>
      </c>
      <c r="F34" s="288"/>
      <c r="G34" s="339"/>
      <c r="H34" s="339"/>
      <c r="I34" s="339"/>
      <c r="J34" s="339"/>
      <c r="K34" s="356"/>
      <c r="L34" s="338"/>
    </row>
    <row r="35" spans="1:15" ht="12.75" customHeight="1">
      <c r="A35" s="277" t="s">
        <v>127</v>
      </c>
      <c r="C35" s="278">
        <v>157.27242445777932</v>
      </c>
      <c r="D35" s="278">
        <v>25.78428207661922</v>
      </c>
      <c r="E35" s="279">
        <v>18.8</v>
      </c>
      <c r="F35" s="311">
        <v>-3.1</v>
      </c>
      <c r="G35" s="280">
        <v>78.4</v>
      </c>
      <c r="H35" s="285">
        <f>'[1]Mnth BoM data'!$FM$241</f>
        <v>59.105188821942136</v>
      </c>
      <c r="I35" s="285">
        <f>'[1]Mnth BoM data'!$FY$241</f>
        <v>-9.329009341878002</v>
      </c>
      <c r="J35" s="285">
        <f>'[1]Mnth BoM data'!$GK$241</f>
        <v>26.692562495586337</v>
      </c>
      <c r="K35" s="357">
        <f>'[1]Mnth BoM data'!$GW$241</f>
        <v>75.76201748850038</v>
      </c>
      <c r="L35" s="285">
        <v>45</v>
      </c>
      <c r="M35" s="278" t="s">
        <v>17</v>
      </c>
      <c r="O35" s="277"/>
    </row>
    <row r="36" spans="1:15" ht="12.75" customHeight="1">
      <c r="A36" s="277" t="s">
        <v>101</v>
      </c>
      <c r="B36" s="278"/>
      <c r="C36" s="278" t="s">
        <v>17</v>
      </c>
      <c r="D36" s="278">
        <v>15.8</v>
      </c>
      <c r="E36" s="279">
        <v>3.7</v>
      </c>
      <c r="F36" s="311">
        <v>5.1</v>
      </c>
      <c r="G36" s="285">
        <v>8.4</v>
      </c>
      <c r="H36" s="285">
        <v>9.75</v>
      </c>
      <c r="I36" s="285">
        <v>10</v>
      </c>
      <c r="J36" s="285">
        <v>11</v>
      </c>
      <c r="K36" s="357">
        <v>12.75</v>
      </c>
      <c r="L36" s="285" t="s">
        <v>17</v>
      </c>
      <c r="M36" s="278" t="s">
        <v>17</v>
      </c>
      <c r="O36" s="277"/>
    </row>
    <row r="37" spans="1:15" ht="12" customHeight="1">
      <c r="A37" s="255" t="s">
        <v>151</v>
      </c>
      <c r="B37" s="278"/>
      <c r="C37" s="278">
        <v>1168</v>
      </c>
      <c r="D37" s="278">
        <v>1209</v>
      </c>
      <c r="E37" s="279">
        <v>1221</v>
      </c>
      <c r="F37" s="312">
        <v>1165</v>
      </c>
      <c r="G37" s="296">
        <v>1170</v>
      </c>
      <c r="H37" s="296">
        <v>1267</v>
      </c>
      <c r="I37" s="296">
        <v>1443</v>
      </c>
      <c r="J37" s="296">
        <v>1257</v>
      </c>
      <c r="K37" s="353">
        <f>AVERAGE('[1]exch rate and auction'!$B$1702:$B$2067)</f>
        <v>1264.7874316939897</v>
      </c>
      <c r="L37" s="285" t="s">
        <v>17</v>
      </c>
      <c r="M37" s="278" t="s">
        <v>17</v>
      </c>
      <c r="O37" s="255"/>
    </row>
    <row r="38" spans="1:15" ht="15" customHeight="1" hidden="1">
      <c r="A38" s="255" t="s">
        <v>41</v>
      </c>
      <c r="B38" s="278"/>
      <c r="C38" s="278">
        <v>96.88778014503372</v>
      </c>
      <c r="D38" s="278">
        <v>95.41556481471498</v>
      </c>
      <c r="E38" s="279">
        <v>99.6</v>
      </c>
      <c r="F38" s="313">
        <v>102.8</v>
      </c>
      <c r="G38" s="281">
        <v>104.8</v>
      </c>
      <c r="H38" s="281">
        <v>1267</v>
      </c>
      <c r="I38" s="281">
        <v>1443</v>
      </c>
      <c r="J38" s="282">
        <v>1257</v>
      </c>
      <c r="K38" s="282">
        <f>AVERAGE('[1]exch rate and auction'!$B$1702:$B$2067)</f>
        <v>1264.7874316939897</v>
      </c>
      <c r="L38" s="282" t="s">
        <v>17</v>
      </c>
      <c r="O38" s="255"/>
    </row>
    <row r="39" spans="1:15" ht="12.75" customHeight="1">
      <c r="A39" s="277" t="s">
        <v>268</v>
      </c>
      <c r="B39" s="278"/>
      <c r="C39" s="278">
        <v>-4.769776582425633</v>
      </c>
      <c r="D39" s="278">
        <v>-1.5195056880392355</v>
      </c>
      <c r="E39" s="279">
        <v>6.1</v>
      </c>
      <c r="F39" s="314">
        <v>-3.5</v>
      </c>
      <c r="G39" s="289">
        <v>-5.5</v>
      </c>
      <c r="H39" s="290">
        <v>13.7</v>
      </c>
      <c r="I39" s="290">
        <v>-15.5</v>
      </c>
      <c r="J39" s="290">
        <v>26.9</v>
      </c>
      <c r="K39" s="357">
        <v>-4.6</v>
      </c>
      <c r="L39" s="282" t="s">
        <v>17</v>
      </c>
      <c r="M39" s="278" t="s">
        <v>17</v>
      </c>
      <c r="O39" s="277"/>
    </row>
    <row r="40" spans="1:15" ht="12.75" customHeight="1">
      <c r="A40" s="284" t="s">
        <v>269</v>
      </c>
      <c r="B40" s="278"/>
      <c r="C40" s="293">
        <v>151.48273887434556</v>
      </c>
      <c r="D40" s="293">
        <v>120.80333769633506</v>
      </c>
      <c r="E40" s="315">
        <v>203.6</v>
      </c>
      <c r="F40" s="310">
        <v>382</v>
      </c>
      <c r="G40" s="341">
        <v>2048</v>
      </c>
      <c r="H40" s="349">
        <v>1182</v>
      </c>
      <c r="I40" s="349">
        <v>1229</v>
      </c>
      <c r="J40" s="349">
        <v>2931</v>
      </c>
      <c r="K40" s="358">
        <v>4254</v>
      </c>
      <c r="L40" s="282" t="s">
        <v>17</v>
      </c>
      <c r="M40" s="278" t="s">
        <v>17</v>
      </c>
      <c r="O40" s="284"/>
    </row>
    <row r="41" spans="1:13" ht="12.75" customHeight="1">
      <c r="A41" s="284"/>
      <c r="B41" s="278"/>
      <c r="E41" s="278"/>
      <c r="F41" s="278"/>
      <c r="G41" s="278"/>
      <c r="H41" s="278"/>
      <c r="I41" s="278"/>
      <c r="J41" s="278"/>
      <c r="K41" s="283"/>
      <c r="L41" s="274"/>
      <c r="M41" s="274"/>
    </row>
    <row r="42" spans="1:13" ht="12.75" customHeight="1">
      <c r="A42" s="307" t="s">
        <v>58</v>
      </c>
      <c r="B42" s="278"/>
      <c r="C42" s="293">
        <v>1448.1524412580457</v>
      </c>
      <c r="D42" s="293">
        <v>1813.5630337078653</v>
      </c>
      <c r="E42" s="294">
        <v>2307</v>
      </c>
      <c r="F42" s="312">
        <v>3421.2</v>
      </c>
      <c r="G42" s="296">
        <v>4235.1</v>
      </c>
      <c r="H42" s="350">
        <v>5174.112075769534</v>
      </c>
      <c r="I42" s="350">
        <v>4567.290367290368</v>
      </c>
      <c r="J42" s="350">
        <v>6693.715194908513</v>
      </c>
      <c r="K42" s="350">
        <v>8562.46648932562</v>
      </c>
      <c r="L42" s="282" t="s">
        <v>17</v>
      </c>
      <c r="M42" s="278" t="s">
        <v>17</v>
      </c>
    </row>
    <row r="43" spans="1:13" ht="12.75" customHeight="1" thickBot="1">
      <c r="A43" s="316"/>
      <c r="B43" s="261"/>
      <c r="C43" s="261"/>
      <c r="D43" s="261"/>
      <c r="E43" s="261"/>
      <c r="F43" s="261"/>
      <c r="G43" s="261"/>
      <c r="H43" s="261"/>
      <c r="I43" s="262"/>
      <c r="J43" s="262"/>
      <c r="K43" s="262"/>
      <c r="L43" s="262"/>
      <c r="M43" s="262"/>
    </row>
    <row r="44" spans="1:8" ht="12.75" customHeight="1">
      <c r="A44" s="254"/>
      <c r="B44" s="283"/>
      <c r="C44" s="283"/>
      <c r="D44" s="283"/>
      <c r="E44" s="283"/>
      <c r="F44" s="283"/>
      <c r="G44" s="283"/>
      <c r="H44" s="283"/>
    </row>
    <row r="45" spans="1:8" ht="12.75" customHeight="1">
      <c r="A45" s="342" t="s">
        <v>198</v>
      </c>
      <c r="B45" s="283"/>
      <c r="C45" s="283"/>
      <c r="D45" s="283"/>
      <c r="E45" s="283"/>
      <c r="F45" s="283"/>
      <c r="G45" s="283"/>
      <c r="H45" s="283"/>
    </row>
    <row r="46" spans="1:8" ht="12.75" customHeight="1">
      <c r="A46" s="343"/>
      <c r="B46" s="283"/>
      <c r="C46" s="283"/>
      <c r="D46" s="283"/>
      <c r="E46" s="283"/>
      <c r="F46" s="283"/>
      <c r="G46" s="283"/>
      <c r="H46" s="283"/>
    </row>
    <row r="47" spans="1:8" ht="12.75" customHeight="1">
      <c r="A47" s="343" t="s">
        <v>113</v>
      </c>
      <c r="B47" s="283"/>
      <c r="C47" s="283"/>
      <c r="D47" s="283"/>
      <c r="E47" s="283"/>
      <c r="F47" s="283"/>
      <c r="G47" s="283"/>
      <c r="H47" s="283"/>
    </row>
    <row r="48" spans="1:8" ht="12.75" customHeight="1">
      <c r="A48" s="343" t="s">
        <v>264</v>
      </c>
      <c r="B48" s="283"/>
      <c r="C48" s="283"/>
      <c r="D48" s="283"/>
      <c r="E48" s="283"/>
      <c r="F48" s="283"/>
      <c r="G48" s="283"/>
      <c r="H48" s="283"/>
    </row>
    <row r="49" spans="1:8" ht="12.75" customHeight="1">
      <c r="A49" s="342" t="s">
        <v>265</v>
      </c>
      <c r="B49" s="278"/>
      <c r="C49" s="278"/>
      <c r="D49" s="278"/>
      <c r="E49" s="278"/>
      <c r="F49" s="278"/>
      <c r="G49" s="278"/>
      <c r="H49" s="278"/>
    </row>
    <row r="50" spans="1:10" ht="12.75" customHeight="1">
      <c r="A50" s="342" t="s">
        <v>266</v>
      </c>
      <c r="B50" s="317"/>
      <c r="C50" s="317"/>
      <c r="D50" s="317"/>
      <c r="E50" s="317"/>
      <c r="F50" s="318"/>
      <c r="G50" s="317"/>
      <c r="H50" s="317"/>
      <c r="I50" s="319"/>
      <c r="J50" s="319"/>
    </row>
    <row r="51" spans="1:10" ht="12.75" customHeight="1">
      <c r="A51" s="342" t="s">
        <v>267</v>
      </c>
      <c r="B51" s="317"/>
      <c r="C51" s="317"/>
      <c r="D51" s="317"/>
      <c r="E51" s="317"/>
      <c r="F51" s="318"/>
      <c r="G51" s="317"/>
      <c r="H51" s="317"/>
      <c r="I51" s="319"/>
      <c r="J51" s="319"/>
    </row>
    <row r="52" spans="1:8" ht="12.75" customHeight="1">
      <c r="A52" s="342"/>
      <c r="B52" s="278"/>
      <c r="C52" s="278"/>
      <c r="D52" s="278"/>
      <c r="E52" s="278"/>
      <c r="F52" s="278"/>
      <c r="G52" s="278"/>
      <c r="H52" s="278"/>
    </row>
    <row r="53" spans="1:8" ht="12.75" customHeight="1">
      <c r="A53" s="342"/>
      <c r="B53" s="278"/>
      <c r="C53" s="278"/>
      <c r="D53" s="278"/>
      <c r="E53" s="278"/>
      <c r="F53" s="278"/>
      <c r="G53" s="278"/>
      <c r="H53" s="278"/>
    </row>
    <row r="54" spans="1:8" ht="12.75" customHeight="1">
      <c r="A54" s="351"/>
      <c r="C54" s="320"/>
      <c r="D54" s="321"/>
      <c r="E54" s="321"/>
      <c r="F54" s="321"/>
      <c r="G54" s="321"/>
      <c r="H54" s="321"/>
    </row>
    <row r="55" spans="1:8" ht="12.75" customHeight="1">
      <c r="A55" s="322"/>
      <c r="B55" s="278"/>
      <c r="C55" s="278"/>
      <c r="D55" s="304"/>
      <c r="E55" s="304"/>
      <c r="F55" s="304"/>
      <c r="G55" s="304"/>
      <c r="H55" s="304"/>
    </row>
    <row r="56" spans="1:11" s="273" customFormat="1" ht="12.75" customHeight="1">
      <c r="A56" s="322"/>
      <c r="B56" s="323"/>
      <c r="C56" s="323"/>
      <c r="D56" s="323"/>
      <c r="E56" s="323"/>
      <c r="F56" s="323"/>
      <c r="G56" s="323"/>
      <c r="H56" s="323"/>
      <c r="K56" s="324"/>
    </row>
    <row r="57" spans="2:8" ht="12.75" customHeight="1">
      <c r="B57" s="321"/>
      <c r="C57" s="321"/>
      <c r="D57" s="321"/>
      <c r="E57" s="321"/>
      <c r="F57" s="321"/>
      <c r="G57" s="321"/>
      <c r="H57" s="321"/>
    </row>
    <row r="60" spans="2:8" ht="12.75" customHeight="1">
      <c r="B60" s="278"/>
      <c r="C60" s="278"/>
      <c r="D60" s="278"/>
      <c r="E60" s="278"/>
      <c r="F60" s="278"/>
      <c r="G60" s="278"/>
      <c r="H60" s="278"/>
    </row>
    <row r="61" spans="2:8" ht="12.75" customHeight="1">
      <c r="B61" s="278"/>
      <c r="C61" s="278"/>
      <c r="D61" s="278"/>
      <c r="E61" s="325"/>
      <c r="F61" s="325"/>
      <c r="G61" s="325"/>
      <c r="H61" s="325"/>
    </row>
    <row r="79" ht="12.75" customHeight="1">
      <c r="E79" s="30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pane xSplit="1" ySplit="4" topLeftCell="J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78" sqref="Q78"/>
    </sheetView>
  </sheetViews>
  <sheetFormatPr defaultColWidth="9.140625" defaultRowHeight="12.75"/>
  <cols>
    <col min="1" max="1" width="44.421875" style="1" customWidth="1"/>
    <col min="2" max="2" width="8.8515625" style="1" hidden="1" customWidth="1"/>
    <col min="3" max="9" width="8.28125" style="1" hidden="1" customWidth="1"/>
    <col min="10" max="11" width="8.28125" style="1" customWidth="1"/>
    <col min="12" max="12" width="8.28125" style="4" customWidth="1"/>
    <col min="13" max="14" width="8.28125" style="1" customWidth="1"/>
    <col min="15" max="16384" width="9.140625" style="1" customWidth="1"/>
  </cols>
  <sheetData>
    <row r="1" ht="15.75">
      <c r="A1" s="23" t="s">
        <v>43</v>
      </c>
    </row>
    <row r="2" spans="1:15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5"/>
      <c r="M2" s="15"/>
      <c r="N2" s="15"/>
      <c r="O2" s="15"/>
    </row>
    <row r="3" spans="2:15" ht="12.75">
      <c r="B3" s="25">
        <v>2000</v>
      </c>
      <c r="C3" s="44">
        <v>2001</v>
      </c>
      <c r="D3" s="44">
        <v>2002</v>
      </c>
      <c r="E3" s="44">
        <v>2003</v>
      </c>
      <c r="F3" s="44">
        <v>2004</v>
      </c>
      <c r="G3" s="44">
        <v>2005</v>
      </c>
      <c r="H3" s="44">
        <v>2006</v>
      </c>
      <c r="I3" s="44">
        <v>2007</v>
      </c>
      <c r="J3" s="59">
        <v>2008</v>
      </c>
      <c r="K3" s="59">
        <v>2009</v>
      </c>
      <c r="L3" s="59">
        <v>2010</v>
      </c>
      <c r="M3" s="59" t="s">
        <v>254</v>
      </c>
      <c r="N3" s="59" t="s">
        <v>194</v>
      </c>
      <c r="O3" s="59" t="s">
        <v>248</v>
      </c>
    </row>
    <row r="4" spans="1:15" ht="12.75">
      <c r="A4" s="79"/>
      <c r="B4" s="24" t="s">
        <v>0</v>
      </c>
      <c r="C4" s="41" t="s">
        <v>0</v>
      </c>
      <c r="D4" s="41" t="s">
        <v>0</v>
      </c>
      <c r="E4" s="41" t="s">
        <v>0</v>
      </c>
      <c r="F4" s="41" t="s">
        <v>0</v>
      </c>
      <c r="G4" s="41" t="s">
        <v>0</v>
      </c>
      <c r="H4" s="41" t="s">
        <v>0</v>
      </c>
      <c r="I4" s="41" t="s">
        <v>0</v>
      </c>
      <c r="J4" s="24" t="s">
        <v>0</v>
      </c>
      <c r="K4" s="24" t="s">
        <v>0</v>
      </c>
      <c r="L4" s="24" t="s">
        <v>0</v>
      </c>
      <c r="M4" s="24" t="s">
        <v>0</v>
      </c>
      <c r="N4" s="24" t="s">
        <v>0</v>
      </c>
      <c r="O4" s="24" t="s">
        <v>0</v>
      </c>
    </row>
    <row r="5" spans="1:3" ht="12.75">
      <c r="A5" s="8"/>
      <c r="B5" s="11"/>
      <c r="C5" s="11"/>
    </row>
    <row r="6" spans="1:12" ht="12.75">
      <c r="A6" s="12" t="s">
        <v>5</v>
      </c>
      <c r="B6" s="127"/>
      <c r="C6" s="127"/>
      <c r="D6" s="127"/>
      <c r="E6" s="127"/>
      <c r="F6" s="128"/>
      <c r="G6" s="128"/>
      <c r="H6" s="128"/>
      <c r="I6" s="128"/>
      <c r="J6" s="128"/>
      <c r="K6" s="6"/>
      <c r="L6" s="19"/>
    </row>
    <row r="7" spans="1:15" ht="12.75">
      <c r="A7" s="15" t="s">
        <v>65</v>
      </c>
      <c r="B7" s="5">
        <v>-2.493583614312314</v>
      </c>
      <c r="C7" s="6">
        <v>-0.12257748187144557</v>
      </c>
      <c r="D7" s="5">
        <v>-0.2</v>
      </c>
      <c r="E7" s="6">
        <v>2.2</v>
      </c>
      <c r="F7" s="6">
        <v>2.7</v>
      </c>
      <c r="G7" s="19">
        <v>3.6</v>
      </c>
      <c r="H7" s="5">
        <v>2.3</v>
      </c>
      <c r="I7" s="5">
        <v>7.2</v>
      </c>
      <c r="J7" s="5">
        <v>6.7</v>
      </c>
      <c r="K7" s="5">
        <v>5.5</v>
      </c>
      <c r="L7" s="5">
        <v>7.5</v>
      </c>
      <c r="M7" s="7">
        <v>9</v>
      </c>
      <c r="N7" s="7">
        <v>7.5</v>
      </c>
      <c r="O7" s="6">
        <v>4</v>
      </c>
    </row>
    <row r="8" spans="1:15" ht="12.75" hidden="1">
      <c r="A8" s="15" t="s">
        <v>181</v>
      </c>
      <c r="B8" s="5"/>
      <c r="C8" s="6"/>
      <c r="D8" s="5"/>
      <c r="E8" s="6"/>
      <c r="F8" s="6"/>
      <c r="G8" s="19"/>
      <c r="H8" s="5"/>
      <c r="I8" s="5"/>
      <c r="J8" s="5"/>
      <c r="K8" s="5"/>
      <c r="L8" s="5"/>
      <c r="M8" s="2"/>
      <c r="N8" s="2"/>
      <c r="O8" s="6"/>
    </row>
    <row r="9" spans="1:15" ht="12.75" hidden="1">
      <c r="A9" s="1" t="s">
        <v>122</v>
      </c>
      <c r="B9" s="7">
        <v>58.448</v>
      </c>
      <c r="C9" s="5">
        <v>54.235</v>
      </c>
      <c r="D9" s="7">
        <v>53.761</v>
      </c>
      <c r="E9" s="5">
        <v>56.282</v>
      </c>
      <c r="F9" s="7">
        <v>59.013</v>
      </c>
      <c r="G9" s="5">
        <v>69.251</v>
      </c>
      <c r="H9" s="7">
        <v>77.73</v>
      </c>
      <c r="I9" s="7">
        <v>104.122</v>
      </c>
      <c r="J9" s="5">
        <v>115</v>
      </c>
      <c r="K9" s="7">
        <v>123</v>
      </c>
      <c r="L9" s="5" t="s">
        <v>17</v>
      </c>
      <c r="M9" s="5" t="s">
        <v>17</v>
      </c>
      <c r="N9" s="7" t="s">
        <v>17</v>
      </c>
      <c r="O9" s="7" t="s">
        <v>17</v>
      </c>
    </row>
    <row r="10" spans="1:15" ht="12.75" hidden="1">
      <c r="A10" s="15" t="s">
        <v>67</v>
      </c>
      <c r="B10" s="7">
        <v>-13.793510324483771</v>
      </c>
      <c r="C10" s="5">
        <v>-7.208116616479609</v>
      </c>
      <c r="D10" s="5">
        <v>-0.873974370793762</v>
      </c>
      <c r="E10" s="5">
        <v>4.689272892989327</v>
      </c>
      <c r="F10" s="5">
        <v>4.852350662734084</v>
      </c>
      <c r="G10" s="5">
        <v>17.34871977360921</v>
      </c>
      <c r="H10" s="7">
        <v>12.243866514562974</v>
      </c>
      <c r="I10" s="26">
        <v>33.95342853467129</v>
      </c>
      <c r="J10" s="7">
        <v>10.447359827894198</v>
      </c>
      <c r="K10" s="7">
        <v>6.956521739130439</v>
      </c>
      <c r="L10" s="5" t="s">
        <v>17</v>
      </c>
      <c r="M10" s="5" t="s">
        <v>17</v>
      </c>
      <c r="N10" s="7" t="s">
        <v>17</v>
      </c>
      <c r="O10" s="7" t="s">
        <v>17</v>
      </c>
    </row>
    <row r="11" spans="1:15" ht="12.75" hidden="1">
      <c r="A11" s="1" t="s">
        <v>20</v>
      </c>
      <c r="B11" s="5" t="s">
        <v>17</v>
      </c>
      <c r="C11" s="5" t="s">
        <v>17</v>
      </c>
      <c r="D11" s="5" t="s">
        <v>17</v>
      </c>
      <c r="E11" s="5" t="s">
        <v>17</v>
      </c>
      <c r="F11" s="5" t="s">
        <v>17</v>
      </c>
      <c r="G11" s="5" t="s">
        <v>17</v>
      </c>
      <c r="H11" s="5" t="s">
        <v>17</v>
      </c>
      <c r="I11" s="5" t="s">
        <v>17</v>
      </c>
      <c r="J11" s="5" t="s">
        <v>17</v>
      </c>
      <c r="K11" s="7" t="s">
        <v>17</v>
      </c>
      <c r="L11" s="5"/>
      <c r="M11" s="2"/>
      <c r="N11" s="2"/>
      <c r="O11" s="6"/>
    </row>
    <row r="12" spans="1:15" ht="12.75" hidden="1">
      <c r="A12" s="1" t="s">
        <v>21</v>
      </c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7" t="s">
        <v>17</v>
      </c>
      <c r="L12" s="5"/>
      <c r="M12" s="2"/>
      <c r="N12" s="2"/>
      <c r="O12" s="6"/>
    </row>
    <row r="13" spans="1:15" ht="12.75">
      <c r="A13" s="15" t="s">
        <v>69</v>
      </c>
      <c r="B13" s="5">
        <v>15.6</v>
      </c>
      <c r="C13" s="6">
        <v>9.3</v>
      </c>
      <c r="D13" s="5">
        <v>11.8</v>
      </c>
      <c r="E13" s="7">
        <v>14.7</v>
      </c>
      <c r="F13" s="7">
        <v>2.1</v>
      </c>
      <c r="G13" s="7">
        <v>1.8</v>
      </c>
      <c r="H13" s="7">
        <v>2.4</v>
      </c>
      <c r="I13" s="5">
        <v>0.9</v>
      </c>
      <c r="J13" s="5">
        <v>10.7</v>
      </c>
      <c r="K13" s="5">
        <v>6.9</v>
      </c>
      <c r="L13" s="5">
        <v>6</v>
      </c>
      <c r="M13" s="7">
        <v>8.5</v>
      </c>
      <c r="N13" s="7">
        <v>8</v>
      </c>
      <c r="O13" s="6">
        <v>7</v>
      </c>
    </row>
    <row r="14" spans="2:15" ht="12.75">
      <c r="B14" s="5"/>
      <c r="C14" s="6"/>
      <c r="D14" s="6"/>
      <c r="E14" s="6"/>
      <c r="F14" s="6"/>
      <c r="G14" s="6"/>
      <c r="H14" s="7"/>
      <c r="I14" s="7"/>
      <c r="J14" s="7"/>
      <c r="K14" s="7"/>
      <c r="L14" s="5"/>
      <c r="M14" s="2"/>
      <c r="N14" s="2"/>
      <c r="O14" s="6"/>
    </row>
    <row r="15" spans="1:15" ht="12.75">
      <c r="A15" s="12" t="s">
        <v>8</v>
      </c>
      <c r="B15" s="128"/>
      <c r="C15" s="128"/>
      <c r="D15" s="128"/>
      <c r="E15" s="128"/>
      <c r="F15" s="128"/>
      <c r="G15" s="128"/>
      <c r="H15" s="53"/>
      <c r="I15" s="53"/>
      <c r="J15" s="53"/>
      <c r="K15" s="7"/>
      <c r="L15" s="5"/>
      <c r="M15" s="2"/>
      <c r="N15" s="2"/>
      <c r="O15" s="6"/>
    </row>
    <row r="16" spans="1:15" ht="12.75">
      <c r="A16" s="15" t="s">
        <v>182</v>
      </c>
      <c r="B16" s="128"/>
      <c r="C16" s="128"/>
      <c r="D16" s="128"/>
      <c r="E16" s="128"/>
      <c r="F16" s="128"/>
      <c r="G16" s="128"/>
      <c r="H16" s="53">
        <v>37.2</v>
      </c>
      <c r="I16" s="53">
        <v>36.86881583147144</v>
      </c>
      <c r="J16" s="53">
        <v>32.6</v>
      </c>
      <c r="K16" s="7">
        <v>27.5</v>
      </c>
      <c r="L16" s="5">
        <v>32.5</v>
      </c>
      <c r="M16" s="7">
        <v>29.8</v>
      </c>
      <c r="N16" s="7">
        <v>27.5</v>
      </c>
      <c r="O16" s="6">
        <v>27</v>
      </c>
    </row>
    <row r="17" spans="1:15" ht="12.75">
      <c r="A17" s="15" t="s">
        <v>183</v>
      </c>
      <c r="B17" s="128"/>
      <c r="C17" s="128"/>
      <c r="D17" s="128"/>
      <c r="E17" s="128"/>
      <c r="F17" s="128"/>
      <c r="G17" s="128"/>
      <c r="H17" s="53">
        <v>30.7</v>
      </c>
      <c r="I17" s="53">
        <v>28.4</v>
      </c>
      <c r="J17" s="53">
        <v>30.1</v>
      </c>
      <c r="K17" s="7">
        <v>37</v>
      </c>
      <c r="L17" s="5">
        <v>29.5</v>
      </c>
      <c r="M17" s="7">
        <v>29.4</v>
      </c>
      <c r="N17" s="7">
        <v>30</v>
      </c>
      <c r="O17" s="6">
        <v>28</v>
      </c>
    </row>
    <row r="18" spans="1:15" ht="12.75">
      <c r="A18" s="1" t="s">
        <v>9</v>
      </c>
      <c r="B18" s="5">
        <v>-1.0761817275107997</v>
      </c>
      <c r="C18" s="5">
        <v>-3.554371294275642</v>
      </c>
      <c r="D18" s="5">
        <v>-4.080312892933051</v>
      </c>
      <c r="E18" s="7">
        <v>-1.1684204764388504</v>
      </c>
      <c r="F18" s="7">
        <v>1.5957825183171144</v>
      </c>
      <c r="G18" s="7">
        <v>2.6824768712053113</v>
      </c>
      <c r="H18" s="7">
        <v>6.5</v>
      </c>
      <c r="I18" s="7">
        <v>8.837110330886269</v>
      </c>
      <c r="J18" s="7">
        <v>3.8</v>
      </c>
      <c r="K18" s="7">
        <v>-9.5</v>
      </c>
      <c r="L18" s="5">
        <v>3</v>
      </c>
      <c r="M18" s="7">
        <v>0.40000000000000213</v>
      </c>
      <c r="N18" s="7">
        <v>-2.5</v>
      </c>
      <c r="O18" s="6">
        <v>-1</v>
      </c>
    </row>
    <row r="19" spans="1:15" ht="12.75">
      <c r="A19" s="1" t="s">
        <v>300</v>
      </c>
      <c r="B19" s="5">
        <v>19.120340208303375</v>
      </c>
      <c r="C19" s="5">
        <v>20.772649608033625</v>
      </c>
      <c r="D19" s="5">
        <v>22.399015234867658</v>
      </c>
      <c r="E19" s="7">
        <v>24.5</v>
      </c>
      <c r="F19" s="7">
        <v>25.2</v>
      </c>
      <c r="G19" s="7">
        <v>22.3591404422392</v>
      </c>
      <c r="H19" s="7">
        <v>17.976245476089858</v>
      </c>
      <c r="I19" s="7">
        <v>33.6</v>
      </c>
      <c r="J19" s="7">
        <v>31.7</v>
      </c>
      <c r="K19" s="7">
        <v>32.1</v>
      </c>
      <c r="L19" s="5">
        <v>26.5</v>
      </c>
      <c r="M19" s="7">
        <v>25</v>
      </c>
      <c r="N19" s="7">
        <v>23</v>
      </c>
      <c r="O19" s="6">
        <v>21</v>
      </c>
    </row>
    <row r="20" spans="2:15" ht="12.75">
      <c r="B20" s="129"/>
      <c r="C20" s="129"/>
      <c r="D20" s="130"/>
      <c r="E20" s="130"/>
      <c r="F20" s="130"/>
      <c r="G20" s="130"/>
      <c r="H20" s="7"/>
      <c r="I20" s="7">
        <v>18.4</v>
      </c>
      <c r="J20" s="5"/>
      <c r="K20" s="7"/>
      <c r="L20" s="5"/>
      <c r="M20" s="2"/>
      <c r="N20" s="7"/>
      <c r="O20" s="6"/>
    </row>
    <row r="21" spans="1:15" ht="12.75">
      <c r="A21" s="12" t="s">
        <v>11</v>
      </c>
      <c r="B21" s="84"/>
      <c r="C21" s="6"/>
      <c r="D21" s="128"/>
      <c r="E21" s="128"/>
      <c r="F21" s="128"/>
      <c r="G21" s="128"/>
      <c r="H21" s="7"/>
      <c r="I21" s="7"/>
      <c r="J21" s="7"/>
      <c r="K21" s="7"/>
      <c r="L21" s="7"/>
      <c r="M21" s="7"/>
      <c r="N21" s="7"/>
      <c r="O21" s="6"/>
    </row>
    <row r="22" spans="1:15" ht="12.75">
      <c r="A22" s="15" t="s">
        <v>73</v>
      </c>
      <c r="B22" s="7">
        <v>1216.2</v>
      </c>
      <c r="C22" s="7">
        <v>557</v>
      </c>
      <c r="D22" s="7">
        <v>344</v>
      </c>
      <c r="E22" s="143">
        <v>718</v>
      </c>
      <c r="F22" s="143">
        <v>760</v>
      </c>
      <c r="G22" s="143">
        <v>816</v>
      </c>
      <c r="H22" s="143">
        <v>2333</v>
      </c>
      <c r="I22" s="143">
        <v>2193</v>
      </c>
      <c r="J22" s="143">
        <v>2675</v>
      </c>
      <c r="K22" s="143">
        <v>1253</v>
      </c>
      <c r="L22" s="143">
        <v>1582</v>
      </c>
      <c r="M22" s="143">
        <v>861</v>
      </c>
      <c r="N22" s="143">
        <v>1325</v>
      </c>
      <c r="O22" s="9">
        <v>2107</v>
      </c>
    </row>
    <row r="23" spans="1:15" ht="12.75">
      <c r="A23" s="15" t="s">
        <v>76</v>
      </c>
      <c r="B23" s="5">
        <v>2215</v>
      </c>
      <c r="C23" s="5">
        <v>1878</v>
      </c>
      <c r="D23" s="5">
        <v>1646</v>
      </c>
      <c r="E23" s="16">
        <v>2153</v>
      </c>
      <c r="F23" s="16">
        <v>2554</v>
      </c>
      <c r="G23" s="16">
        <v>3278</v>
      </c>
      <c r="H23" s="16">
        <v>4324</v>
      </c>
      <c r="I23" s="16">
        <v>4822</v>
      </c>
      <c r="J23" s="16">
        <v>5685</v>
      </c>
      <c r="K23" s="16">
        <v>4511</v>
      </c>
      <c r="L23" s="16">
        <v>5843</v>
      </c>
      <c r="M23" s="143">
        <v>7047</v>
      </c>
      <c r="N23" s="143">
        <v>7788</v>
      </c>
      <c r="O23" s="9">
        <v>8000</v>
      </c>
    </row>
    <row r="24" spans="1:15" ht="12.75">
      <c r="A24" s="15" t="s">
        <v>67</v>
      </c>
      <c r="B24" s="5">
        <v>9.669752933603991</v>
      </c>
      <c r="C24" s="26">
        <v>-15.214446952595937</v>
      </c>
      <c r="D24" s="30">
        <v>-12.35356762513312</v>
      </c>
      <c r="E24" s="26">
        <v>30.801944106925884</v>
      </c>
      <c r="F24" s="26">
        <v>18.625174175568972</v>
      </c>
      <c r="G24" s="26">
        <v>28.3476898981989</v>
      </c>
      <c r="H24" s="7">
        <v>28.248932275777918</v>
      </c>
      <c r="I24" s="7">
        <v>11.517113783533773</v>
      </c>
      <c r="J24" s="7">
        <v>20.75902115304853</v>
      </c>
      <c r="K24" s="7">
        <v>-20.650835532102022</v>
      </c>
      <c r="L24" s="7">
        <v>29.527820882287727</v>
      </c>
      <c r="M24" s="7">
        <v>20.60585315762451</v>
      </c>
      <c r="N24" s="7">
        <v>10.515112813963384</v>
      </c>
      <c r="O24" s="6">
        <v>2.722136620441688</v>
      </c>
    </row>
    <row r="25" spans="1:15" s="224" customFormat="1" ht="12.75" hidden="1">
      <c r="A25" s="219" t="s">
        <v>120</v>
      </c>
      <c r="B25" s="220">
        <v>2214.51730628</v>
      </c>
      <c r="C25" s="221">
        <v>1877.6849514550968</v>
      </c>
      <c r="D25" s="222">
        <v>1645.68245713</v>
      </c>
      <c r="E25" s="223">
        <v>2152.9547621053334</v>
      </c>
      <c r="F25" s="223">
        <v>2553.652661114934</v>
      </c>
      <c r="G25" s="223">
        <v>3278.0095729692666</v>
      </c>
      <c r="H25" s="223">
        <v>4205.164889509491</v>
      </c>
      <c r="I25" s="223">
        <v>4993.582916089002</v>
      </c>
      <c r="J25" s="223">
        <v>5219.5578630861055</v>
      </c>
      <c r="K25" s="223">
        <v>5024.2181934102755</v>
      </c>
      <c r="L25" s="222" t="s">
        <v>17</v>
      </c>
      <c r="M25" s="245"/>
      <c r="N25" s="245"/>
      <c r="O25" s="376"/>
    </row>
    <row r="26" spans="1:15" s="224" customFormat="1" ht="12.75" hidden="1">
      <c r="A26" s="219" t="s">
        <v>56</v>
      </c>
      <c r="B26" s="220">
        <v>9.575324407718956</v>
      </c>
      <c r="C26" s="221">
        <v>-15.210192933227617</v>
      </c>
      <c r="D26" s="222">
        <v>-12.35577321665747</v>
      </c>
      <c r="E26" s="223">
        <v>30.82443412929093</v>
      </c>
      <c r="F26" s="223">
        <v>18.6115336031383</v>
      </c>
      <c r="G26" s="223">
        <v>28.365522174737578</v>
      </c>
      <c r="H26" s="223">
        <v>28.284094231622227</v>
      </c>
      <c r="I26" s="223">
        <v>18.748801706833305</v>
      </c>
      <c r="J26" s="223">
        <v>4.525306794626903</v>
      </c>
      <c r="K26" s="223">
        <v>-3.742456253954312</v>
      </c>
      <c r="L26" s="222" t="s">
        <v>17</v>
      </c>
      <c r="M26" s="245"/>
      <c r="N26" s="245"/>
      <c r="O26" s="376"/>
    </row>
    <row r="27" spans="1:15" s="224" customFormat="1" ht="12.75" hidden="1">
      <c r="A27" s="219" t="s">
        <v>190</v>
      </c>
      <c r="B27" s="220"/>
      <c r="C27" s="221"/>
      <c r="D27" s="222"/>
      <c r="E27" s="223"/>
      <c r="F27" s="223"/>
      <c r="G27" s="223"/>
      <c r="H27" s="225">
        <v>3506</v>
      </c>
      <c r="I27" s="225">
        <v>3673</v>
      </c>
      <c r="J27" s="225">
        <v>4262</v>
      </c>
      <c r="K27" s="225">
        <v>3516</v>
      </c>
      <c r="L27" s="226">
        <v>4584</v>
      </c>
      <c r="M27" s="225">
        <v>5203</v>
      </c>
      <c r="N27" s="225"/>
      <c r="O27" s="376"/>
    </row>
    <row r="28" spans="1:15" ht="12.75">
      <c r="A28" s="15" t="s">
        <v>79</v>
      </c>
      <c r="B28" s="5">
        <v>16.520448304015446</v>
      </c>
      <c r="C28" s="5">
        <v>-10.993151432866565</v>
      </c>
      <c r="D28" s="5">
        <v>-6.133458336251363</v>
      </c>
      <c r="E28" s="5">
        <v>32.126081763955305</v>
      </c>
      <c r="F28" s="5">
        <v>10.486211063793306</v>
      </c>
      <c r="G28" s="5">
        <v>6.017252371613524</v>
      </c>
      <c r="H28" s="5">
        <v>9.251583392196515</v>
      </c>
      <c r="I28" s="7">
        <v>4.763262977752425</v>
      </c>
      <c r="J28" s="7">
        <v>16.03593792540159</v>
      </c>
      <c r="K28" s="7">
        <v>-17.503519474425154</v>
      </c>
      <c r="L28" s="7">
        <v>30.37542662116042</v>
      </c>
      <c r="M28" s="7">
        <v>13.503490401396157</v>
      </c>
      <c r="N28" s="7">
        <v>5</v>
      </c>
      <c r="O28" s="6">
        <v>5</v>
      </c>
    </row>
    <row r="29" spans="1:15" ht="12.75">
      <c r="A29" s="15" t="s">
        <v>84</v>
      </c>
      <c r="B29" s="5">
        <v>998.8</v>
      </c>
      <c r="C29" s="5">
        <v>1321</v>
      </c>
      <c r="D29" s="30">
        <v>1302</v>
      </c>
      <c r="E29" s="143">
        <v>1435</v>
      </c>
      <c r="F29" s="143">
        <v>1794</v>
      </c>
      <c r="G29" s="143">
        <v>2462</v>
      </c>
      <c r="H29" s="16">
        <v>1991</v>
      </c>
      <c r="I29" s="16">
        <v>2629</v>
      </c>
      <c r="J29" s="16">
        <v>3148</v>
      </c>
      <c r="K29" s="16">
        <v>3258</v>
      </c>
      <c r="L29" s="16">
        <v>4261</v>
      </c>
      <c r="M29" s="143">
        <v>6186</v>
      </c>
      <c r="N29" s="143">
        <v>6463</v>
      </c>
      <c r="O29" s="6">
        <v>5893</v>
      </c>
    </row>
    <row r="30" spans="1:15" ht="12.75">
      <c r="A30" s="15" t="s">
        <v>67</v>
      </c>
      <c r="B30" s="5">
        <v>-6.96721311475409</v>
      </c>
      <c r="C30" s="30">
        <v>32.25871045254306</v>
      </c>
      <c r="D30" s="30">
        <v>-1.4383043149129449</v>
      </c>
      <c r="E30" s="26">
        <v>10.21505376344086</v>
      </c>
      <c r="F30" s="26">
        <v>25.017421602787454</v>
      </c>
      <c r="G30" s="26">
        <v>37.23522853957636</v>
      </c>
      <c r="H30" s="26">
        <v>13.931762794476032</v>
      </c>
      <c r="I30" s="7">
        <v>32.044198895027634</v>
      </c>
      <c r="J30" s="7">
        <v>19.741346519589186</v>
      </c>
      <c r="K30" s="7">
        <v>3.494282083862771</v>
      </c>
      <c r="L30" s="7">
        <v>30.78575813382443</v>
      </c>
      <c r="M30" s="7">
        <v>45.177188453414686</v>
      </c>
      <c r="N30" s="7">
        <v>4.477853216941469</v>
      </c>
      <c r="O30" s="6">
        <v>-8.819433699520346</v>
      </c>
    </row>
    <row r="31" spans="1:15" ht="12.75" hidden="1">
      <c r="A31" s="4" t="s">
        <v>121</v>
      </c>
      <c r="B31" s="7">
        <v>1490.9785280359924</v>
      </c>
      <c r="C31" s="7">
        <v>1321.4780032876376</v>
      </c>
      <c r="D31" s="7">
        <v>1301.70819832314</v>
      </c>
      <c r="E31" s="7">
        <v>1434.5</v>
      </c>
      <c r="F31" s="7">
        <v>1794</v>
      </c>
      <c r="G31" s="7">
        <v>2462.149928859887</v>
      </c>
      <c r="H31" s="7">
        <v>2805.087533870438</v>
      </c>
      <c r="I31" s="7">
        <v>3345.984733390815</v>
      </c>
      <c r="J31" s="7">
        <v>3557.4810672579683</v>
      </c>
      <c r="K31" s="7">
        <v>3447.1456765613675</v>
      </c>
      <c r="L31" s="5"/>
      <c r="M31" s="2"/>
      <c r="N31" s="2"/>
      <c r="O31" s="6"/>
    </row>
    <row r="32" spans="1:15" ht="12.75" hidden="1">
      <c r="A32" s="4" t="s">
        <v>56</v>
      </c>
      <c r="B32" s="28">
        <v>1.2205382237605145</v>
      </c>
      <c r="C32" s="5">
        <v>-11.368408166925864</v>
      </c>
      <c r="D32" s="5">
        <v>-1.4960373850577358</v>
      </c>
      <c r="E32" s="7">
        <v>10.201349415170178</v>
      </c>
      <c r="F32" s="7">
        <v>25.060996863018474</v>
      </c>
      <c r="G32" s="7">
        <v>37.24358577814309</v>
      </c>
      <c r="H32" s="7">
        <v>13.928380274118823</v>
      </c>
      <c r="I32" s="7">
        <v>19.28272087730721</v>
      </c>
      <c r="J32" s="7">
        <v>6.3208995473456095</v>
      </c>
      <c r="K32" s="7">
        <v>-3.101503243744457</v>
      </c>
      <c r="L32" s="5"/>
      <c r="M32" s="2"/>
      <c r="N32" s="2"/>
      <c r="O32" s="6"/>
    </row>
    <row r="33" spans="1:15" ht="12.75">
      <c r="A33" s="34" t="s">
        <v>89</v>
      </c>
      <c r="B33" s="5">
        <v>299.6386882440079</v>
      </c>
      <c r="C33" s="7">
        <v>201.1355102099593</v>
      </c>
      <c r="D33" s="7">
        <v>-30.68554200339014</v>
      </c>
      <c r="E33" s="143">
        <v>158.7686207813332</v>
      </c>
      <c r="F33" s="143">
        <v>88.26448611493379</v>
      </c>
      <c r="G33" s="143">
        <v>206.77330033924977</v>
      </c>
      <c r="H33" s="143">
        <v>442</v>
      </c>
      <c r="I33" s="143">
        <v>208</v>
      </c>
      <c r="J33" s="16">
        <v>674</v>
      </c>
      <c r="K33" s="16">
        <v>-1325</v>
      </c>
      <c r="L33" s="16">
        <v>-2532</v>
      </c>
      <c r="M33" s="143">
        <v>-4605</v>
      </c>
      <c r="N33" s="143">
        <v>-4374</v>
      </c>
      <c r="O33" s="6">
        <v>-3247</v>
      </c>
    </row>
    <row r="34" spans="1:15" ht="12.75">
      <c r="A34" s="21" t="s">
        <v>29</v>
      </c>
      <c r="B34" s="53">
        <v>8.509203721757807</v>
      </c>
      <c r="C34" s="53">
        <v>6.528191287175771</v>
      </c>
      <c r="D34" s="53">
        <v>-1.0230074532773359</v>
      </c>
      <c r="E34" s="53">
        <v>4.489479883670387</v>
      </c>
      <c r="F34" s="53">
        <v>2.247565918562182</v>
      </c>
      <c r="G34" s="53">
        <v>4.202087413774595</v>
      </c>
      <c r="H34" s="26">
        <v>8</v>
      </c>
      <c r="I34" s="26">
        <v>3.3</v>
      </c>
      <c r="J34" s="26">
        <v>10</v>
      </c>
      <c r="K34" s="5">
        <v>-16.439205955334987</v>
      </c>
      <c r="L34" s="5">
        <v>-25.310622414395468</v>
      </c>
      <c r="M34" s="7">
        <v>-32.969815757796354</v>
      </c>
      <c r="N34" s="7">
        <v>-26.16715790702425</v>
      </c>
      <c r="O34" s="6">
        <v>-18.04987161500384</v>
      </c>
    </row>
    <row r="35" spans="1:15" ht="12.75">
      <c r="A35" s="15" t="s">
        <v>91</v>
      </c>
      <c r="B35" s="5">
        <v>113.8</v>
      </c>
      <c r="C35" s="5">
        <v>73.9</v>
      </c>
      <c r="D35" s="30">
        <v>19.2</v>
      </c>
      <c r="E35" s="5">
        <v>96.7</v>
      </c>
      <c r="F35" s="5">
        <v>25.8</v>
      </c>
      <c r="G35" s="5">
        <v>67.9</v>
      </c>
      <c r="H35" s="5">
        <v>196.18592009785027</v>
      </c>
      <c r="I35" s="5">
        <v>462.74699999999996</v>
      </c>
      <c r="J35" s="5">
        <v>-31</v>
      </c>
      <c r="K35" s="5">
        <v>764</v>
      </c>
      <c r="L35" s="5">
        <v>1803</v>
      </c>
      <c r="M35" s="7">
        <v>1935</v>
      </c>
      <c r="N35" s="7">
        <v>1800</v>
      </c>
      <c r="O35" s="6">
        <v>1400</v>
      </c>
    </row>
    <row r="36" spans="1:15" s="4" customFormat="1" ht="12.75">
      <c r="A36" s="72" t="s">
        <v>93</v>
      </c>
      <c r="B36" s="5">
        <v>2354.392036</v>
      </c>
      <c r="C36" s="5">
        <v>2288.5866613</v>
      </c>
      <c r="D36" s="5">
        <v>2303.9423641000003</v>
      </c>
      <c r="E36" s="16">
        <v>2164.266</v>
      </c>
      <c r="F36" s="16">
        <v>2077.888</v>
      </c>
      <c r="G36" s="16">
        <v>2020.9789999999998</v>
      </c>
      <c r="H36" s="16">
        <v>2191.676993093127</v>
      </c>
      <c r="I36" s="16">
        <v>1977.768</v>
      </c>
      <c r="J36" s="16">
        <v>2047.232</v>
      </c>
      <c r="K36" s="16">
        <v>2143.96</v>
      </c>
      <c r="L36" s="16">
        <v>2390.885495</v>
      </c>
      <c r="M36" s="16">
        <v>3184.5491880000004</v>
      </c>
      <c r="N36" s="16">
        <v>3978.3151219512197</v>
      </c>
      <c r="O36" s="19">
        <v>4250</v>
      </c>
    </row>
    <row r="37" spans="1:15" ht="12.75">
      <c r="A37" s="21" t="s">
        <v>29</v>
      </c>
      <c r="B37" s="19">
        <v>66.86052990224563</v>
      </c>
      <c r="C37" s="19">
        <v>74.27992941996958</v>
      </c>
      <c r="D37" s="19">
        <v>76.80979564041299</v>
      </c>
      <c r="E37" s="19">
        <v>58.620961253699456</v>
      </c>
      <c r="F37" s="19">
        <v>51.83248912420805</v>
      </c>
      <c r="G37" s="19">
        <v>41.2074631464267</v>
      </c>
      <c r="H37" s="5">
        <v>39.1</v>
      </c>
      <c r="I37" s="5">
        <v>31.2</v>
      </c>
      <c r="J37" s="5">
        <v>25.6</v>
      </c>
      <c r="K37" s="5">
        <v>26.6</v>
      </c>
      <c r="L37" s="5">
        <v>23.9</v>
      </c>
      <c r="M37" s="2">
        <v>22.8</v>
      </c>
      <c r="N37" s="2">
        <v>23.8</v>
      </c>
      <c r="O37" s="6">
        <v>23.625486407073087</v>
      </c>
    </row>
    <row r="38" spans="1:15" s="198" customFormat="1" ht="12.75" hidden="1">
      <c r="A38" s="199" t="s">
        <v>95</v>
      </c>
      <c r="B38" s="196">
        <v>49.48</v>
      </c>
      <c r="C38" s="196">
        <v>68.34</v>
      </c>
      <c r="D38" s="196">
        <v>63.55</v>
      </c>
      <c r="E38" s="227">
        <v>111</v>
      </c>
      <c r="F38" s="227">
        <v>109</v>
      </c>
      <c r="G38" s="227">
        <v>232</v>
      </c>
      <c r="H38" s="227">
        <v>167</v>
      </c>
      <c r="I38" s="227">
        <v>100</v>
      </c>
      <c r="J38" s="227">
        <v>125</v>
      </c>
      <c r="K38" s="227">
        <v>110</v>
      </c>
      <c r="L38" s="196" t="s">
        <v>17</v>
      </c>
      <c r="M38" s="246"/>
      <c r="N38" s="246"/>
      <c r="O38" s="195"/>
    </row>
    <row r="39" spans="1:15" s="224" customFormat="1" ht="12.75">
      <c r="A39" s="15" t="s">
        <v>192</v>
      </c>
      <c r="B39" s="7"/>
      <c r="C39" s="7"/>
      <c r="D39" s="7"/>
      <c r="E39" s="143"/>
      <c r="F39" s="143"/>
      <c r="G39" s="143"/>
      <c r="H39" s="143">
        <v>33.327</v>
      </c>
      <c r="I39" s="143">
        <v>48.001</v>
      </c>
      <c r="J39" s="143">
        <v>43.736000000000004</v>
      </c>
      <c r="K39" s="143">
        <v>71.988</v>
      </c>
      <c r="L39" s="143">
        <v>93</v>
      </c>
      <c r="M39" s="143" t="s">
        <v>17</v>
      </c>
      <c r="N39" s="143" t="s">
        <v>17</v>
      </c>
      <c r="O39" s="143" t="s">
        <v>17</v>
      </c>
    </row>
    <row r="40" spans="1:15" s="224" customFormat="1" ht="12.75" hidden="1">
      <c r="A40" s="228" t="s">
        <v>191</v>
      </c>
      <c r="B40" s="223"/>
      <c r="C40" s="223"/>
      <c r="D40" s="223"/>
      <c r="E40" s="225"/>
      <c r="F40" s="225"/>
      <c r="G40" s="225"/>
      <c r="H40" s="229">
        <v>2.3</v>
      </c>
      <c r="I40" s="230">
        <v>2.3</v>
      </c>
      <c r="J40" s="230">
        <v>2.2</v>
      </c>
      <c r="K40" s="230">
        <v>2.8</v>
      </c>
      <c r="L40" s="230">
        <v>3.1</v>
      </c>
      <c r="M40" s="245"/>
      <c r="N40" s="245"/>
      <c r="O40" s="376"/>
    </row>
    <row r="41" spans="1:15" s="4" customFormat="1" ht="12.75">
      <c r="A41" s="4" t="s">
        <v>13</v>
      </c>
      <c r="B41" s="5">
        <v>14.555882111324832</v>
      </c>
      <c r="C41" s="5">
        <v>18.36307721935814</v>
      </c>
      <c r="D41" s="5">
        <v>16.64506665295214</v>
      </c>
      <c r="E41" s="5">
        <v>15.85424922180763</v>
      </c>
      <c r="F41" s="5">
        <v>12.451191695495364</v>
      </c>
      <c r="G41" s="5">
        <v>9.7</v>
      </c>
      <c r="H41" s="5">
        <v>8</v>
      </c>
      <c r="I41" s="5">
        <v>8.3</v>
      </c>
      <c r="J41" s="5">
        <v>5.1</v>
      </c>
      <c r="K41" s="5">
        <v>13.4</v>
      </c>
      <c r="L41" s="5">
        <v>14.7</v>
      </c>
      <c r="M41" s="3">
        <v>15.7</v>
      </c>
      <c r="N41" s="5">
        <v>16.5</v>
      </c>
      <c r="O41" s="19">
        <v>15.3</v>
      </c>
    </row>
    <row r="42" spans="1:15" ht="12.75">
      <c r="A42" s="72" t="s">
        <v>97</v>
      </c>
      <c r="B42" s="6">
        <v>304.16510341287</v>
      </c>
      <c r="C42" s="6">
        <v>439.73427984228</v>
      </c>
      <c r="D42" s="6">
        <v>339</v>
      </c>
      <c r="E42" s="16">
        <v>523</v>
      </c>
      <c r="F42" s="20">
        <v>663.14</v>
      </c>
      <c r="G42" s="20">
        <v>764.88</v>
      </c>
      <c r="H42" s="16">
        <v>1449</v>
      </c>
      <c r="I42" s="16">
        <v>2087</v>
      </c>
      <c r="J42" s="16">
        <v>1988</v>
      </c>
      <c r="K42" s="143">
        <v>2571</v>
      </c>
      <c r="L42" s="16">
        <v>3092</v>
      </c>
      <c r="M42" s="143">
        <v>3450</v>
      </c>
      <c r="N42" s="143">
        <v>4000</v>
      </c>
      <c r="O42" s="9">
        <v>4000</v>
      </c>
    </row>
    <row r="43" spans="1:15" ht="12.75">
      <c r="A43" s="15" t="s">
        <v>100</v>
      </c>
      <c r="B43" s="5">
        <v>1.5786579896379802</v>
      </c>
      <c r="C43" s="5">
        <v>2.579492642354722</v>
      </c>
      <c r="D43" s="5">
        <v>1.996752383045567</v>
      </c>
      <c r="E43" s="5">
        <v>2.7128901184403906</v>
      </c>
      <c r="F43" s="5">
        <v>2.822172571550165</v>
      </c>
      <c r="G43" s="5">
        <v>2.382166997207993</v>
      </c>
      <c r="H43" s="7">
        <v>3.8362047423391146</v>
      </c>
      <c r="I43" s="7">
        <v>4.2</v>
      </c>
      <c r="J43" s="7">
        <v>4.4</v>
      </c>
      <c r="K43" s="7">
        <v>5.6</v>
      </c>
      <c r="L43" s="5">
        <v>3.8</v>
      </c>
      <c r="M43" s="7">
        <v>4.515514719596351</v>
      </c>
      <c r="N43" s="7">
        <v>7.426891536438186</v>
      </c>
      <c r="O43" s="6">
        <v>8.145257084676736</v>
      </c>
    </row>
    <row r="44" spans="1:15" ht="12.75">
      <c r="A44" s="21"/>
      <c r="B44" s="5"/>
      <c r="C44" s="5"/>
      <c r="D44" s="19"/>
      <c r="E44" s="19"/>
      <c r="F44" s="19"/>
      <c r="G44" s="19"/>
      <c r="H44" s="53"/>
      <c r="I44" s="7"/>
      <c r="J44" s="53"/>
      <c r="K44" s="7"/>
      <c r="L44" s="5"/>
      <c r="M44" s="2"/>
      <c r="N44" s="2"/>
      <c r="O44" s="6"/>
    </row>
    <row r="45" spans="1:15" ht="12.75">
      <c r="A45" s="12" t="s">
        <v>14</v>
      </c>
      <c r="B45" s="6"/>
      <c r="C45" s="6"/>
      <c r="D45" s="6"/>
      <c r="E45" s="6"/>
      <c r="F45" s="6"/>
      <c r="G45" s="6"/>
      <c r="H45" s="7"/>
      <c r="I45" s="7"/>
      <c r="J45" s="7"/>
      <c r="K45" s="7"/>
      <c r="L45" s="5"/>
      <c r="M45" s="2"/>
      <c r="N45" s="2"/>
      <c r="O45" s="6"/>
    </row>
    <row r="46" spans="1:15" ht="12.75">
      <c r="A46" s="15" t="s">
        <v>129</v>
      </c>
      <c r="B46" s="5">
        <v>-10.610049215978023</v>
      </c>
      <c r="C46" s="5">
        <v>-1.216389244558258</v>
      </c>
      <c r="D46" s="5">
        <v>15.359688917692814</v>
      </c>
      <c r="E46" s="5">
        <v>-4.101123595505618</v>
      </c>
      <c r="F46" s="196">
        <v>0.9</v>
      </c>
      <c r="G46" s="5">
        <v>23.723897911832935</v>
      </c>
      <c r="H46" s="5">
        <v>19.4</v>
      </c>
      <c r="I46" s="5">
        <v>5.5</v>
      </c>
      <c r="J46" s="5">
        <v>15.7</v>
      </c>
      <c r="K46" s="5">
        <v>37.3</v>
      </c>
      <c r="L46" s="5">
        <v>5</v>
      </c>
      <c r="M46" s="5">
        <v>10</v>
      </c>
      <c r="N46" s="7">
        <v>12</v>
      </c>
      <c r="O46" s="6">
        <v>15</v>
      </c>
    </row>
    <row r="47" spans="1:15" ht="12.75">
      <c r="A47" s="15" t="s">
        <v>102</v>
      </c>
      <c r="B47" s="5">
        <v>16.995833333333337</v>
      </c>
      <c r="C47" s="19">
        <v>12.3575</v>
      </c>
      <c r="D47" s="6">
        <v>10.944166666666668</v>
      </c>
      <c r="E47" s="6">
        <v>18.68583333333333</v>
      </c>
      <c r="F47" s="6">
        <v>3.0933333333333333</v>
      </c>
      <c r="G47" s="5">
        <v>3.848</v>
      </c>
      <c r="H47" s="26">
        <v>3.7</v>
      </c>
      <c r="I47" s="32">
        <v>4.36</v>
      </c>
      <c r="J47" s="352">
        <v>5.9079999999999995</v>
      </c>
      <c r="K47" s="32">
        <v>7.175000000000001</v>
      </c>
      <c r="L47" s="32">
        <v>7</v>
      </c>
      <c r="M47" s="32">
        <v>7.75</v>
      </c>
      <c r="N47" s="33">
        <v>7.75</v>
      </c>
      <c r="O47" s="6">
        <v>7.75</v>
      </c>
    </row>
    <row r="48" spans="1:15" ht="12.75">
      <c r="A48" s="1" t="s">
        <v>109</v>
      </c>
      <c r="B48" s="6">
        <v>3.0721966205837172</v>
      </c>
      <c r="C48" s="6">
        <v>3.7622272385252074</v>
      </c>
      <c r="D48" s="7">
        <v>4.019292604501608</v>
      </c>
      <c r="E48" s="7">
        <v>3.3333333333333335</v>
      </c>
      <c r="F48" s="195">
        <v>3.13</v>
      </c>
      <c r="G48" s="19">
        <v>3.1</v>
      </c>
      <c r="H48" s="5">
        <v>3.03</v>
      </c>
      <c r="I48" s="32">
        <v>2.84</v>
      </c>
      <c r="J48" s="32">
        <v>2.68</v>
      </c>
      <c r="K48" s="32">
        <v>2.6954177897574123</v>
      </c>
      <c r="L48" s="32">
        <v>2.638522427440633</v>
      </c>
      <c r="M48" s="32">
        <v>2.159827213822894</v>
      </c>
      <c r="N48" s="33">
        <v>2.05</v>
      </c>
      <c r="O48" s="6">
        <v>2.1</v>
      </c>
    </row>
    <row r="49" spans="1:15" ht="12.75">
      <c r="A49" s="1" t="s">
        <v>41</v>
      </c>
      <c r="B49" s="6">
        <v>100</v>
      </c>
      <c r="C49" s="6">
        <v>89.32011594785469</v>
      </c>
      <c r="D49" s="6">
        <v>93.58131256286869</v>
      </c>
      <c r="E49" s="6">
        <v>100.07644493285427</v>
      </c>
      <c r="F49" s="195">
        <v>99.48033201871687</v>
      </c>
      <c r="G49" s="19">
        <v>100.63174689976951</v>
      </c>
      <c r="H49" s="5">
        <v>100.89146445716703</v>
      </c>
      <c r="I49" s="5">
        <v>96.48771554827465</v>
      </c>
      <c r="J49" s="5">
        <v>109.44640116450698</v>
      </c>
      <c r="K49" s="5">
        <v>117.95241168236959</v>
      </c>
      <c r="L49" s="5">
        <v>111.72</v>
      </c>
      <c r="M49" s="5">
        <v>125</v>
      </c>
      <c r="N49" s="7">
        <v>122</v>
      </c>
      <c r="O49" s="6">
        <v>122</v>
      </c>
    </row>
    <row r="50" spans="1:15" ht="12.75">
      <c r="A50" s="15" t="s">
        <v>67</v>
      </c>
      <c r="B50" s="30">
        <v>18.6</v>
      </c>
      <c r="C50" s="30">
        <v>-10.679884052145317</v>
      </c>
      <c r="D50" s="30">
        <v>4.770702063913235</v>
      </c>
      <c r="E50" s="30">
        <v>6.940629696363887</v>
      </c>
      <c r="F50" s="197">
        <v>2.3592246903716196</v>
      </c>
      <c r="G50" s="30">
        <v>1.1574296724663258</v>
      </c>
      <c r="H50" s="30">
        <v>0.25808710014365577</v>
      </c>
      <c r="I50" s="5">
        <v>-4.364837930132303</v>
      </c>
      <c r="J50" s="5">
        <v>13.430399447843545</v>
      </c>
      <c r="K50" s="5">
        <v>7.771850355387542</v>
      </c>
      <c r="L50" s="5">
        <v>-5.283835738053966</v>
      </c>
      <c r="M50" s="5">
        <v>11.886860007160777</v>
      </c>
      <c r="N50" s="7">
        <v>-2.4000000000000057</v>
      </c>
      <c r="O50" s="6">
        <v>0</v>
      </c>
    </row>
    <row r="51" spans="1:15" ht="12.75" hidden="1">
      <c r="A51" s="1" t="s">
        <v>15</v>
      </c>
      <c r="B51" s="5" t="s">
        <v>17</v>
      </c>
      <c r="C51" s="5" t="s">
        <v>17</v>
      </c>
      <c r="D51" s="5" t="s">
        <v>17</v>
      </c>
      <c r="E51" s="5" t="s">
        <v>17</v>
      </c>
      <c r="F51" s="5" t="s">
        <v>17</v>
      </c>
      <c r="G51" s="5" t="s">
        <v>17</v>
      </c>
      <c r="H51" s="5" t="s">
        <v>17</v>
      </c>
      <c r="I51" s="5" t="s">
        <v>17</v>
      </c>
      <c r="J51" s="5" t="s">
        <v>17</v>
      </c>
      <c r="K51" s="7" t="s">
        <v>17</v>
      </c>
      <c r="L51" s="5"/>
      <c r="M51" s="2"/>
      <c r="N51" s="2"/>
      <c r="O51" s="6"/>
    </row>
    <row r="52" spans="2:15" ht="12.75">
      <c r="B52" s="5"/>
      <c r="C52" s="5"/>
      <c r="D52" s="5"/>
      <c r="E52" s="5"/>
      <c r="F52" s="6"/>
      <c r="G52" s="6"/>
      <c r="H52" s="7"/>
      <c r="I52" s="7"/>
      <c r="J52" s="7"/>
      <c r="K52" s="7"/>
      <c r="L52" s="5"/>
      <c r="M52" s="2"/>
      <c r="N52" s="2"/>
      <c r="O52" s="6"/>
    </row>
    <row r="53" spans="1:15" ht="12.75">
      <c r="A53" s="72" t="s">
        <v>58</v>
      </c>
      <c r="B53" s="58">
        <v>3521.348154796667</v>
      </c>
      <c r="C53" s="7">
        <v>3081.029665982331</v>
      </c>
      <c r="D53" s="7">
        <v>2999.542369421167</v>
      </c>
      <c r="E53" s="143">
        <v>3536.459119882089</v>
      </c>
      <c r="F53" s="16">
        <v>3927.1144568430964</v>
      </c>
      <c r="G53" s="9">
        <v>4898.714242918661</v>
      </c>
      <c r="H53" s="143">
        <v>5605.312002795721</v>
      </c>
      <c r="I53" s="143">
        <v>6339</v>
      </c>
      <c r="J53" s="16">
        <v>7997</v>
      </c>
      <c r="K53" s="16">
        <v>8060</v>
      </c>
      <c r="L53" s="16">
        <v>10003.705</v>
      </c>
      <c r="M53" s="143">
        <v>13967.321000000002</v>
      </c>
      <c r="N53" s="143">
        <v>16715.60975609756</v>
      </c>
      <c r="O53" s="9">
        <v>17989.04761904762</v>
      </c>
    </row>
    <row r="54" spans="1:15" ht="13.5" thickBot="1">
      <c r="A54" s="18"/>
      <c r="B54" s="45"/>
      <c r="C54" s="45"/>
      <c r="D54" s="18"/>
      <c r="E54" s="131"/>
      <c r="F54" s="131"/>
      <c r="G54" s="131"/>
      <c r="H54" s="131"/>
      <c r="I54" s="131"/>
      <c r="J54" s="131"/>
      <c r="K54" s="18"/>
      <c r="L54" s="43"/>
      <c r="M54" s="43"/>
      <c r="N54" s="43"/>
      <c r="O54" s="43"/>
    </row>
    <row r="55" spans="1:10" ht="12.75">
      <c r="A55" s="5"/>
      <c r="B55" s="54"/>
      <c r="C55" s="54"/>
      <c r="D55" s="54"/>
      <c r="E55" s="54"/>
      <c r="F55" s="55"/>
      <c r="G55" s="5"/>
      <c r="H55" s="5"/>
      <c r="I55" s="5"/>
      <c r="J55" s="5"/>
    </row>
    <row r="56" spans="1:11" ht="12.75">
      <c r="A56" s="344" t="s">
        <v>180</v>
      </c>
      <c r="B56" s="54"/>
      <c r="C56" s="54"/>
      <c r="D56" s="54"/>
      <c r="E56" s="54"/>
      <c r="F56" s="55"/>
      <c r="G56" s="5"/>
      <c r="H56" s="5"/>
      <c r="I56" s="5"/>
      <c r="J56" s="5"/>
      <c r="K56" s="6"/>
    </row>
    <row r="57" spans="1:12" s="38" customFormat="1" ht="12">
      <c r="A57" s="38" t="s">
        <v>19</v>
      </c>
      <c r="C57" s="132"/>
      <c r="G57" s="133"/>
      <c r="H57" s="49"/>
      <c r="I57" s="49"/>
      <c r="J57" s="49"/>
      <c r="L57" s="48"/>
    </row>
    <row r="58" spans="1:12" s="38" customFormat="1" ht="12">
      <c r="A58" s="337" t="s">
        <v>113</v>
      </c>
      <c r="D58" s="132"/>
      <c r="E58" s="132"/>
      <c r="F58" s="132"/>
      <c r="G58" s="132"/>
      <c r="H58" s="132"/>
      <c r="I58" s="132"/>
      <c r="J58" s="49"/>
      <c r="L58" s="48"/>
    </row>
    <row r="59" spans="1:10" ht="12.75">
      <c r="A59" s="38" t="s">
        <v>81</v>
      </c>
      <c r="D59" s="134"/>
      <c r="E59" s="134"/>
      <c r="F59" s="134"/>
      <c r="G59" s="134"/>
      <c r="H59" s="135"/>
      <c r="I59" s="135"/>
      <c r="J59" s="5"/>
    </row>
    <row r="60" spans="1:10" ht="12.75">
      <c r="A60" s="335" t="s">
        <v>193</v>
      </c>
      <c r="H60" s="5"/>
      <c r="I60" s="5"/>
      <c r="J60" s="5"/>
    </row>
    <row r="61" spans="1:10" ht="12.75">
      <c r="A61" s="35"/>
      <c r="H61" s="5"/>
      <c r="I61" s="5"/>
      <c r="J61" s="5"/>
    </row>
    <row r="62" spans="1:10" ht="12.75">
      <c r="A62" s="36"/>
      <c r="H62" s="5"/>
      <c r="I62" s="5"/>
      <c r="J62" s="5"/>
    </row>
  </sheetData>
  <sheetProtection/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85"/>
  <sheetViews>
    <sheetView zoomScalePageLayoutView="0" workbookViewId="0" topLeftCell="A1">
      <pane xSplit="2" ySplit="4" topLeftCell="L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M1" sqref="AM1"/>
    </sheetView>
  </sheetViews>
  <sheetFormatPr defaultColWidth="9.140625" defaultRowHeight="12.75"/>
  <cols>
    <col min="1" max="1" width="0" style="255" hidden="1" customWidth="1"/>
    <col min="2" max="2" width="40.7109375" style="255" customWidth="1"/>
    <col min="3" max="11" width="6.7109375" style="255" hidden="1" customWidth="1"/>
    <col min="12" max="16" width="6.7109375" style="255" customWidth="1"/>
    <col min="17" max="17" width="3.7109375" style="255" customWidth="1"/>
    <col min="18" max="22" width="6.7109375" style="255" hidden="1" customWidth="1"/>
    <col min="23" max="27" width="6.7109375" style="255" customWidth="1"/>
    <col min="28" max="28" width="3.7109375" style="255" customWidth="1"/>
    <col min="29" max="31" width="6.7109375" style="255" hidden="1" customWidth="1"/>
    <col min="32" max="32" width="6.421875" style="399" hidden="1" customWidth="1"/>
    <col min="33" max="33" width="6.421875" style="277" hidden="1" customWidth="1"/>
    <col min="34" max="34" width="6.421875" style="277" customWidth="1"/>
    <col min="35" max="38" width="6.421875" style="255" customWidth="1"/>
    <col min="39" max="16384" width="9.140625" style="255" customWidth="1"/>
  </cols>
  <sheetData>
    <row r="1" ht="15.75">
      <c r="B1" s="386" t="s">
        <v>25</v>
      </c>
    </row>
    <row r="2" spans="2:38" ht="13.5" thickBot="1"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442"/>
      <c r="AG2" s="442"/>
      <c r="AH2" s="442"/>
      <c r="AI2" s="442"/>
      <c r="AJ2" s="442"/>
      <c r="AK2" s="442"/>
      <c r="AL2" s="442"/>
    </row>
    <row r="3" spans="3:38" s="428" customFormat="1" ht="12.75">
      <c r="C3" s="394">
        <v>2000</v>
      </c>
      <c r="D3" s="394">
        <v>2001</v>
      </c>
      <c r="E3" s="394">
        <v>2002</v>
      </c>
      <c r="F3" s="394">
        <v>2003</v>
      </c>
      <c r="G3" s="394">
        <v>2004</v>
      </c>
      <c r="H3" s="394">
        <v>2005</v>
      </c>
      <c r="I3" s="394">
        <v>2006</v>
      </c>
      <c r="J3" s="394">
        <v>2007</v>
      </c>
      <c r="K3" s="266">
        <v>2008</v>
      </c>
      <c r="L3" s="266">
        <v>2009</v>
      </c>
      <c r="M3" s="266">
        <v>2010</v>
      </c>
      <c r="N3" s="266">
        <v>2011</v>
      </c>
      <c r="O3" s="266" t="s">
        <v>194</v>
      </c>
      <c r="P3" s="266" t="s">
        <v>248</v>
      </c>
      <c r="Q3" s="388"/>
      <c r="R3" s="443">
        <v>2007</v>
      </c>
      <c r="S3" s="391">
        <v>2008</v>
      </c>
      <c r="T3" s="391"/>
      <c r="U3" s="391">
        <v>2010</v>
      </c>
      <c r="V3" s="391"/>
      <c r="W3" s="391">
        <v>2011</v>
      </c>
      <c r="X3" s="391"/>
      <c r="Y3" s="391"/>
      <c r="Z3" s="391"/>
      <c r="AA3" s="391">
        <v>2012</v>
      </c>
      <c r="AB3" s="392" t="s">
        <v>16</v>
      </c>
      <c r="AC3" s="393">
        <v>2009</v>
      </c>
      <c r="AD3" s="391"/>
      <c r="AE3" s="391"/>
      <c r="AF3" s="391"/>
      <c r="AG3" s="391"/>
      <c r="AH3" s="393">
        <v>2011</v>
      </c>
      <c r="AI3" s="391">
        <v>2012</v>
      </c>
      <c r="AJ3" s="393"/>
      <c r="AK3" s="393"/>
      <c r="AL3" s="393"/>
    </row>
    <row r="4" spans="2:38" s="428" customFormat="1" ht="12.75">
      <c r="B4" s="394"/>
      <c r="C4" s="394" t="s">
        <v>0</v>
      </c>
      <c r="D4" s="394" t="s">
        <v>0</v>
      </c>
      <c r="E4" s="394" t="s">
        <v>0</v>
      </c>
      <c r="F4" s="394" t="s">
        <v>0</v>
      </c>
      <c r="G4" s="394" t="s">
        <v>0</v>
      </c>
      <c r="H4" s="394" t="s">
        <v>0</v>
      </c>
      <c r="I4" s="394" t="s">
        <v>0</v>
      </c>
      <c r="J4" s="394" t="s">
        <v>0</v>
      </c>
      <c r="K4" s="394" t="s">
        <v>0</v>
      </c>
      <c r="L4" s="394" t="s">
        <v>0</v>
      </c>
      <c r="M4" s="394" t="s">
        <v>0</v>
      </c>
      <c r="N4" s="394" t="s">
        <v>0</v>
      </c>
      <c r="O4" s="394" t="s">
        <v>0</v>
      </c>
      <c r="P4" s="394" t="s">
        <v>0</v>
      </c>
      <c r="Q4" s="394"/>
      <c r="R4" s="444" t="s">
        <v>2</v>
      </c>
      <c r="S4" s="394" t="s">
        <v>1</v>
      </c>
      <c r="T4" s="394" t="s">
        <v>2</v>
      </c>
      <c r="U4" s="394" t="s">
        <v>1</v>
      </c>
      <c r="V4" s="394" t="s">
        <v>2</v>
      </c>
      <c r="W4" s="394" t="s">
        <v>3</v>
      </c>
      <c r="X4" s="394" t="s">
        <v>4</v>
      </c>
      <c r="Y4" s="394" t="s">
        <v>1</v>
      </c>
      <c r="Z4" s="394" t="s">
        <v>2</v>
      </c>
      <c r="AA4" s="394" t="s">
        <v>3</v>
      </c>
      <c r="AB4" s="394"/>
      <c r="AC4" s="394" t="s">
        <v>156</v>
      </c>
      <c r="AD4" s="394" t="s">
        <v>157</v>
      </c>
      <c r="AE4" s="394" t="s">
        <v>158</v>
      </c>
      <c r="AF4" s="394" t="s">
        <v>159</v>
      </c>
      <c r="AG4" s="394" t="s">
        <v>160</v>
      </c>
      <c r="AH4" s="394" t="s">
        <v>253</v>
      </c>
      <c r="AI4" s="394" t="s">
        <v>252</v>
      </c>
      <c r="AJ4" s="394" t="s">
        <v>251</v>
      </c>
      <c r="AK4" s="394" t="s">
        <v>249</v>
      </c>
      <c r="AL4" s="394" t="s">
        <v>250</v>
      </c>
    </row>
    <row r="6" spans="1:37" ht="12.75">
      <c r="A6" s="255" t="s">
        <v>30</v>
      </c>
      <c r="B6" s="395" t="s">
        <v>5</v>
      </c>
      <c r="K6" s="277"/>
      <c r="L6" s="277"/>
      <c r="M6" s="277"/>
      <c r="N6" s="277"/>
      <c r="O6" s="277"/>
      <c r="P6" s="277"/>
      <c r="U6" s="399"/>
      <c r="V6" s="399"/>
      <c r="W6" s="399"/>
      <c r="X6" s="399"/>
      <c r="Y6" s="399"/>
      <c r="Z6" s="399"/>
      <c r="AA6" s="399"/>
      <c r="AC6" s="399"/>
      <c r="AD6" s="399"/>
      <c r="AE6" s="399"/>
      <c r="AH6" s="398"/>
      <c r="AI6" s="399"/>
      <c r="AJ6" s="399"/>
      <c r="AK6" s="399"/>
    </row>
    <row r="7" spans="1:38" ht="12.75">
      <c r="A7" s="255" t="s">
        <v>31</v>
      </c>
      <c r="B7" s="277" t="s">
        <v>66</v>
      </c>
      <c r="C7" s="396">
        <v>4.4</v>
      </c>
      <c r="D7" s="396">
        <v>3</v>
      </c>
      <c r="E7" s="396">
        <v>4.3</v>
      </c>
      <c r="F7" s="396">
        <v>4.929725924335693</v>
      </c>
      <c r="G7" s="396">
        <v>6.379576654821073</v>
      </c>
      <c r="H7" s="396">
        <v>4.951680462966568</v>
      </c>
      <c r="I7" s="396">
        <v>5.341024372039294</v>
      </c>
      <c r="J7" s="396">
        <v>7.078815328770749</v>
      </c>
      <c r="K7" s="414">
        <v>4.15275681613152</v>
      </c>
      <c r="L7" s="414">
        <v>1.148332245933248</v>
      </c>
      <c r="M7" s="414">
        <v>7.632261643589877</v>
      </c>
      <c r="N7" s="414">
        <v>3.7</v>
      </c>
      <c r="O7" s="414">
        <v>4.2</v>
      </c>
      <c r="P7" s="414">
        <v>5</v>
      </c>
      <c r="Q7" s="396"/>
      <c r="R7" s="382">
        <v>6.446742892164448</v>
      </c>
      <c r="S7" s="382">
        <v>4.558767621162119</v>
      </c>
      <c r="T7" s="382">
        <v>2.854392654844329</v>
      </c>
      <c r="U7" s="382">
        <v>7.27121719014896</v>
      </c>
      <c r="V7" s="382">
        <v>6.109838632842179</v>
      </c>
      <c r="W7" s="382">
        <v>4.644427310593069</v>
      </c>
      <c r="X7" s="382">
        <v>3.1</v>
      </c>
      <c r="Y7" s="382">
        <v>3.5533942969333765</v>
      </c>
      <c r="Z7" s="382">
        <v>3.6691862786796703</v>
      </c>
      <c r="AA7" s="382" t="s">
        <v>17</v>
      </c>
      <c r="AB7" s="382"/>
      <c r="AC7" s="382" t="s">
        <v>17</v>
      </c>
      <c r="AD7" s="382" t="s">
        <v>17</v>
      </c>
      <c r="AE7" s="382" t="s">
        <v>17</v>
      </c>
      <c r="AF7" s="382" t="s">
        <v>17</v>
      </c>
      <c r="AG7" s="398" t="s">
        <v>17</v>
      </c>
      <c r="AH7" s="397" t="s">
        <v>17</v>
      </c>
      <c r="AI7" s="382" t="s">
        <v>17</v>
      </c>
      <c r="AJ7" s="382" t="s">
        <v>17</v>
      </c>
      <c r="AK7" s="382" t="s">
        <v>17</v>
      </c>
      <c r="AL7" s="382" t="s">
        <v>17</v>
      </c>
    </row>
    <row r="8" spans="2:38" ht="12.75" hidden="1">
      <c r="B8" s="277" t="s">
        <v>181</v>
      </c>
      <c r="C8" s="396"/>
      <c r="D8" s="396"/>
      <c r="E8" s="396"/>
      <c r="F8" s="396"/>
      <c r="G8" s="396"/>
      <c r="H8" s="396"/>
      <c r="I8" s="396"/>
      <c r="J8" s="396"/>
      <c r="K8" s="414"/>
      <c r="L8" s="414"/>
      <c r="M8" s="414"/>
      <c r="N8" s="414"/>
      <c r="O8" s="414"/>
      <c r="P8" s="414"/>
      <c r="Q8" s="396"/>
      <c r="R8" s="382"/>
      <c r="S8" s="382"/>
      <c r="T8" s="382"/>
      <c r="U8" s="382"/>
      <c r="V8" s="382"/>
      <c r="W8" s="382"/>
      <c r="X8" s="382"/>
      <c r="Y8" s="382" t="s">
        <v>17</v>
      </c>
      <c r="Z8" s="382"/>
      <c r="AA8" s="382" t="s">
        <v>17</v>
      </c>
      <c r="AB8" s="382"/>
      <c r="AC8" s="382"/>
      <c r="AD8" s="382"/>
      <c r="AE8" s="382"/>
      <c r="AF8" s="382"/>
      <c r="AG8" s="398"/>
      <c r="AH8" s="397"/>
      <c r="AI8" s="382"/>
      <c r="AJ8" s="382"/>
      <c r="AK8" s="382"/>
      <c r="AL8" s="382"/>
    </row>
    <row r="9" spans="1:38" ht="12.75">
      <c r="A9" s="255" t="s">
        <v>32</v>
      </c>
      <c r="B9" s="255" t="s">
        <v>307</v>
      </c>
      <c r="C9" s="396">
        <v>125.1</v>
      </c>
      <c r="D9" s="396">
        <v>117.9</v>
      </c>
      <c r="E9" s="396">
        <v>110.7</v>
      </c>
      <c r="F9" s="396">
        <v>96.45833333333333</v>
      </c>
      <c r="G9" s="382">
        <v>94.01666666666668</v>
      </c>
      <c r="H9" s="382">
        <v>94.95833333333333</v>
      </c>
      <c r="I9" s="382">
        <v>86.89999999999999</v>
      </c>
      <c r="J9" s="382">
        <v>84.57759577666667</v>
      </c>
      <c r="K9" s="397">
        <v>84.8</v>
      </c>
      <c r="L9" s="397">
        <v>74.7</v>
      </c>
      <c r="M9" s="397">
        <v>92</v>
      </c>
      <c r="N9" s="397">
        <v>93.33636363636364</v>
      </c>
      <c r="O9" s="397" t="s">
        <v>17</v>
      </c>
      <c r="P9" s="397" t="s">
        <v>17</v>
      </c>
      <c r="Q9" s="382"/>
      <c r="R9" s="382">
        <v>91.11103507666667</v>
      </c>
      <c r="S9" s="382">
        <v>88.46666666666665</v>
      </c>
      <c r="T9" s="382">
        <v>84.63333333333333</v>
      </c>
      <c r="U9" s="382">
        <v>94.16666666666667</v>
      </c>
      <c r="V9" s="382">
        <v>102.19999999999999</v>
      </c>
      <c r="W9" s="382">
        <v>90.53333333333335</v>
      </c>
      <c r="X9" s="382">
        <v>92.53333333333335</v>
      </c>
      <c r="Y9" s="382">
        <v>97.16666666666667</v>
      </c>
      <c r="Z9" s="382">
        <v>93</v>
      </c>
      <c r="AA9" s="382">
        <v>95.4</v>
      </c>
      <c r="AB9" s="382"/>
      <c r="AC9" s="382">
        <v>73.2</v>
      </c>
      <c r="AD9" s="382">
        <v>75.5</v>
      </c>
      <c r="AE9" s="382">
        <v>74.4</v>
      </c>
      <c r="AF9" s="382">
        <v>80.3</v>
      </c>
      <c r="AG9" s="277">
        <v>85.2</v>
      </c>
      <c r="AH9" s="397">
        <v>96</v>
      </c>
      <c r="AI9" s="382">
        <v>89.1</v>
      </c>
      <c r="AJ9" s="382">
        <v>93.3</v>
      </c>
      <c r="AK9" s="382">
        <v>102</v>
      </c>
      <c r="AL9" s="382" t="s">
        <v>17</v>
      </c>
    </row>
    <row r="10" spans="1:38" ht="12.75">
      <c r="A10" s="255" t="s">
        <v>33</v>
      </c>
      <c r="B10" s="277" t="s">
        <v>67</v>
      </c>
      <c r="C10" s="396">
        <v>15.347071583514115</v>
      </c>
      <c r="D10" s="382">
        <v>-5.755395683453224</v>
      </c>
      <c r="E10" s="382">
        <v>-6.106870229007633</v>
      </c>
      <c r="F10" s="382" t="s">
        <v>17</v>
      </c>
      <c r="G10" s="382">
        <v>-2.5313174946004158</v>
      </c>
      <c r="H10" s="382">
        <v>1.0015954617975442</v>
      </c>
      <c r="I10" s="382">
        <v>-8.486178148310664</v>
      </c>
      <c r="J10" s="382">
        <v>-2.672501983122355</v>
      </c>
      <c r="K10" s="397">
        <v>0.2629587910261799</v>
      </c>
      <c r="L10" s="397">
        <v>-11.9</v>
      </c>
      <c r="M10" s="397">
        <v>23.248549754573844</v>
      </c>
      <c r="N10" s="397">
        <v>3.1909090909090905</v>
      </c>
      <c r="O10" s="397" t="s">
        <v>17</v>
      </c>
      <c r="P10" s="397" t="s">
        <v>17</v>
      </c>
      <c r="Q10" s="382"/>
      <c r="R10" s="396">
        <v>0.12201656776555936</v>
      </c>
      <c r="S10" s="396">
        <v>4.006822703668411</v>
      </c>
      <c r="T10" s="382">
        <v>-7.109678578322143</v>
      </c>
      <c r="U10" s="382">
        <v>21.00085543199315</v>
      </c>
      <c r="V10" s="382">
        <v>16.53363740022804</v>
      </c>
      <c r="W10" s="382">
        <v>11.966666666666667</v>
      </c>
      <c r="X10" s="382">
        <v>1.866666666666667</v>
      </c>
      <c r="Y10" s="382">
        <v>3.2000000000000006</v>
      </c>
      <c r="Z10" s="382">
        <v>-8</v>
      </c>
      <c r="AA10" s="382" t="s">
        <v>17</v>
      </c>
      <c r="AB10" s="382"/>
      <c r="AC10" s="382">
        <v>-15.86206896551724</v>
      </c>
      <c r="AD10" s="382">
        <v>-15.548098434004476</v>
      </c>
      <c r="AE10" s="382">
        <v>-13.286713286713281</v>
      </c>
      <c r="AF10" s="382">
        <v>-10.97560975609757</v>
      </c>
      <c r="AG10" s="277">
        <v>-6.885245901639337</v>
      </c>
      <c r="AH10" s="397" t="s">
        <v>17</v>
      </c>
      <c r="AI10" s="382" t="s">
        <v>17</v>
      </c>
      <c r="AJ10" s="382" t="s">
        <v>17</v>
      </c>
      <c r="AK10" s="382" t="s">
        <v>17</v>
      </c>
      <c r="AL10" s="382" t="s">
        <v>17</v>
      </c>
    </row>
    <row r="11" spans="1:38" ht="12.75">
      <c r="A11" s="255" t="s">
        <v>40</v>
      </c>
      <c r="B11" s="277" t="s">
        <v>64</v>
      </c>
      <c r="C11" s="396"/>
      <c r="D11" s="396"/>
      <c r="E11" s="396"/>
      <c r="F11" s="396">
        <v>7.150604743371302</v>
      </c>
      <c r="G11" s="382">
        <v>7.0611824901359155</v>
      </c>
      <c r="H11" s="382">
        <v>7.717681651305789</v>
      </c>
      <c r="I11" s="382">
        <v>7.976398601398602</v>
      </c>
      <c r="J11" s="382">
        <v>7.3261489392548205</v>
      </c>
      <c r="K11" s="397">
        <v>7.37905266398778</v>
      </c>
      <c r="L11" s="397">
        <v>7.5</v>
      </c>
      <c r="M11" s="397">
        <v>7.3</v>
      </c>
      <c r="N11" s="397">
        <v>7</v>
      </c>
      <c r="O11" s="397" t="s">
        <v>17</v>
      </c>
      <c r="P11" s="397" t="s">
        <v>17</v>
      </c>
      <c r="Q11" s="382"/>
      <c r="R11" s="382">
        <v>6.253132134305919</v>
      </c>
      <c r="S11" s="382">
        <v>7.363375907034032</v>
      </c>
      <c r="T11" s="382">
        <v>6.8</v>
      </c>
      <c r="U11" s="382">
        <v>6.9</v>
      </c>
      <c r="V11" s="382">
        <v>7.1</v>
      </c>
      <c r="W11" s="382">
        <v>7.40636799673436</v>
      </c>
      <c r="X11" s="382">
        <v>7.238762369811955</v>
      </c>
      <c r="Y11" s="382">
        <v>7.0725537247170625</v>
      </c>
      <c r="Z11" s="382">
        <v>6.4</v>
      </c>
      <c r="AA11" s="382">
        <v>7.2</v>
      </c>
      <c r="AB11" s="382"/>
      <c r="AC11" s="382" t="s">
        <v>17</v>
      </c>
      <c r="AD11" s="382" t="s">
        <v>17</v>
      </c>
      <c r="AE11" s="382" t="s">
        <v>17</v>
      </c>
      <c r="AF11" s="382" t="s">
        <v>17</v>
      </c>
      <c r="AG11" s="398" t="s">
        <v>17</v>
      </c>
      <c r="AH11" s="397" t="s">
        <v>17</v>
      </c>
      <c r="AI11" s="382" t="s">
        <v>17</v>
      </c>
      <c r="AJ11" s="382" t="s">
        <v>17</v>
      </c>
      <c r="AK11" s="382" t="s">
        <v>17</v>
      </c>
      <c r="AL11" s="382" t="s">
        <v>17</v>
      </c>
    </row>
    <row r="12" spans="1:38" ht="12.75">
      <c r="A12" s="255" t="s">
        <v>34</v>
      </c>
      <c r="B12" s="445" t="s">
        <v>72</v>
      </c>
      <c r="C12" s="396">
        <v>12.3360269802685</v>
      </c>
      <c r="D12" s="396">
        <v>7.1789223331253815</v>
      </c>
      <c r="E12" s="396">
        <v>10.34495302709242</v>
      </c>
      <c r="F12" s="396" t="s">
        <v>17</v>
      </c>
      <c r="G12" s="382">
        <v>3.571428571428581</v>
      </c>
      <c r="H12" s="382">
        <v>8.477011494252862</v>
      </c>
      <c r="I12" s="382">
        <v>7.947019867549665</v>
      </c>
      <c r="J12" s="382">
        <v>5.2</v>
      </c>
      <c r="K12" s="397">
        <v>5.258215962441315</v>
      </c>
      <c r="L12" s="397">
        <v>2.2301516503122176</v>
      </c>
      <c r="M12" s="397">
        <v>3.8394415357766065</v>
      </c>
      <c r="N12" s="397">
        <v>4.6</v>
      </c>
      <c r="O12" s="397" t="s">
        <v>17</v>
      </c>
      <c r="P12" s="397" t="s">
        <v>17</v>
      </c>
      <c r="Q12" s="382"/>
      <c r="R12" s="382">
        <v>3.4285714285714253</v>
      </c>
      <c r="S12" s="382">
        <v>6.703910614525133</v>
      </c>
      <c r="T12" s="382">
        <v>5.524861878453047</v>
      </c>
      <c r="U12" s="382">
        <v>5.759162303664911</v>
      </c>
      <c r="V12" s="382">
        <v>5.759162303664911</v>
      </c>
      <c r="W12" s="382">
        <v>5.759162303664911</v>
      </c>
      <c r="X12" s="382">
        <v>1.9</v>
      </c>
      <c r="Y12" s="382">
        <v>5.44554455445545</v>
      </c>
      <c r="Z12" s="382">
        <v>5.44554455445545</v>
      </c>
      <c r="AA12" s="382" t="s">
        <v>17</v>
      </c>
      <c r="AB12" s="382"/>
      <c r="AC12" s="382">
        <v>0</v>
      </c>
      <c r="AD12" s="382">
        <v>0</v>
      </c>
      <c r="AE12" s="382">
        <v>0</v>
      </c>
      <c r="AF12" s="382">
        <v>0</v>
      </c>
      <c r="AG12" s="277">
        <v>0</v>
      </c>
      <c r="AH12" s="397">
        <v>5.44554455445545</v>
      </c>
      <c r="AI12" s="382">
        <v>5.44554455445545</v>
      </c>
      <c r="AJ12" s="382" t="s">
        <v>17</v>
      </c>
      <c r="AK12" s="382" t="s">
        <v>17</v>
      </c>
      <c r="AL12" s="382" t="s">
        <v>17</v>
      </c>
    </row>
    <row r="13" spans="1:38" ht="12.75">
      <c r="A13" s="255" t="s">
        <v>34</v>
      </c>
      <c r="B13" s="255" t="s">
        <v>70</v>
      </c>
      <c r="C13" s="396">
        <v>7.6697044935114755</v>
      </c>
      <c r="D13" s="396">
        <v>0.9991371258827764</v>
      </c>
      <c r="E13" s="396">
        <v>7.016887870520794</v>
      </c>
      <c r="F13" s="382" t="s">
        <v>17</v>
      </c>
      <c r="G13" s="382">
        <v>-1.8780841481977562</v>
      </c>
      <c r="H13" s="382">
        <v>51.54574545453967</v>
      </c>
      <c r="I13" s="382">
        <v>0.882175656541917</v>
      </c>
      <c r="J13" s="382">
        <v>2.5449413989183656</v>
      </c>
      <c r="K13" s="397">
        <v>-1.5741837409079529</v>
      </c>
      <c r="L13" s="397">
        <v>0.694660441767844</v>
      </c>
      <c r="M13" s="397">
        <v>-0.1358832948984238</v>
      </c>
      <c r="N13" s="397">
        <v>0.6</v>
      </c>
      <c r="O13" s="397" t="s">
        <v>17</v>
      </c>
      <c r="P13" s="397" t="s">
        <v>17</v>
      </c>
      <c r="Q13" s="382"/>
      <c r="R13" s="382">
        <v>0.5816106269449728</v>
      </c>
      <c r="S13" s="382">
        <v>-1.6795896988630377</v>
      </c>
      <c r="T13" s="382">
        <v>-0.8593982308542025</v>
      </c>
      <c r="U13" s="382">
        <v>1.6396160927396597</v>
      </c>
      <c r="V13" s="382">
        <v>2.5877121363930833</v>
      </c>
      <c r="W13" s="382">
        <v>1.5200181140875735</v>
      </c>
      <c r="X13" s="382">
        <v>-2.1</v>
      </c>
      <c r="Y13" s="382">
        <v>1.5</v>
      </c>
      <c r="Z13" s="382">
        <v>1.6</v>
      </c>
      <c r="AA13" s="382" t="s">
        <v>17</v>
      </c>
      <c r="AB13" s="382"/>
      <c r="AC13" s="382">
        <v>0.12755102040815647</v>
      </c>
      <c r="AD13" s="382">
        <v>1.0191082802547768</v>
      </c>
      <c r="AE13" s="382">
        <v>1.0828025477706893</v>
      </c>
      <c r="AF13" s="382">
        <v>0.2542911633820477</v>
      </c>
      <c r="AG13" s="277">
        <v>-1.0698552548772944</v>
      </c>
      <c r="AH13" s="397">
        <v>2.334036682356766</v>
      </c>
      <c r="AI13" s="382">
        <v>1.8391008481955629</v>
      </c>
      <c r="AJ13" s="382" t="s">
        <v>17</v>
      </c>
      <c r="AK13" s="382" t="s">
        <v>17</v>
      </c>
      <c r="AL13" s="382" t="s">
        <v>17</v>
      </c>
    </row>
    <row r="14" spans="1:38" ht="12.75">
      <c r="A14" s="255" t="s">
        <v>32</v>
      </c>
      <c r="B14" s="277" t="s">
        <v>69</v>
      </c>
      <c r="C14" s="396">
        <v>4</v>
      </c>
      <c r="D14" s="396">
        <v>6.8</v>
      </c>
      <c r="E14" s="396">
        <v>3</v>
      </c>
      <c r="F14" s="396">
        <v>3.476337908479449</v>
      </c>
      <c r="G14" s="382">
        <v>5.959523932871094</v>
      </c>
      <c r="H14" s="382">
        <v>7.6684611959068</v>
      </c>
      <c r="I14" s="382">
        <v>6.240369799691825</v>
      </c>
      <c r="J14" s="382">
        <v>2.7729028905606525</v>
      </c>
      <c r="K14" s="397">
        <v>8.3</v>
      </c>
      <c r="L14" s="397">
        <v>4.1</v>
      </c>
      <c r="M14" s="397">
        <v>3.9</v>
      </c>
      <c r="N14" s="397">
        <v>4.7</v>
      </c>
      <c r="O14" s="397">
        <v>3.5</v>
      </c>
      <c r="P14" s="397">
        <v>4</v>
      </c>
      <c r="Q14" s="382"/>
      <c r="R14" s="382">
        <v>3.29785329094426</v>
      </c>
      <c r="S14" s="382">
        <v>12.166666666666666</v>
      </c>
      <c r="T14" s="382">
        <v>9.700000000000001</v>
      </c>
      <c r="U14" s="382">
        <v>3.8666666666666667</v>
      </c>
      <c r="V14" s="382">
        <v>3.533333333333333</v>
      </c>
      <c r="W14" s="382">
        <v>4.533333333333334</v>
      </c>
      <c r="X14" s="382">
        <v>5</v>
      </c>
      <c r="Y14" s="382">
        <v>4.7</v>
      </c>
      <c r="Z14" s="382">
        <v>4.666</v>
      </c>
      <c r="AA14" s="382">
        <v>3.11</v>
      </c>
      <c r="AB14" s="382"/>
      <c r="AC14" s="382">
        <v>1.5</v>
      </c>
      <c r="AD14" s="382">
        <v>0.2</v>
      </c>
      <c r="AE14" s="382">
        <v>0.1</v>
      </c>
      <c r="AF14" s="382">
        <v>0.7</v>
      </c>
      <c r="AG14" s="277">
        <v>1.6</v>
      </c>
      <c r="AH14" s="397">
        <v>4.1</v>
      </c>
      <c r="AI14" s="382">
        <v>4</v>
      </c>
      <c r="AJ14" s="382">
        <v>2.7</v>
      </c>
      <c r="AK14" s="382">
        <v>2.6</v>
      </c>
      <c r="AL14" s="382">
        <v>3</v>
      </c>
    </row>
    <row r="15" spans="3:38" ht="12.75">
      <c r="C15" s="396"/>
      <c r="D15" s="396"/>
      <c r="E15" s="396"/>
      <c r="F15" s="396"/>
      <c r="G15" s="396"/>
      <c r="H15" s="396"/>
      <c r="I15" s="396"/>
      <c r="J15" s="396"/>
      <c r="K15" s="414"/>
      <c r="L15" s="414"/>
      <c r="M15" s="414"/>
      <c r="N15" s="414"/>
      <c r="O15" s="414"/>
      <c r="P15" s="414"/>
      <c r="Q15" s="396"/>
      <c r="U15" s="399"/>
      <c r="V15" s="399"/>
      <c r="W15" s="399"/>
      <c r="X15" s="399"/>
      <c r="Y15" s="399"/>
      <c r="Z15" s="399"/>
      <c r="AA15" s="399"/>
      <c r="AC15" s="382"/>
      <c r="AD15" s="382"/>
      <c r="AE15" s="382"/>
      <c r="AF15" s="382"/>
      <c r="AH15" s="398"/>
      <c r="AI15" s="399"/>
      <c r="AJ15" s="399"/>
      <c r="AK15" s="399"/>
      <c r="AL15" s="399"/>
    </row>
    <row r="16" spans="2:38" ht="12.75">
      <c r="B16" s="395" t="s">
        <v>8</v>
      </c>
      <c r="C16" s="396"/>
      <c r="D16" s="396"/>
      <c r="E16" s="396"/>
      <c r="F16" s="396"/>
      <c r="G16" s="396"/>
      <c r="H16" s="396"/>
      <c r="I16" s="396"/>
      <c r="J16" s="396"/>
      <c r="K16" s="414"/>
      <c r="L16" s="414"/>
      <c r="M16" s="414"/>
      <c r="N16" s="414"/>
      <c r="O16" s="414"/>
      <c r="P16" s="414"/>
      <c r="Q16" s="396"/>
      <c r="U16" s="399"/>
      <c r="V16" s="399"/>
      <c r="W16" s="382"/>
      <c r="X16" s="382"/>
      <c r="Y16" s="382"/>
      <c r="Z16" s="382"/>
      <c r="AA16" s="399"/>
      <c r="AC16" s="382"/>
      <c r="AD16" s="382"/>
      <c r="AE16" s="382"/>
      <c r="AF16" s="382"/>
      <c r="AH16" s="398"/>
      <c r="AI16" s="399"/>
      <c r="AJ16" s="399"/>
      <c r="AK16" s="399"/>
      <c r="AL16" s="399"/>
    </row>
    <row r="17" spans="2:38" ht="12.75" hidden="1">
      <c r="B17" s="255" t="s">
        <v>185</v>
      </c>
      <c r="C17" s="396"/>
      <c r="D17" s="396"/>
      <c r="E17" s="396"/>
      <c r="F17" s="396"/>
      <c r="G17" s="396"/>
      <c r="H17" s="396"/>
      <c r="I17" s="396"/>
      <c r="J17" s="397"/>
      <c r="K17" s="397"/>
      <c r="L17" s="397"/>
      <c r="M17" s="397"/>
      <c r="N17" s="397"/>
      <c r="O17" s="414"/>
      <c r="P17" s="414"/>
      <c r="Q17" s="396"/>
      <c r="U17" s="399"/>
      <c r="V17" s="399"/>
      <c r="W17" s="399"/>
      <c r="X17" s="399"/>
      <c r="Y17" s="399"/>
      <c r="Z17" s="399"/>
      <c r="AA17" s="399"/>
      <c r="AC17" s="382"/>
      <c r="AD17" s="382"/>
      <c r="AE17" s="382"/>
      <c r="AF17" s="382"/>
      <c r="AH17" s="398"/>
      <c r="AI17" s="399"/>
      <c r="AJ17" s="399"/>
      <c r="AK17" s="399"/>
      <c r="AL17" s="399"/>
    </row>
    <row r="18" spans="2:38" ht="12.75" hidden="1">
      <c r="B18" s="255" t="s">
        <v>184</v>
      </c>
      <c r="C18" s="396"/>
      <c r="D18" s="396"/>
      <c r="E18" s="396"/>
      <c r="F18" s="396"/>
      <c r="G18" s="396"/>
      <c r="H18" s="396"/>
      <c r="I18" s="396"/>
      <c r="J18" s="397"/>
      <c r="K18" s="397"/>
      <c r="L18" s="397"/>
      <c r="M18" s="397"/>
      <c r="N18" s="397"/>
      <c r="O18" s="414"/>
      <c r="P18" s="414"/>
      <c r="Q18" s="396"/>
      <c r="U18" s="399"/>
      <c r="V18" s="399"/>
      <c r="W18" s="399"/>
      <c r="X18" s="399"/>
      <c r="Y18" s="399"/>
      <c r="Z18" s="399"/>
      <c r="AA18" s="399"/>
      <c r="AC18" s="382"/>
      <c r="AD18" s="382"/>
      <c r="AE18" s="382"/>
      <c r="AF18" s="382"/>
      <c r="AH18" s="398"/>
      <c r="AI18" s="399"/>
      <c r="AJ18" s="399"/>
      <c r="AK18" s="399"/>
      <c r="AL18" s="399"/>
    </row>
    <row r="19" spans="1:38" ht="12.75">
      <c r="A19" s="255" t="s">
        <v>35</v>
      </c>
      <c r="B19" s="255" t="s">
        <v>36</v>
      </c>
      <c r="C19" s="396">
        <v>-4.00068321505744</v>
      </c>
      <c r="D19" s="396">
        <v>-4.048576418280841</v>
      </c>
      <c r="E19" s="396">
        <v>-5.315760620988614</v>
      </c>
      <c r="F19" s="396">
        <v>4.6304306225416445</v>
      </c>
      <c r="G19" s="396">
        <v>3.839780899482999</v>
      </c>
      <c r="H19" s="396">
        <v>-2.69612372286894</v>
      </c>
      <c r="I19" s="396">
        <v>-1.3707470169711051</v>
      </c>
      <c r="J19" s="382">
        <v>-1.6504050021108292</v>
      </c>
      <c r="K19" s="397">
        <v>-1.5423509562767839</v>
      </c>
      <c r="L19" s="397">
        <v>-3.9</v>
      </c>
      <c r="M19" s="397">
        <v>-3.6027788861274557</v>
      </c>
      <c r="N19" s="397">
        <v>-2.1</v>
      </c>
      <c r="O19" s="397">
        <v>-2.9589882424515346</v>
      </c>
      <c r="P19" s="397">
        <v>-2.8</v>
      </c>
      <c r="Q19" s="382"/>
      <c r="R19" s="382">
        <v>1.457305530931467</v>
      </c>
      <c r="S19" s="382">
        <v>-2.1408627471080797</v>
      </c>
      <c r="T19" s="382">
        <v>-2.0254474055201515</v>
      </c>
      <c r="U19" s="382">
        <v>-0.7286612430771242</v>
      </c>
      <c r="V19" s="382">
        <v>-0.6374631740221908</v>
      </c>
      <c r="W19" s="382">
        <v>-0.3009897032797106</v>
      </c>
      <c r="X19" s="382">
        <v>0.06697944702298496</v>
      </c>
      <c r="Y19" s="382">
        <v>-0.3925993423852471</v>
      </c>
      <c r="Z19" s="382">
        <v>-1.5162298822238807</v>
      </c>
      <c r="AA19" s="382" t="s">
        <v>17</v>
      </c>
      <c r="AB19" s="382"/>
      <c r="AC19" s="382" t="s">
        <v>17</v>
      </c>
      <c r="AD19" s="382" t="s">
        <v>17</v>
      </c>
      <c r="AE19" s="382" t="s">
        <v>17</v>
      </c>
      <c r="AF19" s="382" t="s">
        <v>17</v>
      </c>
      <c r="AG19" s="398" t="s">
        <v>17</v>
      </c>
      <c r="AH19" s="397" t="s">
        <v>17</v>
      </c>
      <c r="AI19" s="382" t="s">
        <v>17</v>
      </c>
      <c r="AJ19" s="382" t="s">
        <v>17</v>
      </c>
      <c r="AK19" s="382" t="s">
        <v>17</v>
      </c>
      <c r="AL19" s="382" t="s">
        <v>17</v>
      </c>
    </row>
    <row r="20" spans="1:38" ht="12.75">
      <c r="A20" s="255" t="s">
        <v>35</v>
      </c>
      <c r="B20" s="255" t="s">
        <v>323</v>
      </c>
      <c r="C20" s="382">
        <v>32.08904927286185</v>
      </c>
      <c r="D20" s="382">
        <v>32.689205540229665</v>
      </c>
      <c r="E20" s="382">
        <v>34.35528837578802</v>
      </c>
      <c r="F20" s="382">
        <v>35.47167293500466</v>
      </c>
      <c r="G20" s="382">
        <v>34.896462196662505</v>
      </c>
      <c r="H20" s="382">
        <v>33.543116341215836</v>
      </c>
      <c r="I20" s="382">
        <v>31.7</v>
      </c>
      <c r="J20" s="382">
        <v>33.1135110024494</v>
      </c>
      <c r="K20" s="397">
        <v>30.15579802978611</v>
      </c>
      <c r="L20" s="397">
        <v>33.5366551656258</v>
      </c>
      <c r="M20" s="397">
        <v>41.40176862856786</v>
      </c>
      <c r="N20" s="397" t="s">
        <v>17</v>
      </c>
      <c r="O20" s="397" t="s">
        <v>17</v>
      </c>
      <c r="P20" s="397" t="s">
        <v>17</v>
      </c>
      <c r="Q20" s="382"/>
      <c r="R20" s="382">
        <v>26.2</v>
      </c>
      <c r="S20" s="382">
        <v>34.2</v>
      </c>
      <c r="T20" s="382">
        <v>31.473035136778915</v>
      </c>
      <c r="U20" s="382">
        <v>35.2</v>
      </c>
      <c r="V20" s="382">
        <v>41.40176862856786</v>
      </c>
      <c r="W20" s="382">
        <v>41.3</v>
      </c>
      <c r="X20" s="382" t="s">
        <v>17</v>
      </c>
      <c r="Y20" s="382" t="s">
        <v>17</v>
      </c>
      <c r="Z20" s="382" t="s">
        <v>17</v>
      </c>
      <c r="AA20" s="382" t="s">
        <v>17</v>
      </c>
      <c r="AB20" s="382"/>
      <c r="AC20" s="382" t="s">
        <v>17</v>
      </c>
      <c r="AD20" s="382" t="s">
        <v>17</v>
      </c>
      <c r="AE20" s="382" t="s">
        <v>17</v>
      </c>
      <c r="AF20" s="382" t="s">
        <v>17</v>
      </c>
      <c r="AG20" s="398" t="s">
        <v>17</v>
      </c>
      <c r="AH20" s="397" t="s">
        <v>17</v>
      </c>
      <c r="AI20" s="382" t="s">
        <v>17</v>
      </c>
      <c r="AJ20" s="382" t="s">
        <v>17</v>
      </c>
      <c r="AK20" s="382" t="s">
        <v>17</v>
      </c>
      <c r="AL20" s="382" t="s">
        <v>17</v>
      </c>
    </row>
    <row r="21" spans="3:38" ht="12.75">
      <c r="C21" s="396"/>
      <c r="D21" s="396"/>
      <c r="E21" s="396"/>
      <c r="F21" s="396"/>
      <c r="G21" s="396"/>
      <c r="H21" s="396"/>
      <c r="I21" s="396"/>
      <c r="J21" s="396"/>
      <c r="K21" s="414"/>
      <c r="L21" s="414"/>
      <c r="M21" s="414"/>
      <c r="N21" s="414"/>
      <c r="O21" s="414"/>
      <c r="P21" s="414"/>
      <c r="Q21" s="396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82"/>
      <c r="AD21" s="382"/>
      <c r="AE21" s="382"/>
      <c r="AF21" s="382"/>
      <c r="AG21" s="398"/>
      <c r="AH21" s="398"/>
      <c r="AI21" s="399"/>
      <c r="AJ21" s="399"/>
      <c r="AK21" s="399"/>
      <c r="AL21" s="399"/>
    </row>
    <row r="22" spans="2:38" ht="12.75">
      <c r="B22" s="395" t="s">
        <v>11</v>
      </c>
      <c r="C22" s="396"/>
      <c r="E22" s="396"/>
      <c r="F22" s="396"/>
      <c r="G22" s="423"/>
      <c r="H22" s="396"/>
      <c r="I22" s="396"/>
      <c r="J22" s="396"/>
      <c r="K22" s="414"/>
      <c r="L22" s="414"/>
      <c r="M22" s="414"/>
      <c r="N22" s="414"/>
      <c r="O22" s="414"/>
      <c r="P22" s="414"/>
      <c r="Q22" s="396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382"/>
      <c r="AD22" s="382"/>
      <c r="AE22" s="382"/>
      <c r="AF22" s="382"/>
      <c r="AG22" s="398"/>
      <c r="AH22" s="398"/>
      <c r="AI22" s="399"/>
      <c r="AJ22" s="399"/>
      <c r="AK22" s="399"/>
      <c r="AL22" s="399"/>
    </row>
    <row r="23" spans="1:38" ht="12.75">
      <c r="A23" s="255" t="s">
        <v>33</v>
      </c>
      <c r="B23" s="277" t="s">
        <v>75</v>
      </c>
      <c r="C23" s="426">
        <v>3814</v>
      </c>
      <c r="D23" s="426">
        <v>-743</v>
      </c>
      <c r="E23" s="426">
        <v>407</v>
      </c>
      <c r="F23" s="426">
        <v>-5851</v>
      </c>
      <c r="G23" s="426">
        <v>-5684</v>
      </c>
      <c r="H23" s="426">
        <v>-7773</v>
      </c>
      <c r="I23" s="426">
        <v>-6732</v>
      </c>
      <c r="J23" s="423">
        <v>-8391</v>
      </c>
      <c r="K23" s="422">
        <v>-12885</v>
      </c>
      <c r="L23" s="446">
        <v>-8842</v>
      </c>
      <c r="M23" s="447">
        <v>-10966</v>
      </c>
      <c r="N23" s="447">
        <v>-15450</v>
      </c>
      <c r="O23" s="397" t="s">
        <v>17</v>
      </c>
      <c r="P23" s="397" t="s">
        <v>17</v>
      </c>
      <c r="Q23" s="382"/>
      <c r="R23" s="426">
        <v>-2552</v>
      </c>
      <c r="S23" s="426">
        <v>-4194</v>
      </c>
      <c r="T23" s="423">
        <v>-2214</v>
      </c>
      <c r="U23" s="423">
        <v>-1496</v>
      </c>
      <c r="V23" s="423">
        <v>-3203</v>
      </c>
      <c r="W23" s="423">
        <v>-3907</v>
      </c>
      <c r="X23" s="423">
        <v>-3257</v>
      </c>
      <c r="Y23" s="423">
        <v>-3549</v>
      </c>
      <c r="Z23" s="423">
        <v>-4681</v>
      </c>
      <c r="AA23" s="382" t="s">
        <v>17</v>
      </c>
      <c r="AB23" s="423"/>
      <c r="AC23" s="423">
        <v>-988</v>
      </c>
      <c r="AD23" s="423">
        <v>-956</v>
      </c>
      <c r="AE23" s="423">
        <v>-416</v>
      </c>
      <c r="AF23" s="423">
        <v>-543</v>
      </c>
      <c r="AG23" s="398" t="s">
        <v>17</v>
      </c>
      <c r="AH23" s="423">
        <v>-1446</v>
      </c>
      <c r="AI23" s="382" t="s">
        <v>17</v>
      </c>
      <c r="AJ23" s="382" t="s">
        <v>17</v>
      </c>
      <c r="AK23" s="382" t="s">
        <v>17</v>
      </c>
      <c r="AL23" s="382" t="s">
        <v>17</v>
      </c>
    </row>
    <row r="24" spans="1:38" ht="12.75">
      <c r="A24" s="255" t="s">
        <v>37</v>
      </c>
      <c r="B24" s="255" t="s">
        <v>86</v>
      </c>
      <c r="C24" s="426">
        <v>37295</v>
      </c>
      <c r="D24" s="426">
        <v>31243</v>
      </c>
      <c r="E24" s="426">
        <v>34377</v>
      </c>
      <c r="F24" s="426">
        <v>35339</v>
      </c>
      <c r="G24" s="423">
        <v>38794</v>
      </c>
      <c r="H24" s="423">
        <v>40263</v>
      </c>
      <c r="I24" s="423">
        <v>46526</v>
      </c>
      <c r="J24" s="423">
        <v>49512</v>
      </c>
      <c r="K24" s="447">
        <v>48253</v>
      </c>
      <c r="L24" s="447">
        <v>37610</v>
      </c>
      <c r="M24" s="447">
        <v>50748</v>
      </c>
      <c r="N24" s="447">
        <v>47231</v>
      </c>
      <c r="O24" s="397" t="s">
        <v>17</v>
      </c>
      <c r="P24" s="397" t="s">
        <v>17</v>
      </c>
      <c r="Q24" s="382"/>
      <c r="R24" s="426">
        <v>12788</v>
      </c>
      <c r="S24" s="426">
        <v>13090</v>
      </c>
      <c r="T24" s="423">
        <v>9992</v>
      </c>
      <c r="U24" s="423">
        <v>14435</v>
      </c>
      <c r="V24" s="423">
        <v>12939</v>
      </c>
      <c r="W24" s="423">
        <v>12021</v>
      </c>
      <c r="X24" s="423">
        <v>12334</v>
      </c>
      <c r="Y24" s="423">
        <v>12229</v>
      </c>
      <c r="Z24" s="423">
        <v>10647</v>
      </c>
      <c r="AA24" s="382" t="s">
        <v>17</v>
      </c>
      <c r="AB24" s="423"/>
      <c r="AC24" s="448">
        <v>3323</v>
      </c>
      <c r="AD24" s="448">
        <v>3242</v>
      </c>
      <c r="AE24" s="448">
        <v>3403</v>
      </c>
      <c r="AF24" s="448">
        <v>3566</v>
      </c>
      <c r="AG24" s="398" t="s">
        <v>17</v>
      </c>
      <c r="AH24" s="422">
        <v>3356</v>
      </c>
      <c r="AI24" s="382" t="s">
        <v>17</v>
      </c>
      <c r="AJ24" s="382" t="s">
        <v>17</v>
      </c>
      <c r="AK24" s="382" t="s">
        <v>17</v>
      </c>
      <c r="AL24" s="382" t="s">
        <v>17</v>
      </c>
    </row>
    <row r="25" spans="1:38" ht="12.75">
      <c r="A25" s="255" t="s">
        <v>33</v>
      </c>
      <c r="B25" s="277" t="s">
        <v>67</v>
      </c>
      <c r="C25" s="396">
        <v>8.679527572763956</v>
      </c>
      <c r="D25" s="396">
        <v>-16.227376323904007</v>
      </c>
      <c r="E25" s="396">
        <v>10.03104695451782</v>
      </c>
      <c r="F25" s="396">
        <v>2.798382639555519</v>
      </c>
      <c r="G25" s="396">
        <v>9.776733920031688</v>
      </c>
      <c r="H25" s="396">
        <v>3.7866680414497145</v>
      </c>
      <c r="I25" s="396">
        <v>15.555224399572797</v>
      </c>
      <c r="J25" s="382">
        <v>6.41791686368911</v>
      </c>
      <c r="K25" s="397">
        <v>-2.542817902730654</v>
      </c>
      <c r="L25" s="397">
        <v>-22.056659689552983</v>
      </c>
      <c r="M25" s="397">
        <v>34.9</v>
      </c>
      <c r="N25" s="397">
        <v>-6.9</v>
      </c>
      <c r="O25" s="397" t="s">
        <v>17</v>
      </c>
      <c r="P25" s="397" t="s">
        <v>17</v>
      </c>
      <c r="Q25" s="382"/>
      <c r="R25" s="396">
        <v>9.402001882111378</v>
      </c>
      <c r="S25" s="396">
        <v>4.261250497809632</v>
      </c>
      <c r="T25" s="382">
        <v>-21.864247732248987</v>
      </c>
      <c r="U25" s="423">
        <v>41367.153070218395</v>
      </c>
      <c r="V25" s="382">
        <v>22.412488174077573</v>
      </c>
      <c r="W25" s="382">
        <v>8.131690204191777</v>
      </c>
      <c r="X25" s="382">
        <v>0.9990173599737862</v>
      </c>
      <c r="Y25" s="382">
        <v>-15.282299965361968</v>
      </c>
      <c r="Z25" s="382">
        <v>-17.8</v>
      </c>
      <c r="AA25" s="382" t="s">
        <v>17</v>
      </c>
      <c r="AB25" s="382"/>
      <c r="AC25" s="382">
        <v>-25.359389038634315</v>
      </c>
      <c r="AD25" s="382">
        <v>-25.914076782449726</v>
      </c>
      <c r="AE25" s="382">
        <v>-21.49942329873126</v>
      </c>
      <c r="AF25" s="382">
        <v>-18.5658826216031</v>
      </c>
      <c r="AG25" s="397" t="s">
        <v>17</v>
      </c>
      <c r="AH25" s="397">
        <v>-18.9</v>
      </c>
      <c r="AI25" s="382" t="s">
        <v>17</v>
      </c>
      <c r="AJ25" s="382" t="s">
        <v>17</v>
      </c>
      <c r="AK25" s="382" t="s">
        <v>17</v>
      </c>
      <c r="AL25" s="382" t="s">
        <v>17</v>
      </c>
    </row>
    <row r="26" spans="1:38" ht="12.75">
      <c r="A26" s="255" t="s">
        <v>37</v>
      </c>
      <c r="B26" s="277" t="s">
        <v>82</v>
      </c>
      <c r="C26" s="396">
        <v>7.93803332167391</v>
      </c>
      <c r="D26" s="396">
        <v>-24.708057171197982</v>
      </c>
      <c r="E26" s="396">
        <v>11.28211270135937</v>
      </c>
      <c r="F26" s="396">
        <v>34.47236721734919</v>
      </c>
      <c r="G26" s="396">
        <v>11.195775961423028</v>
      </c>
      <c r="H26" s="396">
        <v>2.5216222254962117</v>
      </c>
      <c r="I26" s="396">
        <v>7.466563695720851</v>
      </c>
      <c r="J26" s="382">
        <v>5.321094923891034</v>
      </c>
      <c r="K26" s="397">
        <v>-7.179852991346958</v>
      </c>
      <c r="L26" s="397">
        <v>-21.1746809589373</v>
      </c>
      <c r="M26" s="397">
        <v>38.89260365660612</v>
      </c>
      <c r="N26" s="397">
        <v>-21.3</v>
      </c>
      <c r="O26" s="397" t="s">
        <v>17</v>
      </c>
      <c r="P26" s="397" t="s">
        <v>17</v>
      </c>
      <c r="Q26" s="382"/>
      <c r="R26" s="396">
        <v>5.775776034352131</v>
      </c>
      <c r="S26" s="396">
        <v>-0.25609881026458226</v>
      </c>
      <c r="T26" s="382">
        <v>-26.13154979885943</v>
      </c>
      <c r="U26" s="382">
        <v>46.678708357308764</v>
      </c>
      <c r="V26" s="382">
        <v>20.0448244772893</v>
      </c>
      <c r="W26" s="382">
        <v>-1.636004214483041</v>
      </c>
      <c r="X26" s="382">
        <v>-20.070792341846026</v>
      </c>
      <c r="Y26" s="382">
        <v>-32</v>
      </c>
      <c r="Z26" s="382">
        <v>-31.4</v>
      </c>
      <c r="AA26" s="382" t="s">
        <v>17</v>
      </c>
      <c r="AB26" s="382"/>
      <c r="AC26" s="382">
        <v>-24.981870920957217</v>
      </c>
      <c r="AD26" s="382">
        <v>-24.25373134328358</v>
      </c>
      <c r="AE26" s="382">
        <v>-16.919000757002266</v>
      </c>
      <c r="AF26" s="382">
        <v>-12.161172161172162</v>
      </c>
      <c r="AG26" s="398" t="s">
        <v>17</v>
      </c>
      <c r="AH26" s="397">
        <v>-27.69583768692844</v>
      </c>
      <c r="AI26" s="382" t="s">
        <v>17</v>
      </c>
      <c r="AJ26" s="382" t="s">
        <v>17</v>
      </c>
      <c r="AK26" s="382" t="s">
        <v>17</v>
      </c>
      <c r="AL26" s="382" t="s">
        <v>17</v>
      </c>
    </row>
    <row r="27" spans="1:38" ht="12.75">
      <c r="A27" s="255" t="s">
        <v>37</v>
      </c>
      <c r="B27" s="255" t="s">
        <v>88</v>
      </c>
      <c r="C27" s="426">
        <v>33481</v>
      </c>
      <c r="D27" s="426">
        <v>31986</v>
      </c>
      <c r="E27" s="426">
        <v>33970</v>
      </c>
      <c r="F27" s="426">
        <v>41190</v>
      </c>
      <c r="G27" s="423">
        <v>44478</v>
      </c>
      <c r="H27" s="423">
        <v>48036</v>
      </c>
      <c r="I27" s="423">
        <v>53258</v>
      </c>
      <c r="J27" s="423">
        <v>57903</v>
      </c>
      <c r="K27" s="447">
        <v>61138</v>
      </c>
      <c r="L27" s="447">
        <v>46452</v>
      </c>
      <c r="M27" s="447">
        <v>61714</v>
      </c>
      <c r="N27" s="447">
        <v>62681</v>
      </c>
      <c r="O27" s="397" t="s">
        <v>17</v>
      </c>
      <c r="P27" s="397" t="s">
        <v>17</v>
      </c>
      <c r="Q27" s="382"/>
      <c r="R27" s="426">
        <v>15340</v>
      </c>
      <c r="S27" s="426">
        <v>17284</v>
      </c>
      <c r="T27" s="448">
        <v>12206</v>
      </c>
      <c r="U27" s="423">
        <v>15931</v>
      </c>
      <c r="V27" s="423">
        <v>16142</v>
      </c>
      <c r="W27" s="423">
        <v>15928</v>
      </c>
      <c r="X27" s="423">
        <v>15591</v>
      </c>
      <c r="Y27" s="423">
        <v>15778</v>
      </c>
      <c r="Z27" s="423">
        <v>15328</v>
      </c>
      <c r="AA27" s="382" t="s">
        <v>17</v>
      </c>
      <c r="AB27" s="448"/>
      <c r="AC27" s="448">
        <v>4311</v>
      </c>
      <c r="AD27" s="448">
        <v>4198</v>
      </c>
      <c r="AE27" s="448">
        <v>3819</v>
      </c>
      <c r="AF27" s="448">
        <v>4109</v>
      </c>
      <c r="AG27" s="398" t="s">
        <v>17</v>
      </c>
      <c r="AH27" s="422">
        <v>4802</v>
      </c>
      <c r="AI27" s="382" t="s">
        <v>17</v>
      </c>
      <c r="AJ27" s="382" t="s">
        <v>17</v>
      </c>
      <c r="AK27" s="382" t="s">
        <v>17</v>
      </c>
      <c r="AL27" s="382" t="s">
        <v>17</v>
      </c>
    </row>
    <row r="28" spans="1:38" ht="12.75">
      <c r="A28" s="255" t="s">
        <v>33</v>
      </c>
      <c r="B28" s="277" t="s">
        <v>67</v>
      </c>
      <c r="C28" s="396">
        <v>12.191789733914504</v>
      </c>
      <c r="D28" s="396">
        <v>-4.465219079477912</v>
      </c>
      <c r="E28" s="396">
        <v>6.2027136872381705</v>
      </c>
      <c r="F28" s="396">
        <v>21.25404768913748</v>
      </c>
      <c r="G28" s="396">
        <v>7.982520029133289</v>
      </c>
      <c r="H28" s="396">
        <v>7.999460407392411</v>
      </c>
      <c r="I28" s="396">
        <v>10.871013406611718</v>
      </c>
      <c r="J28" s="382">
        <v>8.72169439333057</v>
      </c>
      <c r="K28" s="397">
        <v>5.58692986546465</v>
      </c>
      <c r="L28" s="397">
        <v>-24.021067094114954</v>
      </c>
      <c r="M28" s="397">
        <v>32.9</v>
      </c>
      <c r="N28" s="397">
        <v>1.6</v>
      </c>
      <c r="O28" s="397" t="s">
        <v>17</v>
      </c>
      <c r="P28" s="397" t="s">
        <v>17</v>
      </c>
      <c r="Q28" s="382"/>
      <c r="R28" s="396">
        <v>13.772899206408074</v>
      </c>
      <c r="S28" s="396">
        <v>14.630587611088997</v>
      </c>
      <c r="T28" s="382">
        <v>-20.72481652269923</v>
      </c>
      <c r="U28" s="382">
        <v>30.13396503839243</v>
      </c>
      <c r="V28" s="382">
        <v>28.172145466094968</v>
      </c>
      <c r="W28" s="382">
        <v>13.649661077417052</v>
      </c>
      <c r="X28" s="382">
        <v>2.424122979897514</v>
      </c>
      <c r="Y28" s="382">
        <v>-0.960391689159501</v>
      </c>
      <c r="Z28" s="382">
        <v>-6</v>
      </c>
      <c r="AA28" s="382" t="s">
        <v>17</v>
      </c>
      <c r="AB28" s="382"/>
      <c r="AC28" s="382">
        <v>-26.067569885096898</v>
      </c>
      <c r="AD28" s="382">
        <v>-33.354500714399116</v>
      </c>
      <c r="AE28" s="382">
        <v>-31.362329259525524</v>
      </c>
      <c r="AF28" s="382">
        <v>-24.202176720162328</v>
      </c>
      <c r="AG28" s="398" t="s">
        <v>17</v>
      </c>
      <c r="AH28" s="397">
        <v>-9.2</v>
      </c>
      <c r="AI28" s="382" t="s">
        <v>17</v>
      </c>
      <c r="AJ28" s="382" t="s">
        <v>17</v>
      </c>
      <c r="AK28" s="382" t="s">
        <v>17</v>
      </c>
      <c r="AL28" s="382" t="s">
        <v>17</v>
      </c>
    </row>
    <row r="29" spans="1:38" ht="12.75">
      <c r="A29" s="255" t="s">
        <v>37</v>
      </c>
      <c r="B29" s="255" t="s">
        <v>116</v>
      </c>
      <c r="C29" s="448">
        <v>-2225</v>
      </c>
      <c r="D29" s="448">
        <v>-1762</v>
      </c>
      <c r="E29" s="448">
        <v>-351</v>
      </c>
      <c r="F29" s="448">
        <v>242.65724263344305</v>
      </c>
      <c r="G29" s="423">
        <v>1628</v>
      </c>
      <c r="H29" s="423">
        <v>1984</v>
      </c>
      <c r="I29" s="448">
        <v>5347</v>
      </c>
      <c r="J29" s="448">
        <v>7119</v>
      </c>
      <c r="K29" s="447">
        <v>3627</v>
      </c>
      <c r="L29" s="447">
        <v>9358</v>
      </c>
      <c r="M29" s="447">
        <v>8922</v>
      </c>
      <c r="N29" s="447">
        <v>7078</v>
      </c>
      <c r="O29" s="447">
        <v>4200</v>
      </c>
      <c r="P29" s="447">
        <v>6900</v>
      </c>
      <c r="Q29" s="448"/>
      <c r="R29" s="426">
        <v>1715</v>
      </c>
      <c r="S29" s="426">
        <v>-438</v>
      </c>
      <c r="T29" s="448">
        <v>2167</v>
      </c>
      <c r="U29" s="423">
        <v>3307</v>
      </c>
      <c r="V29" s="423">
        <v>2172</v>
      </c>
      <c r="W29" s="423">
        <v>952</v>
      </c>
      <c r="X29" s="423">
        <v>2072</v>
      </c>
      <c r="Y29" s="423">
        <v>2033</v>
      </c>
      <c r="Z29" s="423">
        <v>1808</v>
      </c>
      <c r="AA29" s="382" t="s">
        <v>17</v>
      </c>
      <c r="AB29" s="448"/>
      <c r="AC29" s="382">
        <v>494</v>
      </c>
      <c r="AD29" s="382">
        <v>613</v>
      </c>
      <c r="AE29" s="382">
        <v>697</v>
      </c>
      <c r="AF29" s="382">
        <v>726</v>
      </c>
      <c r="AG29" s="398" t="s">
        <v>17</v>
      </c>
      <c r="AH29" s="422">
        <v>836</v>
      </c>
      <c r="AI29" s="382" t="s">
        <v>17</v>
      </c>
      <c r="AJ29" s="382" t="s">
        <v>17</v>
      </c>
      <c r="AK29" s="382" t="s">
        <v>17</v>
      </c>
      <c r="AL29" s="382" t="s">
        <v>17</v>
      </c>
    </row>
    <row r="30" spans="1:38" ht="12.75">
      <c r="A30" s="255" t="s">
        <v>33</v>
      </c>
      <c r="B30" s="449" t="s">
        <v>29</v>
      </c>
      <c r="C30" s="396">
        <v>-2.9311239036738312</v>
      </c>
      <c r="D30" s="396">
        <v>-2.4741781821926856</v>
      </c>
      <c r="E30" s="396">
        <v>-0.45694863584176376</v>
      </c>
      <c r="F30" s="396">
        <v>0.3047172927737801</v>
      </c>
      <c r="G30" s="396">
        <v>1.872769083540899</v>
      </c>
      <c r="H30" s="396">
        <v>2.0075104545559745</v>
      </c>
      <c r="I30" s="396">
        <v>4.5</v>
      </c>
      <c r="J30" s="396">
        <v>4.9</v>
      </c>
      <c r="K30" s="414">
        <v>2.0892552113930294</v>
      </c>
      <c r="L30" s="414">
        <v>5.554210798457769</v>
      </c>
      <c r="M30" s="414">
        <v>4.5</v>
      </c>
      <c r="N30" s="414">
        <v>3.09401522241704</v>
      </c>
      <c r="O30" s="414">
        <v>1.6999999999999988</v>
      </c>
      <c r="P30" s="414">
        <v>2.4999999999999982</v>
      </c>
      <c r="Q30" s="396"/>
      <c r="R30" s="396">
        <v>3.8723760368767532</v>
      </c>
      <c r="S30" s="396">
        <v>-1.1</v>
      </c>
      <c r="T30" s="382">
        <v>5.1</v>
      </c>
      <c r="U30" s="382">
        <v>6.8779228294159305</v>
      </c>
      <c r="V30" s="382">
        <v>3.746254397704466</v>
      </c>
      <c r="W30" s="382">
        <v>1.9187747387089549</v>
      </c>
      <c r="X30" s="382">
        <v>3.7417483694076705</v>
      </c>
      <c r="Y30" s="382">
        <v>3.717317008099911</v>
      </c>
      <c r="Z30" s="382">
        <v>2.9</v>
      </c>
      <c r="AA30" s="382" t="s">
        <v>17</v>
      </c>
      <c r="AB30" s="382"/>
      <c r="AC30" s="382" t="s">
        <v>17</v>
      </c>
      <c r="AD30" s="382" t="s">
        <v>17</v>
      </c>
      <c r="AE30" s="382" t="s">
        <v>17</v>
      </c>
      <c r="AF30" s="382" t="s">
        <v>17</v>
      </c>
      <c r="AG30" s="398" t="s">
        <v>17</v>
      </c>
      <c r="AH30" s="397" t="s">
        <v>17</v>
      </c>
      <c r="AI30" s="382" t="s">
        <v>17</v>
      </c>
      <c r="AJ30" s="382" t="s">
        <v>17</v>
      </c>
      <c r="AK30" s="382" t="s">
        <v>17</v>
      </c>
      <c r="AL30" s="382" t="s">
        <v>17</v>
      </c>
    </row>
    <row r="31" spans="1:38" ht="12.75">
      <c r="A31" s="255" t="s">
        <v>37</v>
      </c>
      <c r="B31" s="255" t="s">
        <v>92</v>
      </c>
      <c r="C31" s="423">
        <v>1453</v>
      </c>
      <c r="D31" s="423">
        <v>1149</v>
      </c>
      <c r="E31" s="423">
        <v>1733</v>
      </c>
      <c r="F31" s="423">
        <v>-166.68523962489743</v>
      </c>
      <c r="G31" s="423">
        <v>109</v>
      </c>
      <c r="H31" s="423">
        <v>1665</v>
      </c>
      <c r="I31" s="448">
        <v>2818</v>
      </c>
      <c r="J31" s="423">
        <v>-620</v>
      </c>
      <c r="K31" s="422">
        <v>1285</v>
      </c>
      <c r="L31" s="422">
        <v>1589</v>
      </c>
      <c r="M31" s="422">
        <v>682</v>
      </c>
      <c r="N31" s="422">
        <v>1253</v>
      </c>
      <c r="O31" s="422">
        <v>1500</v>
      </c>
      <c r="P31" s="422">
        <v>2500</v>
      </c>
      <c r="Q31" s="423"/>
      <c r="R31" s="426">
        <v>371</v>
      </c>
      <c r="S31" s="426">
        <v>480</v>
      </c>
      <c r="T31" s="423">
        <v>130</v>
      </c>
      <c r="U31" s="423">
        <v>281</v>
      </c>
      <c r="V31" s="423">
        <v>613</v>
      </c>
      <c r="W31" s="423">
        <v>354</v>
      </c>
      <c r="X31" s="423">
        <v>439</v>
      </c>
      <c r="Y31" s="423">
        <v>-94</v>
      </c>
      <c r="Z31" s="423">
        <v>461</v>
      </c>
      <c r="AA31" s="382" t="s">
        <v>17</v>
      </c>
      <c r="AB31" s="423"/>
      <c r="AC31" s="382">
        <v>-175</v>
      </c>
      <c r="AD31" s="382">
        <v>330</v>
      </c>
      <c r="AE31" s="382">
        <v>-77</v>
      </c>
      <c r="AF31" s="382">
        <v>-4</v>
      </c>
      <c r="AG31" s="398" t="s">
        <v>17</v>
      </c>
      <c r="AH31" s="422">
        <v>40</v>
      </c>
      <c r="AI31" s="423"/>
      <c r="AJ31" s="423"/>
      <c r="AK31" s="382"/>
      <c r="AL31" s="382"/>
    </row>
    <row r="32" spans="1:38" ht="12.75">
      <c r="A32" s="255" t="s">
        <v>32</v>
      </c>
      <c r="B32" s="255" t="s">
        <v>117</v>
      </c>
      <c r="C32" s="426">
        <v>51206</v>
      </c>
      <c r="D32" s="426">
        <v>51900</v>
      </c>
      <c r="E32" s="426">
        <v>53645</v>
      </c>
      <c r="F32" s="426">
        <v>57395</v>
      </c>
      <c r="G32" s="426">
        <v>54846</v>
      </c>
      <c r="H32" s="426">
        <v>55480</v>
      </c>
      <c r="I32" s="426">
        <v>53367</v>
      </c>
      <c r="J32" s="450">
        <v>54938</v>
      </c>
      <c r="K32" s="451">
        <v>54328</v>
      </c>
      <c r="L32" s="451">
        <v>54856</v>
      </c>
      <c r="M32" s="451">
        <v>60048</v>
      </c>
      <c r="N32" s="451">
        <v>61711</v>
      </c>
      <c r="O32" s="397" t="s">
        <v>17</v>
      </c>
      <c r="P32" s="397" t="s">
        <v>17</v>
      </c>
      <c r="Q32" s="382"/>
      <c r="R32" s="448">
        <v>54938</v>
      </c>
      <c r="S32" s="448">
        <v>53482</v>
      </c>
      <c r="T32" s="448">
        <v>53856</v>
      </c>
      <c r="U32" s="423">
        <v>59771</v>
      </c>
      <c r="V32" s="423">
        <v>60048</v>
      </c>
      <c r="W32" s="423">
        <v>60948</v>
      </c>
      <c r="X32" s="423">
        <v>61424</v>
      </c>
      <c r="Y32" s="423">
        <v>62431</v>
      </c>
      <c r="Z32" s="423">
        <v>61711</v>
      </c>
      <c r="AA32" s="382" t="s">
        <v>17</v>
      </c>
      <c r="AB32" s="382"/>
      <c r="AC32" s="382" t="s">
        <v>17</v>
      </c>
      <c r="AD32" s="382" t="s">
        <v>17</v>
      </c>
      <c r="AE32" s="382" t="s">
        <v>17</v>
      </c>
      <c r="AF32" s="382" t="s">
        <v>17</v>
      </c>
      <c r="AG32" s="398" t="s">
        <v>17</v>
      </c>
      <c r="AH32" s="422">
        <v>61711</v>
      </c>
      <c r="AI32" s="382" t="s">
        <v>17</v>
      </c>
      <c r="AJ32" s="382" t="s">
        <v>17</v>
      </c>
      <c r="AK32" s="382" t="s">
        <v>17</v>
      </c>
      <c r="AL32" s="382" t="s">
        <v>17</v>
      </c>
    </row>
    <row r="33" spans="1:38" ht="12.75">
      <c r="A33" s="255" t="s">
        <v>33</v>
      </c>
      <c r="B33" s="449" t="s">
        <v>29</v>
      </c>
      <c r="C33" s="396">
        <v>67.45668791529089</v>
      </c>
      <c r="D33" s="396">
        <v>72.87732557082882</v>
      </c>
      <c r="E33" s="396">
        <v>69.83763410179891</v>
      </c>
      <c r="F33" s="396">
        <v>72.07388013211002</v>
      </c>
      <c r="G33" s="396">
        <v>63.09207196307379</v>
      </c>
      <c r="H33" s="396">
        <v>56.13743952558744</v>
      </c>
      <c r="I33" s="382">
        <v>43.38439495261611</v>
      </c>
      <c r="J33" s="382">
        <v>34.38099281246117</v>
      </c>
      <c r="K33" s="397">
        <v>31.294473979751995</v>
      </c>
      <c r="L33" s="397">
        <v>32.55842995941434</v>
      </c>
      <c r="M33" s="397">
        <v>30.085558419260934</v>
      </c>
      <c r="N33" s="397">
        <v>27.5491173769447</v>
      </c>
      <c r="O33" s="397" t="s">
        <v>17</v>
      </c>
      <c r="P33" s="397" t="s">
        <v>17</v>
      </c>
      <c r="Q33" s="382"/>
      <c r="R33" s="396">
        <v>37.732924065058974</v>
      </c>
      <c r="S33" s="396">
        <v>32.04260146111933</v>
      </c>
      <c r="T33" s="382">
        <v>32.266675597211076</v>
      </c>
      <c r="U33" s="382">
        <v>30.065483979624062</v>
      </c>
      <c r="V33" s="382">
        <v>29.10035718904721</v>
      </c>
      <c r="W33" s="382">
        <v>27.416116621579096</v>
      </c>
      <c r="X33" s="382">
        <v>27.28575893291157</v>
      </c>
      <c r="Y33" s="382">
        <v>27.417513233451935</v>
      </c>
      <c r="Z33" s="382">
        <v>27.5491173769447</v>
      </c>
      <c r="AA33" s="382" t="s">
        <v>17</v>
      </c>
      <c r="AB33" s="382"/>
      <c r="AC33" s="382" t="s">
        <v>17</v>
      </c>
      <c r="AD33" s="382" t="s">
        <v>17</v>
      </c>
      <c r="AE33" s="382" t="s">
        <v>17</v>
      </c>
      <c r="AF33" s="382" t="s">
        <v>17</v>
      </c>
      <c r="AG33" s="398" t="s">
        <v>17</v>
      </c>
      <c r="AH33" s="397">
        <v>27.5491173769447</v>
      </c>
      <c r="AI33" s="382" t="s">
        <v>17</v>
      </c>
      <c r="AJ33" s="382" t="s">
        <v>17</v>
      </c>
      <c r="AK33" s="382" t="s">
        <v>17</v>
      </c>
      <c r="AL33" s="382" t="s">
        <v>17</v>
      </c>
    </row>
    <row r="34" spans="1:38" ht="12.75">
      <c r="A34" s="255" t="s">
        <v>32</v>
      </c>
      <c r="B34" s="255" t="s">
        <v>118</v>
      </c>
      <c r="C34" s="452">
        <v>5495</v>
      </c>
      <c r="D34" s="452">
        <v>6000</v>
      </c>
      <c r="E34" s="426">
        <v>5559</v>
      </c>
      <c r="F34" s="426">
        <v>6179</v>
      </c>
      <c r="G34" s="426">
        <v>5046</v>
      </c>
      <c r="H34" s="426">
        <v>6248</v>
      </c>
      <c r="I34" s="426">
        <v>5009</v>
      </c>
      <c r="J34" s="448">
        <v>7084</v>
      </c>
      <c r="K34" s="447">
        <v>7001</v>
      </c>
      <c r="L34" s="447">
        <v>4002</v>
      </c>
      <c r="M34" s="447">
        <v>6295</v>
      </c>
      <c r="N34" s="447">
        <v>7013</v>
      </c>
      <c r="O34" s="397" t="s">
        <v>17</v>
      </c>
      <c r="P34" s="397" t="s">
        <v>17</v>
      </c>
      <c r="Q34" s="382"/>
      <c r="R34" s="452">
        <v>7084</v>
      </c>
      <c r="S34" s="448">
        <v>8299</v>
      </c>
      <c r="T34" s="448">
        <v>7001</v>
      </c>
      <c r="U34" s="423">
        <v>5742</v>
      </c>
      <c r="V34" s="423">
        <v>6295</v>
      </c>
      <c r="W34" s="423">
        <v>6778</v>
      </c>
      <c r="X34" s="423">
        <v>7156</v>
      </c>
      <c r="Y34" s="423">
        <v>7147</v>
      </c>
      <c r="Z34" s="423">
        <v>7013</v>
      </c>
      <c r="AA34" s="382" t="s">
        <v>17</v>
      </c>
      <c r="AB34" s="382"/>
      <c r="AC34" s="382" t="s">
        <v>17</v>
      </c>
      <c r="AD34" s="382" t="s">
        <v>17</v>
      </c>
      <c r="AE34" s="382" t="s">
        <v>17</v>
      </c>
      <c r="AF34" s="382" t="s">
        <v>17</v>
      </c>
      <c r="AG34" s="398" t="s">
        <v>17</v>
      </c>
      <c r="AH34" s="422">
        <v>7013</v>
      </c>
      <c r="AI34" s="382" t="s">
        <v>17</v>
      </c>
      <c r="AJ34" s="382" t="s">
        <v>17</v>
      </c>
      <c r="AK34" s="382" t="s">
        <v>17</v>
      </c>
      <c r="AL34" s="382" t="s">
        <v>17</v>
      </c>
    </row>
    <row r="35" spans="1:38" ht="12.75" customHeight="1">
      <c r="A35" s="255" t="s">
        <v>32</v>
      </c>
      <c r="B35" s="255" t="s">
        <v>13</v>
      </c>
      <c r="C35" s="396">
        <v>12.96</v>
      </c>
      <c r="D35" s="396">
        <v>15.72</v>
      </c>
      <c r="E35" s="396">
        <v>17.08</v>
      </c>
      <c r="F35" s="396">
        <v>16.88</v>
      </c>
      <c r="G35" s="396">
        <v>13.81</v>
      </c>
      <c r="H35" s="396">
        <v>13.49</v>
      </c>
      <c r="I35" s="382">
        <v>12.02</v>
      </c>
      <c r="J35" s="382">
        <v>10.11</v>
      </c>
      <c r="K35" s="397">
        <v>9.7</v>
      </c>
      <c r="L35" s="397">
        <v>10.4</v>
      </c>
      <c r="M35" s="397">
        <v>8.65</v>
      </c>
      <c r="N35" s="397">
        <v>8.9</v>
      </c>
      <c r="O35" s="397" t="s">
        <v>17</v>
      </c>
      <c r="P35" s="397" t="s">
        <v>17</v>
      </c>
      <c r="Q35" s="382"/>
      <c r="R35" s="382">
        <v>9.76</v>
      </c>
      <c r="S35" s="382">
        <v>9.6</v>
      </c>
      <c r="T35" s="382">
        <v>9.6</v>
      </c>
      <c r="U35" s="382">
        <v>9.55</v>
      </c>
      <c r="V35" s="382">
        <v>8.76</v>
      </c>
      <c r="W35" s="382">
        <v>8.3</v>
      </c>
      <c r="X35" s="382">
        <v>7.9</v>
      </c>
      <c r="Y35" s="382">
        <v>8.5</v>
      </c>
      <c r="Z35" s="382">
        <v>8.9</v>
      </c>
      <c r="AA35" s="382" t="s">
        <v>17</v>
      </c>
      <c r="AB35" s="382"/>
      <c r="AC35" s="382" t="s">
        <v>17</v>
      </c>
      <c r="AD35" s="382" t="s">
        <v>17</v>
      </c>
      <c r="AE35" s="382" t="s">
        <v>17</v>
      </c>
      <c r="AF35" s="382" t="s">
        <v>17</v>
      </c>
      <c r="AG35" s="398" t="s">
        <v>17</v>
      </c>
      <c r="AH35" s="397">
        <v>8.9</v>
      </c>
      <c r="AI35" s="382" t="s">
        <v>17</v>
      </c>
      <c r="AJ35" s="382" t="s">
        <v>17</v>
      </c>
      <c r="AK35" s="382" t="s">
        <v>17</v>
      </c>
      <c r="AL35" s="382" t="s">
        <v>17</v>
      </c>
    </row>
    <row r="36" spans="1:38" ht="12.75">
      <c r="A36" s="255" t="s">
        <v>32</v>
      </c>
      <c r="B36" s="307" t="s">
        <v>99</v>
      </c>
      <c r="C36" s="426">
        <v>15063</v>
      </c>
      <c r="D36" s="426">
        <v>15692</v>
      </c>
      <c r="E36" s="426">
        <v>16365</v>
      </c>
      <c r="F36" s="426">
        <v>17063.06</v>
      </c>
      <c r="G36" s="423">
        <v>16227.91</v>
      </c>
      <c r="H36" s="423">
        <v>18494.35</v>
      </c>
      <c r="I36" s="423">
        <v>22966.72</v>
      </c>
      <c r="J36" s="448">
        <v>33751.05</v>
      </c>
      <c r="K36" s="447">
        <v>37550.82</v>
      </c>
      <c r="L36" s="447">
        <v>44241.99999999999</v>
      </c>
      <c r="M36" s="447">
        <v>62373.09</v>
      </c>
      <c r="N36" s="447">
        <v>75302.42</v>
      </c>
      <c r="O36" s="447">
        <v>78010.9364000508</v>
      </c>
      <c r="P36" s="447">
        <v>81900</v>
      </c>
      <c r="Q36" s="382"/>
      <c r="R36" s="426">
        <v>33751.06</v>
      </c>
      <c r="S36" s="426">
        <v>36697.45</v>
      </c>
      <c r="T36" s="426">
        <v>37550.82</v>
      </c>
      <c r="U36" s="448">
        <v>53754.25</v>
      </c>
      <c r="V36" s="448">
        <v>62373.08</v>
      </c>
      <c r="W36" s="448">
        <v>65983.39</v>
      </c>
      <c r="X36" s="448">
        <v>68996.12</v>
      </c>
      <c r="Y36" s="448">
        <v>75174.01</v>
      </c>
      <c r="Z36" s="448">
        <v>75302.42</v>
      </c>
      <c r="AA36" s="382">
        <v>76.1</v>
      </c>
      <c r="AB36" s="448"/>
      <c r="AC36" s="450">
        <v>39489.54</v>
      </c>
      <c r="AD36" s="450">
        <v>40169.45</v>
      </c>
      <c r="AE36" s="450">
        <v>41492.5</v>
      </c>
      <c r="AF36" s="450">
        <v>42528.88</v>
      </c>
      <c r="AG36" s="277">
        <v>43173.48</v>
      </c>
      <c r="AH36" s="447">
        <v>75302.42</v>
      </c>
      <c r="AI36" s="448">
        <v>77357.51</v>
      </c>
      <c r="AJ36" s="448">
        <v>77011.25</v>
      </c>
      <c r="AK36" s="382">
        <v>76.128</v>
      </c>
      <c r="AL36" s="382">
        <v>76.53786</v>
      </c>
    </row>
    <row r="37" spans="1:38" ht="12.75">
      <c r="A37" s="255" t="s">
        <v>32</v>
      </c>
      <c r="B37" s="277" t="s">
        <v>119</v>
      </c>
      <c r="C37" s="396">
        <v>4.2</v>
      </c>
      <c r="D37" s="396">
        <v>4.61</v>
      </c>
      <c r="E37" s="396">
        <v>4.7</v>
      </c>
      <c r="F37" s="396">
        <v>4.3</v>
      </c>
      <c r="G37" s="382">
        <v>3.8395736004673275</v>
      </c>
      <c r="H37" s="382">
        <v>3.8211466942148764</v>
      </c>
      <c r="I37" s="382">
        <v>5.65</v>
      </c>
      <c r="J37" s="382">
        <v>5.95</v>
      </c>
      <c r="K37" s="397">
        <v>5.95</v>
      </c>
      <c r="L37" s="397">
        <v>8.72</v>
      </c>
      <c r="M37" s="397">
        <v>9.49</v>
      </c>
      <c r="N37" s="397">
        <v>11.09</v>
      </c>
      <c r="O37" s="397">
        <v>11.100000000000001</v>
      </c>
      <c r="P37" s="397">
        <v>11.18786296573164</v>
      </c>
      <c r="Q37" s="382"/>
      <c r="R37" s="396">
        <v>5.908212847890774</v>
      </c>
      <c r="S37" s="396">
        <v>5.558535292335655</v>
      </c>
      <c r="T37" s="396">
        <v>5.9481736100110885</v>
      </c>
      <c r="U37" s="382">
        <v>8.7</v>
      </c>
      <c r="V37" s="382">
        <v>9.58</v>
      </c>
      <c r="W37" s="382">
        <v>9.8</v>
      </c>
      <c r="X37" s="382">
        <v>10.15</v>
      </c>
      <c r="Y37" s="382">
        <v>11.07</v>
      </c>
      <c r="Z37" s="382">
        <v>11.09</v>
      </c>
      <c r="AA37" s="382" t="s">
        <v>17</v>
      </c>
      <c r="AB37" s="382"/>
      <c r="AC37" s="382">
        <v>7.3</v>
      </c>
      <c r="AD37" s="382">
        <v>7.71</v>
      </c>
      <c r="AE37" s="382">
        <v>8.22</v>
      </c>
      <c r="AF37" s="382">
        <v>8.63</v>
      </c>
      <c r="AG37" s="277">
        <v>8.76</v>
      </c>
      <c r="AH37" s="397">
        <v>11.09</v>
      </c>
      <c r="AI37" s="382">
        <v>11.39</v>
      </c>
      <c r="AJ37" s="382">
        <v>11.34</v>
      </c>
      <c r="AK37" s="382" t="s">
        <v>17</v>
      </c>
      <c r="AL37" s="382" t="s">
        <v>17</v>
      </c>
    </row>
    <row r="38" spans="3:38" ht="12.75">
      <c r="C38" s="396"/>
      <c r="D38" s="396"/>
      <c r="E38" s="396"/>
      <c r="F38" s="396"/>
      <c r="G38" s="382"/>
      <c r="H38" s="382"/>
      <c r="I38" s="382"/>
      <c r="J38" s="382"/>
      <c r="K38" s="397"/>
      <c r="L38" s="397"/>
      <c r="M38" s="397"/>
      <c r="N38" s="397"/>
      <c r="O38" s="397"/>
      <c r="P38" s="397"/>
      <c r="Q38" s="382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82"/>
      <c r="AD38" s="382"/>
      <c r="AE38" s="382"/>
      <c r="AF38" s="382"/>
      <c r="AH38" s="397"/>
      <c r="AI38" s="382"/>
      <c r="AJ38" s="382"/>
      <c r="AK38" s="382"/>
      <c r="AL38" s="399"/>
    </row>
    <row r="39" spans="2:38" ht="12.75">
      <c r="B39" s="395" t="s">
        <v>14</v>
      </c>
      <c r="C39" s="396"/>
      <c r="D39" s="396"/>
      <c r="E39" s="396"/>
      <c r="F39" s="396"/>
      <c r="G39" s="382"/>
      <c r="H39" s="382"/>
      <c r="I39" s="382"/>
      <c r="J39" s="382"/>
      <c r="K39" s="397"/>
      <c r="L39" s="397"/>
      <c r="M39" s="397"/>
      <c r="N39" s="397"/>
      <c r="O39" s="397"/>
      <c r="P39" s="397"/>
      <c r="Q39" s="382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82"/>
      <c r="AD39" s="382"/>
      <c r="AE39" s="382"/>
      <c r="AF39" s="382"/>
      <c r="AH39" s="398"/>
      <c r="AI39" s="399"/>
      <c r="AJ39" s="399"/>
      <c r="AK39" s="399"/>
      <c r="AL39" s="399"/>
    </row>
    <row r="40" spans="1:38" ht="12.75">
      <c r="A40" s="255" t="s">
        <v>38</v>
      </c>
      <c r="B40" s="277" t="s">
        <v>166</v>
      </c>
      <c r="C40" s="396">
        <v>9.25819376301118</v>
      </c>
      <c r="D40" s="396">
        <v>0.8620689655172376</v>
      </c>
      <c r="E40" s="396">
        <v>4.808926875593533</v>
      </c>
      <c r="F40" s="396">
        <v>4.812266340955995</v>
      </c>
      <c r="G40" s="396">
        <v>9.484909418473176</v>
      </c>
      <c r="H40" s="396">
        <v>-4.145003669664648</v>
      </c>
      <c r="I40" s="396">
        <v>7.214725815405143</v>
      </c>
      <c r="J40" s="382">
        <v>5.157941708391034</v>
      </c>
      <c r="K40" s="397">
        <v>16.754052555519316</v>
      </c>
      <c r="L40" s="397">
        <v>7.4</v>
      </c>
      <c r="M40" s="397">
        <v>8.7</v>
      </c>
      <c r="N40" s="397">
        <v>14.7</v>
      </c>
      <c r="O40" s="397" t="s">
        <v>17</v>
      </c>
      <c r="P40" s="397" t="s">
        <v>17</v>
      </c>
      <c r="Q40" s="382"/>
      <c r="R40" s="382">
        <v>4.690928043374343</v>
      </c>
      <c r="S40" s="382">
        <v>13.531728461240089</v>
      </c>
      <c r="T40" s="382">
        <v>16.754052555519316</v>
      </c>
      <c r="U40" s="382">
        <v>9.351696111139463</v>
      </c>
      <c r="V40" s="382">
        <v>8.708871766845427</v>
      </c>
      <c r="W40" s="382">
        <v>7.249740693385021</v>
      </c>
      <c r="X40" s="382">
        <v>8.100100597362413</v>
      </c>
      <c r="Y40" s="382">
        <v>9.645754856294042</v>
      </c>
      <c r="Z40" s="382">
        <v>14.730808469778456</v>
      </c>
      <c r="AA40" s="382" t="s">
        <v>17</v>
      </c>
      <c r="AB40" s="382"/>
      <c r="AC40" s="382">
        <v>14.877228915600815</v>
      </c>
      <c r="AD40" s="382">
        <v>15.009477178395336</v>
      </c>
      <c r="AE40" s="382">
        <v>11.102081721850166</v>
      </c>
      <c r="AF40" s="382">
        <v>8.812806842885745</v>
      </c>
      <c r="AG40" s="277">
        <v>8.482765038569905</v>
      </c>
      <c r="AH40" s="397">
        <v>14.730808469778456</v>
      </c>
      <c r="AI40" s="382" t="s">
        <v>17</v>
      </c>
      <c r="AJ40" s="382" t="s">
        <v>17</v>
      </c>
      <c r="AK40" s="382" t="s">
        <v>17</v>
      </c>
      <c r="AL40" s="382" t="s">
        <v>17</v>
      </c>
    </row>
    <row r="41" spans="1:38" ht="12.75">
      <c r="A41" s="255" t="s">
        <v>32</v>
      </c>
      <c r="B41" s="277" t="s">
        <v>167</v>
      </c>
      <c r="C41" s="396">
        <v>10.64</v>
      </c>
      <c r="D41" s="396">
        <v>10.03</v>
      </c>
      <c r="E41" s="396">
        <v>7.2</v>
      </c>
      <c r="F41" s="396">
        <v>6.969166666666666</v>
      </c>
      <c r="G41" s="382">
        <v>7.046666666666667</v>
      </c>
      <c r="H41" s="382">
        <v>7.314166666666666</v>
      </c>
      <c r="I41" s="382">
        <v>7.825</v>
      </c>
      <c r="J41" s="382">
        <v>7.0249999999999995</v>
      </c>
      <c r="K41" s="397">
        <v>5.4750000000000005</v>
      </c>
      <c r="L41" s="397">
        <v>4.81</v>
      </c>
      <c r="M41" s="397">
        <v>4.22</v>
      </c>
      <c r="N41" s="397">
        <v>4.5600000000000005</v>
      </c>
      <c r="O41" s="397" t="s">
        <v>17</v>
      </c>
      <c r="P41" s="397" t="s">
        <v>17</v>
      </c>
      <c r="Q41" s="382"/>
      <c r="R41" s="382">
        <v>6.31</v>
      </c>
      <c r="S41" s="382">
        <v>5.656901041666667</v>
      </c>
      <c r="T41" s="382">
        <v>5.660795454545455</v>
      </c>
      <c r="U41" s="382">
        <v>4.1866666666666665</v>
      </c>
      <c r="V41" s="382">
        <v>4.233333333333333</v>
      </c>
      <c r="W41" s="382">
        <v>4.246666666666667</v>
      </c>
      <c r="X41" s="382">
        <v>4.626666666666666</v>
      </c>
      <c r="Y41" s="382">
        <v>4.693333333333334</v>
      </c>
      <c r="Z41" s="382">
        <v>4.673333333333333</v>
      </c>
      <c r="AA41" s="382" t="s">
        <v>17</v>
      </c>
      <c r="AB41" s="382"/>
      <c r="AC41" s="382">
        <v>4.3146</v>
      </c>
      <c r="AD41" s="382">
        <v>4.2173</v>
      </c>
      <c r="AE41" s="382">
        <v>4.0865</v>
      </c>
      <c r="AF41" s="382">
        <v>4.1368</v>
      </c>
      <c r="AG41" s="277">
        <v>4.0905</v>
      </c>
      <c r="AH41" s="397">
        <v>4.68</v>
      </c>
      <c r="AI41" s="382">
        <v>4.54</v>
      </c>
      <c r="AJ41" s="382">
        <v>4.39</v>
      </c>
      <c r="AK41" s="382" t="s">
        <v>17</v>
      </c>
      <c r="AL41" s="382" t="s">
        <v>17</v>
      </c>
    </row>
    <row r="42" spans="1:38" ht="12.75">
      <c r="A42" s="255" t="s">
        <v>32</v>
      </c>
      <c r="B42" s="255" t="s">
        <v>110</v>
      </c>
      <c r="C42" s="396">
        <v>44.1938</v>
      </c>
      <c r="D42" s="396">
        <v>50.9927</v>
      </c>
      <c r="E42" s="396">
        <v>51.6036</v>
      </c>
      <c r="F42" s="396">
        <v>54.2033</v>
      </c>
      <c r="G42" s="382">
        <v>56.0399</v>
      </c>
      <c r="H42" s="382">
        <v>55.0855</v>
      </c>
      <c r="I42" s="382">
        <v>51.31699180327868</v>
      </c>
      <c r="J42" s="382">
        <v>46.15073529411769</v>
      </c>
      <c r="K42" s="397">
        <v>44.46758847736624</v>
      </c>
      <c r="L42" s="397">
        <v>47.65405327868855</v>
      </c>
      <c r="M42" s="397">
        <v>45.12972663934427</v>
      </c>
      <c r="N42" s="397">
        <v>43.3131</v>
      </c>
      <c r="O42" s="397" t="s">
        <v>17</v>
      </c>
      <c r="P42" s="397" t="s">
        <v>17</v>
      </c>
      <c r="Q42" s="382"/>
      <c r="R42" s="382">
        <v>42.71533333333334</v>
      </c>
      <c r="S42" s="382">
        <v>45.508478503571204</v>
      </c>
      <c r="T42" s="382">
        <v>48.435220855614965</v>
      </c>
      <c r="U42" s="382">
        <v>45.28851562500002</v>
      </c>
      <c r="V42" s="382">
        <v>43.63284745762715</v>
      </c>
      <c r="W42" s="382">
        <v>43.78978124999999</v>
      </c>
      <c r="X42" s="382">
        <v>43.24383870967741</v>
      </c>
      <c r="Y42" s="382">
        <v>42.756046875</v>
      </c>
      <c r="Z42" s="382">
        <v>43.45816666666667</v>
      </c>
      <c r="AA42" s="382">
        <v>43.0457</v>
      </c>
      <c r="AB42" s="382"/>
      <c r="AC42" s="382">
        <v>47.90528571428572</v>
      </c>
      <c r="AD42" s="382">
        <v>48.14600000000001</v>
      </c>
      <c r="AE42" s="382">
        <v>48.16072222222222</v>
      </c>
      <c r="AF42" s="382">
        <v>48.1394</v>
      </c>
      <c r="AG42" s="277">
        <v>46.85127272727273</v>
      </c>
      <c r="AH42" s="397">
        <v>43.6486</v>
      </c>
      <c r="AI42" s="382">
        <v>43.6191</v>
      </c>
      <c r="AJ42" s="382">
        <v>42.6608</v>
      </c>
      <c r="AK42" s="382">
        <v>42.857</v>
      </c>
      <c r="AL42" s="382">
        <v>42.7</v>
      </c>
    </row>
    <row r="43" spans="1:38" ht="12.75">
      <c r="A43" s="255" t="s">
        <v>39</v>
      </c>
      <c r="B43" s="255" t="s">
        <v>188</v>
      </c>
      <c r="C43" s="396">
        <v>107.0325919032963</v>
      </c>
      <c r="D43" s="396">
        <v>101.81177903265126</v>
      </c>
      <c r="E43" s="396">
        <v>102.21101610953035</v>
      </c>
      <c r="F43" s="396">
        <v>89.10766329763486</v>
      </c>
      <c r="G43" s="382">
        <v>86.2244897466926</v>
      </c>
      <c r="H43" s="382">
        <v>92.27945876308797</v>
      </c>
      <c r="I43" s="382">
        <v>111.08412</v>
      </c>
      <c r="J43" s="382">
        <v>121.69603</v>
      </c>
      <c r="K43" s="397">
        <v>124.478129348922</v>
      </c>
      <c r="L43" s="397">
        <v>121.224343536196</v>
      </c>
      <c r="M43" s="397">
        <v>126.792723272694</v>
      </c>
      <c r="N43" s="397">
        <v>127.238560321336</v>
      </c>
      <c r="O43" s="397" t="s">
        <v>17</v>
      </c>
      <c r="P43" s="397" t="s">
        <v>17</v>
      </c>
      <c r="Q43" s="382"/>
      <c r="R43" s="382">
        <v>117.78569283583984</v>
      </c>
      <c r="S43" s="382">
        <v>127.592</v>
      </c>
      <c r="T43" s="382">
        <v>123.9226</v>
      </c>
      <c r="U43" s="382" t="s">
        <v>17</v>
      </c>
      <c r="V43" s="382">
        <v>127.3522720644</v>
      </c>
      <c r="W43" s="382">
        <v>127.262272814393</v>
      </c>
      <c r="X43" s="382">
        <v>126.658944508796</v>
      </c>
      <c r="Y43" s="382">
        <v>126.971058092151</v>
      </c>
      <c r="Z43" s="382">
        <v>127.867732231102</v>
      </c>
      <c r="AA43" s="382" t="s">
        <v>17</v>
      </c>
      <c r="AB43" s="382"/>
      <c r="AC43" s="382">
        <v>124.5149</v>
      </c>
      <c r="AD43" s="382">
        <v>123.2039</v>
      </c>
      <c r="AE43" s="382">
        <v>122.6621</v>
      </c>
      <c r="AF43" s="382">
        <v>121.6978</v>
      </c>
      <c r="AG43" s="277">
        <v>124.7749</v>
      </c>
      <c r="AH43" s="397">
        <v>127.861065508879</v>
      </c>
      <c r="AI43" s="382">
        <v>127.651063758865</v>
      </c>
      <c r="AJ43" s="382" t="s">
        <v>17</v>
      </c>
      <c r="AK43" s="382" t="s">
        <v>17</v>
      </c>
      <c r="AL43" s="382" t="s">
        <v>17</v>
      </c>
    </row>
    <row r="44" spans="1:38" ht="12.75">
      <c r="A44" s="255" t="s">
        <v>33</v>
      </c>
      <c r="B44" s="277" t="s">
        <v>168</v>
      </c>
      <c r="C44" s="396">
        <v>-6.760886373998199</v>
      </c>
      <c r="D44" s="382">
        <v>-4.877778607250793</v>
      </c>
      <c r="E44" s="382">
        <v>0.3921325024200284</v>
      </c>
      <c r="F44" s="382">
        <v>-12.81990269801624</v>
      </c>
      <c r="G44" s="382">
        <v>-3.235606730379592</v>
      </c>
      <c r="H44" s="382">
        <v>7.02604108372602</v>
      </c>
      <c r="I44" s="382">
        <v>11.08412000000001</v>
      </c>
      <c r="J44" s="382">
        <v>9.553039624385562</v>
      </c>
      <c r="K44" s="397">
        <v>4.0708692138339275</v>
      </c>
      <c r="L44" s="397">
        <v>-2.6256066945605228</v>
      </c>
      <c r="M44" s="397">
        <v>4.5808611716497305</v>
      </c>
      <c r="N44" s="397">
        <v>0.35162668419317367</v>
      </c>
      <c r="O44" s="397" t="s">
        <v>17</v>
      </c>
      <c r="P44" s="397" t="s">
        <v>17</v>
      </c>
      <c r="Q44" s="382"/>
      <c r="R44" s="382">
        <v>11.194223970256578</v>
      </c>
      <c r="S44" s="382">
        <v>4.67549791661368</v>
      </c>
      <c r="T44" s="382">
        <v>-2.955594815218543</v>
      </c>
      <c r="U44" s="382" t="s">
        <v>17</v>
      </c>
      <c r="V44" s="382" t="s">
        <v>17</v>
      </c>
      <c r="W44" s="382" t="s">
        <v>17</v>
      </c>
      <c r="X44" s="382" t="s">
        <v>17</v>
      </c>
      <c r="Y44" s="382" t="s">
        <v>17</v>
      </c>
      <c r="Z44" s="382" t="s">
        <v>17</v>
      </c>
      <c r="AA44" s="382" t="s">
        <v>17</v>
      </c>
      <c r="AB44" s="382"/>
      <c r="AC44" s="382">
        <v>-2.7091288547382852</v>
      </c>
      <c r="AD44" s="382">
        <v>-2.6038418089814996</v>
      </c>
      <c r="AE44" s="382">
        <v>-5.674069733552645</v>
      </c>
      <c r="AF44" s="382">
        <v>-3.596310769286837</v>
      </c>
      <c r="AG44" s="277">
        <v>-0.08680103744856948</v>
      </c>
      <c r="AH44" s="397" t="s">
        <v>17</v>
      </c>
      <c r="AI44" s="382" t="s">
        <v>17</v>
      </c>
      <c r="AJ44" s="382" t="s">
        <v>17</v>
      </c>
      <c r="AK44" s="382" t="s">
        <v>17</v>
      </c>
      <c r="AL44" s="382" t="s">
        <v>17</v>
      </c>
    </row>
    <row r="45" spans="1:38" ht="12.75">
      <c r="A45" s="255" t="s">
        <v>32</v>
      </c>
      <c r="B45" s="255" t="s">
        <v>169</v>
      </c>
      <c r="C45" s="396">
        <v>1494.5</v>
      </c>
      <c r="D45" s="396">
        <v>1168.08</v>
      </c>
      <c r="E45" s="396">
        <v>1018.41</v>
      </c>
      <c r="F45" s="396">
        <v>1197.1925</v>
      </c>
      <c r="G45" s="382">
        <v>1621.7083333333333</v>
      </c>
      <c r="H45" s="403">
        <v>1983.141666666667</v>
      </c>
      <c r="I45" s="403">
        <v>2362.315587044536</v>
      </c>
      <c r="J45" s="403">
        <v>3420.073196721309</v>
      </c>
      <c r="K45" s="420">
        <v>2630.9221544715447</v>
      </c>
      <c r="L45" s="420">
        <v>2468.334896265561</v>
      </c>
      <c r="M45" s="420">
        <v>3524</v>
      </c>
      <c r="N45" s="420">
        <v>4189.260521483358</v>
      </c>
      <c r="O45" s="420" t="s">
        <v>17</v>
      </c>
      <c r="P45" s="420" t="s">
        <v>17</v>
      </c>
      <c r="Q45" s="384"/>
      <c r="R45" s="384">
        <v>3653.04</v>
      </c>
      <c r="S45" s="384">
        <v>2568.86578125</v>
      </c>
      <c r="T45" s="384">
        <v>1994.7091525423732</v>
      </c>
      <c r="U45" s="384">
        <v>3627</v>
      </c>
      <c r="V45" s="384">
        <v>4180</v>
      </c>
      <c r="W45" s="384">
        <v>3921</v>
      </c>
      <c r="X45" s="384">
        <v>4255</v>
      </c>
      <c r="Y45" s="384">
        <v>4334.383650793651</v>
      </c>
      <c r="Z45" s="384">
        <v>4239.570087301588</v>
      </c>
      <c r="AA45" s="384">
        <v>4819.260158730158</v>
      </c>
      <c r="AB45" s="384"/>
      <c r="AC45" s="384">
        <v>2438</v>
      </c>
      <c r="AD45" s="384">
        <v>2798.3</v>
      </c>
      <c r="AE45" s="384">
        <v>2884.2</v>
      </c>
      <c r="AF45" s="384">
        <v>2800.8</v>
      </c>
      <c r="AG45" s="307">
        <v>2908.5</v>
      </c>
      <c r="AH45" s="420">
        <v>4320.858095238095</v>
      </c>
      <c r="AI45" s="384">
        <v>4601.366666666667</v>
      </c>
      <c r="AJ45" s="384">
        <v>4824.198571428571</v>
      </c>
      <c r="AK45" s="384">
        <v>5030.213809523811</v>
      </c>
      <c r="AL45" s="384">
        <v>5129.302352941177</v>
      </c>
    </row>
    <row r="46" spans="3:38" ht="12.75">
      <c r="C46" s="402"/>
      <c r="D46" s="402"/>
      <c r="E46" s="402"/>
      <c r="F46" s="402"/>
      <c r="G46" s="401"/>
      <c r="H46" s="401"/>
      <c r="I46" s="401"/>
      <c r="J46" s="401"/>
      <c r="K46" s="453"/>
      <c r="L46" s="453"/>
      <c r="M46" s="453"/>
      <c r="N46" s="453"/>
      <c r="O46" s="453"/>
      <c r="P46" s="453"/>
      <c r="Q46" s="401"/>
      <c r="R46" s="382"/>
      <c r="U46" s="399"/>
      <c r="V46" s="399"/>
      <c r="W46" s="399"/>
      <c r="X46" s="399"/>
      <c r="Y46" s="399"/>
      <c r="Z46" s="399"/>
      <c r="AA46" s="399"/>
      <c r="AB46" s="399"/>
      <c r="AC46" s="382"/>
      <c r="AD46" s="382"/>
      <c r="AE46" s="382"/>
      <c r="AF46" s="382"/>
      <c r="AH46" s="398"/>
      <c r="AI46" s="399"/>
      <c r="AJ46" s="399"/>
      <c r="AK46" s="399"/>
      <c r="AL46" s="399"/>
    </row>
    <row r="47" spans="1:38" ht="12.75">
      <c r="A47" s="255" t="s">
        <v>33</v>
      </c>
      <c r="B47" s="307" t="s">
        <v>61</v>
      </c>
      <c r="C47" s="426">
        <v>75909.44883671464</v>
      </c>
      <c r="D47" s="426">
        <v>71215.56614966456</v>
      </c>
      <c r="E47" s="426">
        <v>76813.88507778528</v>
      </c>
      <c r="F47" s="426">
        <v>79633.5647460579</v>
      </c>
      <c r="G47" s="426">
        <v>86930.09801944686</v>
      </c>
      <c r="H47" s="426">
        <v>98828.87511232539</v>
      </c>
      <c r="I47" s="426">
        <v>117527.62171095665</v>
      </c>
      <c r="J47" s="426">
        <v>144063.1249980413</v>
      </c>
      <c r="K47" s="422">
        <v>173602.53454060626</v>
      </c>
      <c r="L47" s="454">
        <v>168484.78279935694</v>
      </c>
      <c r="M47" s="454">
        <v>199590.7776189288</v>
      </c>
      <c r="N47" s="422">
        <v>225907.775948029</v>
      </c>
      <c r="O47" s="422">
        <v>245408.76012859</v>
      </c>
      <c r="P47" s="422">
        <v>274366.993823764</v>
      </c>
      <c r="Q47" s="426"/>
      <c r="R47" s="426">
        <v>44288.05425062038</v>
      </c>
      <c r="S47" s="426">
        <v>40727.355889398816</v>
      </c>
      <c r="T47" s="426">
        <v>42851.502756374655</v>
      </c>
      <c r="U47" s="423">
        <v>48081.37692177085</v>
      </c>
      <c r="V47" s="423">
        <v>57977.909917994424</v>
      </c>
      <c r="W47" s="423">
        <v>51178.49324307539</v>
      </c>
      <c r="X47" s="423">
        <v>56230.397992611914</v>
      </c>
      <c r="Y47" s="423">
        <v>54689.98192971329</v>
      </c>
      <c r="Z47" s="423">
        <v>54689.98192971329</v>
      </c>
      <c r="AA47" s="423" t="s">
        <v>17</v>
      </c>
      <c r="AB47" s="423"/>
      <c r="AC47" s="382" t="s">
        <v>17</v>
      </c>
      <c r="AD47" s="382" t="s">
        <v>17</v>
      </c>
      <c r="AE47" s="382" t="s">
        <v>17</v>
      </c>
      <c r="AF47" s="382" t="s">
        <v>17</v>
      </c>
      <c r="AG47" s="398" t="s">
        <v>17</v>
      </c>
      <c r="AH47" s="397" t="s">
        <v>17</v>
      </c>
      <c r="AI47" s="382" t="s">
        <v>17</v>
      </c>
      <c r="AJ47" s="382" t="s">
        <v>17</v>
      </c>
      <c r="AK47" s="382" t="s">
        <v>17</v>
      </c>
      <c r="AL47" s="399" t="s">
        <v>17</v>
      </c>
    </row>
    <row r="48" spans="2:38" ht="13.5" thickBot="1"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442"/>
      <c r="AG48" s="442"/>
      <c r="AH48" s="442"/>
      <c r="AI48" s="442"/>
      <c r="AJ48" s="442"/>
      <c r="AK48" s="442"/>
      <c r="AL48" s="442"/>
    </row>
    <row r="50" spans="2:11" ht="12.75">
      <c r="B50" s="455" t="s">
        <v>59</v>
      </c>
      <c r="I50" s="456"/>
      <c r="K50" s="456"/>
    </row>
    <row r="51" spans="2:11" ht="12.75">
      <c r="B51" s="343" t="s">
        <v>113</v>
      </c>
      <c r="I51" s="254"/>
      <c r="K51" s="254"/>
    </row>
    <row r="52" ht="12.75">
      <c r="B52" s="404" t="s">
        <v>163</v>
      </c>
    </row>
    <row r="53" ht="12.75">
      <c r="B53" s="404" t="s">
        <v>164</v>
      </c>
    </row>
    <row r="54" ht="12.75">
      <c r="B54" s="404" t="s">
        <v>207</v>
      </c>
    </row>
    <row r="55" ht="12.75">
      <c r="B55" s="404" t="s">
        <v>221</v>
      </c>
    </row>
    <row r="56" ht="12.75">
      <c r="B56" s="404" t="s">
        <v>203</v>
      </c>
    </row>
    <row r="57" ht="12.75">
      <c r="B57" s="404" t="s">
        <v>222</v>
      </c>
    </row>
    <row r="58" spans="2:11" ht="12.75">
      <c r="B58" s="457" t="s">
        <v>196</v>
      </c>
      <c r="I58" s="458"/>
      <c r="K58" s="458"/>
    </row>
    <row r="59" ht="12.75">
      <c r="B59" s="404" t="s">
        <v>223</v>
      </c>
    </row>
    <row r="60" ht="12.75">
      <c r="B60" s="404" t="s">
        <v>224</v>
      </c>
    </row>
    <row r="61" ht="12.75" hidden="1">
      <c r="B61" s="404" t="s">
        <v>197</v>
      </c>
    </row>
    <row r="62" ht="12.75">
      <c r="B62" s="404" t="s">
        <v>204</v>
      </c>
    </row>
    <row r="63" ht="12.75">
      <c r="B63" s="404" t="s">
        <v>165</v>
      </c>
    </row>
    <row r="64" ht="12.75">
      <c r="B64" s="404" t="s">
        <v>205</v>
      </c>
    </row>
    <row r="65" ht="12.75">
      <c r="B65" s="404" t="s">
        <v>217</v>
      </c>
    </row>
    <row r="66" ht="12.75">
      <c r="B66" s="404" t="s">
        <v>206</v>
      </c>
    </row>
    <row r="69" ht="12.75">
      <c r="B69" s="395"/>
    </row>
    <row r="70" spans="3:31" ht="12.75"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</row>
    <row r="71" spans="3:28" ht="12.75"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396"/>
    </row>
    <row r="72" spans="3:28" ht="12.75"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</row>
    <row r="73" spans="3:28" ht="12.75"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</row>
    <row r="74" spans="3:28" ht="12.75"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</row>
    <row r="75" spans="3:28" ht="12.75"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</row>
    <row r="76" spans="3:28" ht="12.75"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</row>
    <row r="77" spans="3:28" ht="12.75">
      <c r="C77" s="396"/>
      <c r="D77" s="396"/>
      <c r="E77" s="396"/>
      <c r="F77" s="396"/>
      <c r="G77" s="396"/>
      <c r="J77" s="459"/>
      <c r="K77" s="459"/>
      <c r="L77" s="459"/>
      <c r="M77" s="459"/>
      <c r="N77" s="459"/>
      <c r="O77" s="459"/>
      <c r="P77" s="459"/>
      <c r="Q77" s="459"/>
      <c r="U77" s="382"/>
      <c r="V77" s="382"/>
      <c r="W77" s="382"/>
      <c r="X77" s="382"/>
      <c r="Y77" s="382"/>
      <c r="Z77" s="382"/>
      <c r="AA77" s="382"/>
      <c r="AB77" s="382"/>
    </row>
    <row r="78" spans="1:28" ht="12.75">
      <c r="A78" s="277"/>
      <c r="B78" s="277"/>
      <c r="C78" s="426"/>
      <c r="D78" s="426"/>
      <c r="E78" s="426"/>
      <c r="F78" s="426"/>
      <c r="G78" s="423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382"/>
      <c r="U78" s="382"/>
      <c r="V78" s="382"/>
      <c r="W78" s="382"/>
      <c r="X78" s="382"/>
      <c r="Y78" s="382"/>
      <c r="Z78" s="382"/>
      <c r="AA78" s="382"/>
      <c r="AB78" s="382"/>
    </row>
    <row r="79" spans="1:117" ht="12.75">
      <c r="A79" s="277"/>
      <c r="B79" s="460"/>
      <c r="C79" s="458"/>
      <c r="D79" s="461"/>
      <c r="E79" s="461"/>
      <c r="F79" s="461"/>
      <c r="G79" s="423"/>
      <c r="H79" s="426"/>
      <c r="I79" s="426"/>
      <c r="J79" s="403"/>
      <c r="K79" s="403"/>
      <c r="L79" s="403"/>
      <c r="M79" s="403"/>
      <c r="N79" s="403"/>
      <c r="O79" s="403"/>
      <c r="P79" s="403"/>
      <c r="Q79" s="403"/>
      <c r="R79" s="426"/>
      <c r="S79" s="426"/>
      <c r="T79" s="382"/>
      <c r="U79" s="382"/>
      <c r="V79" s="382"/>
      <c r="W79" s="382"/>
      <c r="X79" s="382"/>
      <c r="Y79" s="382"/>
      <c r="Z79" s="382"/>
      <c r="AA79" s="382"/>
      <c r="AB79" s="382"/>
      <c r="AE79" s="431"/>
      <c r="AF79" s="462"/>
      <c r="AJ79" s="463"/>
      <c r="AK79" s="431"/>
      <c r="AL79" s="463"/>
      <c r="AM79" s="463"/>
      <c r="AN79" s="431"/>
      <c r="AO79" s="463"/>
      <c r="AP79" s="463"/>
      <c r="AQ79" s="431"/>
      <c r="AR79" s="463"/>
      <c r="AS79" s="463"/>
      <c r="AT79" s="431"/>
      <c r="AU79" s="463"/>
      <c r="AV79" s="463"/>
      <c r="AW79" s="431"/>
      <c r="AX79" s="463"/>
      <c r="AY79" s="463"/>
      <c r="AZ79" s="431"/>
      <c r="BA79" s="463"/>
      <c r="BB79" s="463"/>
      <c r="BC79" s="431"/>
      <c r="BD79" s="463"/>
      <c r="BE79" s="463"/>
      <c r="BF79" s="431"/>
      <c r="BG79" s="463"/>
      <c r="BH79" s="463"/>
      <c r="BI79" s="431"/>
      <c r="BJ79" s="463"/>
      <c r="BK79" s="463"/>
      <c r="BL79" s="431"/>
      <c r="BM79" s="463"/>
      <c r="BN79" s="463"/>
      <c r="BO79" s="431"/>
      <c r="BP79" s="463"/>
      <c r="BQ79" s="463"/>
      <c r="BR79" s="431"/>
      <c r="BS79" s="463"/>
      <c r="BT79" s="463"/>
      <c r="BU79" s="431"/>
      <c r="BV79" s="463"/>
      <c r="BW79" s="463"/>
      <c r="BX79" s="431"/>
      <c r="BY79" s="463"/>
      <c r="BZ79" s="463"/>
      <c r="CA79" s="431"/>
      <c r="CB79" s="463"/>
      <c r="CC79" s="463"/>
      <c r="CD79" s="431"/>
      <c r="CE79" s="463"/>
      <c r="CF79" s="463"/>
      <c r="CG79" s="431"/>
      <c r="CH79" s="463"/>
      <c r="CI79" s="463"/>
      <c r="CJ79" s="431"/>
      <c r="CK79" s="463"/>
      <c r="CL79" s="463"/>
      <c r="CM79" s="431"/>
      <c r="CN79" s="463"/>
      <c r="CO79" s="463"/>
      <c r="CP79" s="431"/>
      <c r="CQ79" s="463"/>
      <c r="CS79" s="463"/>
      <c r="CT79" s="431"/>
      <c r="CU79" s="463"/>
      <c r="CV79" s="463"/>
      <c r="CW79" s="431"/>
      <c r="CX79" s="463"/>
      <c r="CY79" s="463"/>
      <c r="CZ79" s="396"/>
      <c r="DA79" s="396"/>
      <c r="DB79" s="382"/>
      <c r="DC79" s="396"/>
      <c r="DD79" s="396"/>
      <c r="DE79" s="396"/>
      <c r="DF79" s="396"/>
      <c r="DG79" s="396"/>
      <c r="DH79" s="396"/>
      <c r="DI79" s="382"/>
      <c r="DJ79" s="396"/>
      <c r="DK79" s="396"/>
      <c r="DL79" s="382"/>
      <c r="DM79" s="464"/>
    </row>
    <row r="80" spans="1:118" ht="12.75">
      <c r="A80" s="277"/>
      <c r="B80" s="277"/>
      <c r="D80" s="458"/>
      <c r="E80" s="403"/>
      <c r="F80" s="403"/>
      <c r="G80" s="423"/>
      <c r="H80" s="426"/>
      <c r="I80" s="426"/>
      <c r="J80" s="403"/>
      <c r="K80" s="403"/>
      <c r="L80" s="403"/>
      <c r="M80" s="403"/>
      <c r="N80" s="403"/>
      <c r="O80" s="403"/>
      <c r="P80" s="403"/>
      <c r="Q80" s="403"/>
      <c r="R80" s="426"/>
      <c r="S80" s="426"/>
      <c r="T80" s="382"/>
      <c r="U80" s="382"/>
      <c r="V80" s="382"/>
      <c r="W80" s="382"/>
      <c r="X80" s="382"/>
      <c r="Y80" s="382"/>
      <c r="Z80" s="382"/>
      <c r="AA80" s="382"/>
      <c r="AB80" s="382"/>
      <c r="AE80" s="431"/>
      <c r="AJ80" s="463"/>
      <c r="AK80" s="463"/>
      <c r="AL80" s="431"/>
      <c r="AM80" s="463"/>
      <c r="AN80" s="463"/>
      <c r="AO80" s="431"/>
      <c r="AP80" s="463"/>
      <c r="AQ80" s="463"/>
      <c r="AR80" s="431"/>
      <c r="AS80" s="463"/>
      <c r="AT80" s="463"/>
      <c r="AU80" s="431"/>
      <c r="AV80" s="463"/>
      <c r="AW80" s="463"/>
      <c r="AX80" s="431"/>
      <c r="AY80" s="463"/>
      <c r="AZ80" s="463"/>
      <c r="BA80" s="431"/>
      <c r="BB80" s="463"/>
      <c r="BC80" s="463"/>
      <c r="BD80" s="431"/>
      <c r="BE80" s="463"/>
      <c r="BF80" s="463"/>
      <c r="BG80" s="431"/>
      <c r="BH80" s="463"/>
      <c r="BI80" s="463"/>
      <c r="BJ80" s="431"/>
      <c r="BK80" s="463"/>
      <c r="BL80" s="463"/>
      <c r="BM80" s="431"/>
      <c r="BN80" s="463"/>
      <c r="BO80" s="463"/>
      <c r="BP80" s="431"/>
      <c r="BQ80" s="463"/>
      <c r="BR80" s="463"/>
      <c r="BS80" s="431"/>
      <c r="BT80" s="463"/>
      <c r="BU80" s="463"/>
      <c r="BV80" s="431"/>
      <c r="BW80" s="463"/>
      <c r="BX80" s="463"/>
      <c r="BY80" s="431"/>
      <c r="BZ80" s="463"/>
      <c r="CA80" s="463"/>
      <c r="CB80" s="431"/>
      <c r="CC80" s="463"/>
      <c r="CD80" s="463"/>
      <c r="CE80" s="431"/>
      <c r="CF80" s="463"/>
      <c r="CG80" s="463"/>
      <c r="CH80" s="431"/>
      <c r="CI80" s="463"/>
      <c r="CJ80" s="463"/>
      <c r="CK80" s="431"/>
      <c r="CL80" s="463"/>
      <c r="CM80" s="463"/>
      <c r="CN80" s="431"/>
      <c r="CO80" s="463"/>
      <c r="CP80" s="463"/>
      <c r="CQ80" s="431"/>
      <c r="CR80" s="463"/>
      <c r="CT80" s="463"/>
      <c r="CU80" s="431"/>
      <c r="CV80" s="463"/>
      <c r="CW80" s="463"/>
      <c r="CX80" s="431"/>
      <c r="CY80" s="463"/>
      <c r="CZ80" s="463"/>
      <c r="DA80" s="396"/>
      <c r="DB80" s="396"/>
      <c r="DC80" s="382"/>
      <c r="DD80" s="396"/>
      <c r="DE80" s="396"/>
      <c r="DF80" s="396"/>
      <c r="DG80" s="396"/>
      <c r="DH80" s="396"/>
      <c r="DI80" s="396"/>
      <c r="DJ80" s="382"/>
      <c r="DK80" s="396"/>
      <c r="DL80" s="396"/>
      <c r="DM80" s="382"/>
      <c r="DN80" s="464"/>
    </row>
    <row r="81" spans="3:28" ht="12.75">
      <c r="C81" s="403"/>
      <c r="D81" s="403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</row>
    <row r="82" spans="6:19" ht="12.75">
      <c r="F82" s="431"/>
      <c r="G82" s="431"/>
      <c r="H82" s="431"/>
      <c r="I82" s="431"/>
      <c r="J82" s="431"/>
      <c r="R82" s="431"/>
      <c r="S82" s="431"/>
    </row>
    <row r="83" spans="5:19" ht="12.75">
      <c r="E83" s="431"/>
      <c r="F83" s="431"/>
      <c r="G83" s="431"/>
      <c r="H83" s="431"/>
      <c r="I83" s="431"/>
      <c r="J83" s="431"/>
      <c r="R83" s="431"/>
      <c r="S83" s="431"/>
    </row>
    <row r="85" spans="3:6" ht="12.75">
      <c r="C85" s="396"/>
      <c r="D85" s="396"/>
      <c r="E85" s="396"/>
      <c r="F85" s="382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Ollero, C.Y.</dc:creator>
  <cp:keywords/>
  <dc:description/>
  <cp:lastModifiedBy>wb331832</cp:lastModifiedBy>
  <dcterms:created xsi:type="dcterms:W3CDTF">2011-09-30T01:30:31Z</dcterms:created>
  <dcterms:modified xsi:type="dcterms:W3CDTF">2012-05-30T14:18:57Z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