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M:\FIN\IBO\SDDS\Current Quarter SDDS Template\BPM6\"/>
    </mc:Choice>
  </mc:AlternateContent>
  <bookViews>
    <workbookView xWindow="9525" yWindow="0" windowWidth="19305" windowHeight="11760" tabRatio="761"/>
  </bookViews>
  <sheets>
    <sheet name="Readme" sheetId="6" r:id="rId1"/>
    <sheet name="work" sheetId="5" state="hidden" r:id="rId2"/>
    <sheet name="database" sheetId="12" state="hidden" r:id="rId3"/>
    <sheet name="upload" sheetId="35" state="hidden" r:id="rId4"/>
    <sheet name="upload2" sheetId="36" state="hidden" r:id="rId5"/>
    <sheet name="validations" sheetId="38" r:id="rId6"/>
    <sheet name="Table 1" sheetId="19" r:id="rId7"/>
    <sheet name="Table 2" sheetId="18" r:id="rId8"/>
    <sheet name="Table 3" sheetId="15" r:id="rId9"/>
    <sheet name="Table 4" sheetId="21" r:id="rId10"/>
    <sheet name="STable 1.1" sheetId="22" r:id="rId11"/>
    <sheet name="STable 1.2" sheetId="23" r:id="rId12"/>
    <sheet name="STable 1.3" sheetId="24" r:id="rId13"/>
    <sheet name="STable 1.4" sheetId="25" r:id="rId14"/>
    <sheet name="STable 1.5" sheetId="26" r:id="rId15"/>
    <sheet name="STable 1.6" sheetId="27" r:id="rId16"/>
    <sheet name="STable 2.1" sheetId="28" r:id="rId17"/>
    <sheet name="STable 3.1" sheetId="29" r:id="rId18"/>
    <sheet name="STable 3.2" sheetId="30" r:id="rId19"/>
  </sheets>
  <definedNames>
    <definedName name="_xlnm.Print_Area" localSheetId="5">validations!$A$1:$P$171</definedName>
  </definedNames>
  <calcPr calcId="152511"/>
</workbook>
</file>

<file path=xl/calcChain.xml><?xml version="1.0" encoding="utf-8"?>
<calcChain xmlns="http://schemas.openxmlformats.org/spreadsheetml/2006/main">
  <c r="A1376" i="36" l="1"/>
  <c r="A1375" i="36"/>
  <c r="A1374" i="36"/>
  <c r="A1373" i="36"/>
  <c r="A1372" i="36"/>
  <c r="A1371" i="36"/>
  <c r="A1370" i="36"/>
  <c r="A1369" i="36"/>
  <c r="A1368" i="36"/>
  <c r="A1367" i="36"/>
  <c r="A1366" i="36"/>
  <c r="A1365" i="36"/>
  <c r="A1364" i="36"/>
  <c r="A1363" i="36"/>
  <c r="A1362" i="36"/>
  <c r="A1361" i="36"/>
  <c r="A1360" i="36"/>
  <c r="A1359" i="36"/>
  <c r="A1358" i="36"/>
  <c r="A1357" i="36"/>
  <c r="A1356" i="36"/>
  <c r="A1355" i="36"/>
  <c r="A1354" i="36"/>
  <c r="A1353" i="36"/>
  <c r="A1352" i="36"/>
  <c r="A1351" i="36"/>
  <c r="A1350" i="36"/>
  <c r="A1349" i="36"/>
  <c r="A1348" i="36"/>
  <c r="A1347" i="36"/>
  <c r="A1346" i="36"/>
  <c r="A1345" i="36"/>
  <c r="A1344" i="36"/>
  <c r="A1343" i="36"/>
  <c r="A1342" i="36"/>
  <c r="A1341" i="36"/>
  <c r="A1340" i="36"/>
  <c r="A1339" i="36"/>
  <c r="A1338" i="36"/>
  <c r="A1337" i="36"/>
  <c r="A1336" i="36"/>
  <c r="A1335" i="36"/>
  <c r="A1334" i="36"/>
  <c r="A1333" i="36"/>
  <c r="A1332" i="36"/>
  <c r="A1331" i="36"/>
  <c r="A1330" i="36"/>
  <c r="A1329" i="36"/>
  <c r="A1328" i="36"/>
  <c r="A1327" i="36"/>
  <c r="A1326" i="36"/>
  <c r="A1325" i="36"/>
  <c r="A1324" i="36"/>
  <c r="A1323" i="36"/>
  <c r="A1322" i="36"/>
  <c r="A1321" i="36"/>
  <c r="A1320" i="36"/>
  <c r="A1319" i="36"/>
  <c r="A1318" i="36"/>
  <c r="A1317" i="36"/>
  <c r="A1316" i="36"/>
  <c r="A1315" i="36"/>
  <c r="A1314" i="36"/>
  <c r="A1313" i="36"/>
  <c r="A1312" i="36"/>
  <c r="A1311" i="36"/>
  <c r="A1310" i="36"/>
  <c r="A1309" i="36"/>
  <c r="A1308" i="36"/>
  <c r="A1307" i="36"/>
  <c r="A1306" i="36"/>
  <c r="A1305" i="36"/>
  <c r="A1304" i="36"/>
  <c r="A1303" i="36"/>
  <c r="A1302" i="36"/>
  <c r="A1301" i="36"/>
  <c r="A1300" i="36"/>
  <c r="A1299" i="36"/>
  <c r="A1298" i="36"/>
  <c r="A1297" i="36"/>
  <c r="A1296" i="36"/>
  <c r="A1295" i="36"/>
  <c r="A1294" i="36"/>
  <c r="A1293" i="36"/>
  <c r="A1292" i="36"/>
  <c r="A1291" i="36"/>
  <c r="A1290" i="36"/>
  <c r="A1289" i="36"/>
  <c r="A1288" i="36"/>
  <c r="A1287" i="36"/>
  <c r="A1286" i="36"/>
  <c r="A1285" i="36"/>
  <c r="A1284" i="36"/>
  <c r="A1283" i="36"/>
  <c r="A1282" i="36"/>
  <c r="A1281" i="36"/>
  <c r="A1280" i="36"/>
  <c r="A1279" i="36"/>
  <c r="A1278" i="36"/>
  <c r="A1277" i="36"/>
  <c r="A1276" i="36"/>
  <c r="A1275" i="36"/>
  <c r="A1274" i="36"/>
  <c r="A1273" i="36"/>
  <c r="A1272" i="36"/>
  <c r="A1271" i="36"/>
  <c r="A1270" i="36"/>
  <c r="A1269" i="36"/>
  <c r="A1268" i="36"/>
  <c r="A1267" i="36"/>
  <c r="A1266" i="36"/>
  <c r="A1265" i="36"/>
  <c r="A1264" i="36"/>
  <c r="A1263" i="36"/>
  <c r="A1262" i="36"/>
  <c r="A1261" i="36"/>
  <c r="A1260" i="36"/>
  <c r="A1259" i="36"/>
  <c r="A1258" i="36"/>
  <c r="A1257" i="36"/>
  <c r="A1256" i="36"/>
  <c r="A1255" i="36"/>
  <c r="A1254" i="36"/>
  <c r="A1253" i="36"/>
  <c r="A1252" i="36"/>
  <c r="A1251" i="36"/>
  <c r="A1250" i="36"/>
  <c r="A1249" i="36"/>
  <c r="A1248" i="36"/>
  <c r="A1247" i="36"/>
  <c r="A1246" i="36"/>
  <c r="A1245" i="36"/>
  <c r="A1244" i="36"/>
  <c r="A1243" i="36"/>
  <c r="A1242" i="36"/>
  <c r="A1241" i="36"/>
  <c r="A1240" i="36"/>
  <c r="A1239" i="36"/>
  <c r="A1238" i="36"/>
  <c r="A1237" i="36"/>
  <c r="A1236" i="36"/>
  <c r="A1235" i="36"/>
  <c r="A1234" i="36"/>
  <c r="A1233" i="36"/>
  <c r="A1232" i="36"/>
  <c r="A1231" i="36"/>
  <c r="A1230" i="36"/>
  <c r="A1229" i="36"/>
  <c r="A1228" i="36"/>
  <c r="A1227" i="36"/>
  <c r="A1226" i="36"/>
  <c r="A1225" i="36"/>
  <c r="A1224" i="36"/>
  <c r="A1223" i="36"/>
  <c r="A1222" i="36"/>
  <c r="A1221" i="36"/>
  <c r="A1220" i="36"/>
  <c r="A1219" i="36"/>
  <c r="A1218" i="36"/>
  <c r="A1217" i="36"/>
  <c r="A1216" i="36"/>
  <c r="A1215" i="36"/>
  <c r="A1214" i="36"/>
  <c r="A1213" i="36"/>
  <c r="A1212" i="36"/>
  <c r="A1211" i="36"/>
  <c r="A1210" i="36"/>
  <c r="A1209" i="36"/>
  <c r="A1208" i="36"/>
  <c r="A1207" i="36"/>
  <c r="A1206" i="36"/>
  <c r="A1205" i="36"/>
  <c r="A1204" i="36"/>
  <c r="A1203" i="36"/>
  <c r="A1202" i="36"/>
  <c r="A1201" i="36"/>
  <c r="A1200" i="36"/>
  <c r="A1199" i="36"/>
  <c r="A1198" i="36"/>
  <c r="A1197" i="36"/>
  <c r="A1196" i="36"/>
  <c r="A1195" i="36"/>
  <c r="A1194" i="36"/>
  <c r="A1193" i="36"/>
  <c r="A1192" i="36"/>
  <c r="A1191" i="36"/>
  <c r="A1190" i="36"/>
  <c r="A1189" i="36"/>
  <c r="A1188" i="36"/>
  <c r="A1187" i="36"/>
  <c r="A1186" i="36"/>
  <c r="A1185" i="36"/>
  <c r="A1184" i="36"/>
  <c r="A1183" i="36"/>
  <c r="A1182" i="36"/>
  <c r="A1181" i="36"/>
  <c r="A1180" i="36"/>
  <c r="A1179" i="36"/>
  <c r="A1178" i="36"/>
  <c r="A1177" i="36"/>
  <c r="A1176" i="36"/>
  <c r="A1175" i="36"/>
  <c r="A1174" i="36"/>
  <c r="A1173" i="36"/>
  <c r="A1172" i="36"/>
  <c r="A1171" i="36"/>
  <c r="A1170" i="36"/>
  <c r="A1169" i="36"/>
  <c r="A1168" i="36"/>
  <c r="A1167" i="36"/>
  <c r="A1166" i="36"/>
  <c r="A1165" i="36"/>
  <c r="A1164" i="36"/>
  <c r="A1163" i="36"/>
  <c r="A1162" i="36"/>
  <c r="A1161" i="36"/>
  <c r="A1160" i="36"/>
  <c r="A1159" i="36"/>
  <c r="A1158" i="36"/>
  <c r="A1157" i="36"/>
  <c r="A1156" i="36"/>
  <c r="A1155" i="36"/>
  <c r="A1154" i="36"/>
  <c r="A1153" i="36"/>
  <c r="A1152" i="36"/>
  <c r="A1151" i="36"/>
  <c r="A1150" i="36"/>
  <c r="A1149" i="36"/>
  <c r="A1148" i="36"/>
  <c r="A1147" i="36"/>
  <c r="A1146" i="36"/>
  <c r="A1145" i="36"/>
  <c r="A1144" i="36"/>
  <c r="A1143" i="36"/>
  <c r="A1142" i="36"/>
  <c r="A1141" i="36"/>
  <c r="A1140" i="36"/>
  <c r="A1139" i="36"/>
  <c r="A1138" i="36"/>
  <c r="A1137" i="36"/>
  <c r="A1136" i="36"/>
  <c r="A1135" i="36"/>
  <c r="A1134" i="36"/>
  <c r="A1133" i="36"/>
  <c r="A1132" i="36"/>
  <c r="A1131" i="36"/>
  <c r="A1130" i="36"/>
  <c r="A1129" i="36"/>
  <c r="A1128" i="36"/>
  <c r="A1127" i="36"/>
  <c r="A1126" i="36"/>
  <c r="A1125" i="36"/>
  <c r="A1124" i="36"/>
  <c r="A1123" i="36"/>
  <c r="A1122" i="36"/>
  <c r="A1121" i="36"/>
  <c r="A1120" i="36"/>
  <c r="A1119" i="36"/>
  <c r="A1118" i="36"/>
  <c r="A1117" i="36"/>
  <c r="A1116" i="36"/>
  <c r="A1115" i="36"/>
  <c r="A1114" i="36"/>
  <c r="A1113" i="36"/>
  <c r="A1112" i="36"/>
  <c r="A1111" i="36"/>
  <c r="A1110" i="36"/>
  <c r="A1109" i="36"/>
  <c r="A1108" i="36"/>
  <c r="A1107" i="36"/>
  <c r="A1106" i="36"/>
  <c r="A1105" i="36"/>
  <c r="A1104" i="36"/>
  <c r="A1103" i="36"/>
  <c r="A1102" i="36"/>
  <c r="A1101" i="36"/>
  <c r="A1100" i="36"/>
  <c r="A1099" i="36"/>
  <c r="A1098" i="36"/>
  <c r="A1097" i="36"/>
  <c r="A1096" i="36"/>
  <c r="A1095" i="36"/>
  <c r="A1094" i="36"/>
  <c r="A1093" i="36"/>
  <c r="A1092" i="36"/>
  <c r="A1091" i="36"/>
  <c r="A1090" i="36"/>
  <c r="A1089" i="36"/>
  <c r="A1088" i="36"/>
  <c r="A1087" i="36"/>
  <c r="A1086" i="36"/>
  <c r="A1085" i="36"/>
  <c r="A1084" i="36"/>
  <c r="A1083" i="36"/>
  <c r="A1082" i="36"/>
  <c r="A1081" i="36"/>
  <c r="A1080" i="36"/>
  <c r="A1079" i="36"/>
  <c r="A1078" i="36"/>
  <c r="A1077" i="36"/>
  <c r="A1076" i="36"/>
  <c r="A1075" i="36"/>
  <c r="A1074" i="36"/>
  <c r="A1073" i="36"/>
  <c r="A1072" i="36"/>
  <c r="A1071" i="36"/>
  <c r="A1070" i="36"/>
  <c r="A1069" i="36"/>
  <c r="A1068" i="36"/>
  <c r="A1067" i="36"/>
  <c r="A1066" i="36"/>
  <c r="A1065" i="36"/>
  <c r="A1064" i="36"/>
  <c r="A1063" i="36"/>
  <c r="A1062" i="36"/>
  <c r="A1061" i="36"/>
  <c r="A1060" i="36"/>
  <c r="A1059" i="36"/>
  <c r="A1058" i="36"/>
  <c r="A1057" i="36"/>
  <c r="A1056" i="36"/>
  <c r="A1055" i="36"/>
  <c r="A1054" i="36"/>
  <c r="A1053" i="36"/>
  <c r="A1052" i="36"/>
  <c r="A1051" i="36"/>
  <c r="A1050" i="36"/>
  <c r="A1049" i="36"/>
  <c r="A1048" i="36"/>
  <c r="A1047" i="36"/>
  <c r="A1046" i="36"/>
  <c r="A1045" i="36"/>
  <c r="A1044" i="36"/>
  <c r="A1043" i="36"/>
  <c r="A1042" i="36"/>
  <c r="A1041" i="36"/>
  <c r="A1040" i="36"/>
  <c r="A1039" i="36"/>
  <c r="A1038" i="36"/>
  <c r="A1037" i="36"/>
  <c r="A1036" i="36"/>
  <c r="A1035" i="36"/>
  <c r="A1034" i="36"/>
  <c r="A1033" i="36"/>
  <c r="A1032" i="36"/>
  <c r="A1031" i="36"/>
  <c r="A1030" i="36"/>
  <c r="A1029" i="36"/>
  <c r="A1028" i="36"/>
  <c r="A1027" i="36"/>
  <c r="A1026" i="36"/>
  <c r="A1025" i="36"/>
  <c r="A1024" i="36"/>
  <c r="A1023" i="36"/>
  <c r="A1022" i="36"/>
  <c r="A1021" i="36"/>
  <c r="A1020" i="36"/>
  <c r="A1019" i="36"/>
  <c r="A1018" i="36"/>
  <c r="A1017" i="36"/>
  <c r="A1016" i="36"/>
  <c r="A1015" i="36"/>
  <c r="A1014" i="36"/>
  <c r="A1013" i="36"/>
  <c r="A1012" i="36"/>
  <c r="A1011" i="36"/>
  <c r="A1010" i="36"/>
  <c r="A1009" i="36"/>
  <c r="A1008" i="36"/>
  <c r="A1007" i="36"/>
  <c r="A1006" i="36"/>
  <c r="A1005" i="36"/>
  <c r="A1004" i="36"/>
  <c r="A1003" i="36"/>
  <c r="A1002" i="36"/>
  <c r="A1001" i="36"/>
  <c r="A1000" i="36"/>
  <c r="A999" i="36"/>
  <c r="A998" i="36"/>
  <c r="A997" i="36"/>
  <c r="A996" i="36"/>
  <c r="A995" i="36"/>
  <c r="A994" i="36"/>
  <c r="A993" i="36"/>
  <c r="A992" i="36"/>
  <c r="A991" i="36"/>
  <c r="A990" i="36"/>
  <c r="A989" i="36"/>
  <c r="A988" i="36"/>
  <c r="A987" i="36"/>
  <c r="A986" i="36"/>
  <c r="A985" i="36"/>
  <c r="A984" i="36"/>
  <c r="A983" i="36"/>
  <c r="A982" i="36"/>
  <c r="A981" i="36"/>
  <c r="A980" i="36"/>
  <c r="A979" i="36"/>
  <c r="A978" i="36"/>
  <c r="A977" i="36"/>
  <c r="A976" i="36"/>
  <c r="A975" i="36"/>
  <c r="A974" i="36"/>
  <c r="A973" i="36"/>
  <c r="A972" i="36"/>
  <c r="A971" i="36"/>
  <c r="A970" i="36"/>
  <c r="A969" i="36"/>
  <c r="A968" i="36"/>
  <c r="A967" i="36"/>
  <c r="A966" i="36"/>
  <c r="A965" i="36"/>
  <c r="A964" i="36"/>
  <c r="A963" i="36"/>
  <c r="A962" i="36"/>
  <c r="A961" i="36"/>
  <c r="A960" i="36"/>
  <c r="A959" i="36"/>
  <c r="A958" i="36"/>
  <c r="A957" i="36"/>
  <c r="A956" i="36"/>
  <c r="A955" i="36"/>
  <c r="A954" i="36"/>
  <c r="A953" i="36"/>
  <c r="A952" i="36"/>
  <c r="A951" i="36"/>
  <c r="A950" i="36"/>
  <c r="A949" i="36"/>
  <c r="A948" i="36"/>
  <c r="A947" i="36"/>
  <c r="A946" i="36"/>
  <c r="A945" i="36"/>
  <c r="A944" i="36"/>
  <c r="A943" i="36"/>
  <c r="A942" i="36"/>
  <c r="A941" i="36"/>
  <c r="A940" i="36"/>
  <c r="A939" i="36"/>
  <c r="A938" i="36"/>
  <c r="A937" i="36"/>
  <c r="A936" i="36"/>
  <c r="A935" i="36"/>
  <c r="A934" i="36"/>
  <c r="A933" i="36"/>
  <c r="A932" i="36"/>
  <c r="A931" i="36"/>
  <c r="A930" i="36"/>
  <c r="A929" i="36"/>
  <c r="A928" i="36"/>
  <c r="A927" i="36"/>
  <c r="A926" i="36"/>
  <c r="A925" i="36"/>
  <c r="A924" i="36"/>
  <c r="A923" i="36"/>
  <c r="A922" i="36"/>
  <c r="A921" i="36"/>
  <c r="A920" i="36"/>
  <c r="A919" i="36"/>
  <c r="A918" i="36"/>
  <c r="A917" i="36"/>
  <c r="A916" i="36"/>
  <c r="A915" i="36"/>
  <c r="A914" i="36"/>
  <c r="A913" i="36"/>
  <c r="A912" i="36"/>
  <c r="A911" i="36"/>
  <c r="A910" i="36"/>
  <c r="A909" i="36"/>
  <c r="A908" i="36"/>
  <c r="A907" i="36"/>
  <c r="A906" i="36"/>
  <c r="A905" i="36"/>
  <c r="A904" i="36"/>
  <c r="A903" i="36"/>
  <c r="A902" i="36"/>
  <c r="A901" i="36"/>
  <c r="A900" i="36"/>
  <c r="A899" i="36"/>
  <c r="A898" i="36"/>
  <c r="A897" i="36"/>
  <c r="A896" i="36"/>
  <c r="A895" i="36"/>
  <c r="A894" i="36"/>
  <c r="A893" i="36"/>
  <c r="A892" i="36"/>
  <c r="A891" i="36"/>
  <c r="A890" i="36"/>
  <c r="A889" i="36"/>
  <c r="A888" i="36"/>
  <c r="A887" i="36"/>
  <c r="A886" i="36"/>
  <c r="A885" i="36"/>
  <c r="A884" i="36"/>
  <c r="A883" i="36"/>
  <c r="A882" i="36"/>
  <c r="A881" i="36"/>
  <c r="A880" i="36"/>
  <c r="A879" i="36"/>
  <c r="A878" i="36"/>
  <c r="A877" i="36"/>
  <c r="A876" i="36"/>
  <c r="A875" i="36"/>
  <c r="A874" i="36"/>
  <c r="A873" i="36"/>
  <c r="A872" i="36"/>
  <c r="A871" i="36"/>
  <c r="A870" i="36"/>
  <c r="A869" i="36"/>
  <c r="A868" i="36"/>
  <c r="A867" i="36"/>
  <c r="A866" i="36"/>
  <c r="A865" i="36"/>
  <c r="A864" i="36"/>
  <c r="A863" i="36"/>
  <c r="A862" i="36"/>
  <c r="A861" i="36"/>
  <c r="A860" i="36"/>
  <c r="A859" i="36"/>
  <c r="A858" i="36"/>
  <c r="A857" i="36"/>
  <c r="A856" i="36"/>
  <c r="A855" i="36"/>
  <c r="A854" i="36"/>
  <c r="A853" i="36"/>
  <c r="A852" i="36"/>
  <c r="A851" i="36"/>
  <c r="A850" i="36"/>
  <c r="A849" i="36"/>
  <c r="A848" i="36"/>
  <c r="A847" i="36"/>
  <c r="A846" i="36"/>
  <c r="A845" i="36"/>
  <c r="A844" i="36"/>
  <c r="A843" i="36"/>
  <c r="A842" i="36"/>
  <c r="A841" i="36"/>
  <c r="A840" i="36"/>
  <c r="A839" i="36"/>
  <c r="A838" i="36"/>
  <c r="A837" i="36"/>
  <c r="A836" i="36"/>
  <c r="A835" i="36"/>
  <c r="A834" i="36"/>
  <c r="A833" i="36"/>
  <c r="A832" i="36"/>
  <c r="A831" i="36"/>
  <c r="A830" i="36"/>
  <c r="A829" i="36"/>
  <c r="A828" i="36"/>
  <c r="A827" i="36"/>
  <c r="A826" i="36"/>
  <c r="A825" i="36"/>
  <c r="A824" i="36"/>
  <c r="A823" i="36"/>
  <c r="A822" i="36"/>
  <c r="A821" i="36"/>
  <c r="A820" i="36"/>
  <c r="A819" i="36"/>
  <c r="A818" i="36"/>
  <c r="A817" i="36"/>
  <c r="A816" i="36"/>
  <c r="A815" i="36"/>
  <c r="A814" i="36"/>
  <c r="A813" i="36"/>
  <c r="A812" i="36"/>
  <c r="A811" i="36"/>
  <c r="A810" i="36"/>
  <c r="A809" i="36"/>
  <c r="A808" i="36"/>
  <c r="A807" i="36"/>
  <c r="A806" i="36"/>
  <c r="A805" i="36"/>
  <c r="A804" i="36"/>
  <c r="A803" i="36"/>
  <c r="A802" i="36"/>
  <c r="A801" i="36"/>
  <c r="A800" i="36"/>
  <c r="A799" i="36"/>
  <c r="A798" i="36"/>
  <c r="A797" i="36"/>
  <c r="A796" i="36"/>
  <c r="A795" i="36"/>
  <c r="A794" i="36"/>
  <c r="A793" i="36"/>
  <c r="A792" i="36"/>
  <c r="A791" i="36"/>
  <c r="A790" i="36"/>
  <c r="A789" i="36"/>
  <c r="A788" i="36"/>
  <c r="A787" i="36"/>
  <c r="A786" i="36"/>
  <c r="A785" i="36"/>
  <c r="A784" i="36"/>
  <c r="A783" i="36"/>
  <c r="A782" i="36"/>
  <c r="A781" i="36"/>
  <c r="A780" i="36"/>
  <c r="A779" i="36"/>
  <c r="A778" i="36"/>
  <c r="A777" i="36"/>
  <c r="A776" i="36"/>
  <c r="A775" i="36"/>
  <c r="A774" i="36"/>
  <c r="A773" i="36"/>
  <c r="A772" i="36"/>
  <c r="A771" i="36"/>
  <c r="A770" i="36"/>
  <c r="A769" i="36"/>
  <c r="A768" i="36"/>
  <c r="A767" i="36"/>
  <c r="A766" i="36"/>
  <c r="A765" i="36"/>
  <c r="A764" i="36"/>
  <c r="A763" i="36"/>
  <c r="A762" i="36"/>
  <c r="A761" i="36"/>
  <c r="A760" i="36"/>
  <c r="A759" i="36"/>
  <c r="A758" i="36"/>
  <c r="A757" i="36"/>
  <c r="A756" i="36"/>
  <c r="A755" i="36"/>
  <c r="A754" i="36"/>
  <c r="A753" i="36"/>
  <c r="A752" i="36"/>
  <c r="A751" i="36"/>
  <c r="A750" i="36"/>
  <c r="A749" i="36"/>
  <c r="A748" i="36"/>
  <c r="A747" i="36"/>
  <c r="A746" i="36"/>
  <c r="A745" i="36"/>
  <c r="A744" i="36"/>
  <c r="A743" i="36"/>
  <c r="A742" i="36"/>
  <c r="A741" i="36"/>
  <c r="A740" i="36"/>
  <c r="A739" i="36"/>
  <c r="A738" i="36"/>
  <c r="A737" i="36"/>
  <c r="A736" i="36"/>
  <c r="A735" i="36"/>
  <c r="A734" i="36"/>
  <c r="A733" i="36"/>
  <c r="A732" i="36"/>
  <c r="A731" i="36"/>
  <c r="A730" i="36"/>
  <c r="A729" i="36"/>
  <c r="A728" i="36"/>
  <c r="A727" i="36"/>
  <c r="A726" i="36"/>
  <c r="A725" i="36"/>
  <c r="A724" i="36"/>
  <c r="A723" i="36"/>
  <c r="A722" i="36"/>
  <c r="A721" i="36"/>
  <c r="A720" i="36"/>
  <c r="A719" i="36"/>
  <c r="A718" i="36"/>
  <c r="A717" i="36"/>
  <c r="A716" i="36"/>
  <c r="A715" i="36"/>
  <c r="A714" i="36"/>
  <c r="A713" i="36"/>
  <c r="A712" i="36"/>
  <c r="A711" i="36"/>
  <c r="A710" i="36"/>
  <c r="A709" i="36"/>
  <c r="A708" i="36"/>
  <c r="A707" i="36"/>
  <c r="A706" i="36"/>
  <c r="A705" i="36"/>
  <c r="A704" i="36"/>
  <c r="A703" i="36"/>
  <c r="A702" i="36"/>
  <c r="A701" i="36"/>
  <c r="A700" i="36"/>
  <c r="A699" i="36"/>
  <c r="A698" i="36"/>
  <c r="A697" i="36"/>
  <c r="A696" i="36"/>
  <c r="A695" i="36"/>
  <c r="A694" i="36"/>
  <c r="A693" i="36"/>
  <c r="A692" i="36"/>
  <c r="A691" i="36"/>
  <c r="A690" i="36"/>
  <c r="A689" i="36"/>
  <c r="A688" i="36"/>
  <c r="A687" i="36"/>
  <c r="A686" i="36"/>
  <c r="A685" i="36"/>
  <c r="A684" i="36"/>
  <c r="A683" i="36"/>
  <c r="A682" i="36"/>
  <c r="A681" i="36"/>
  <c r="A680" i="36"/>
  <c r="A679" i="36"/>
  <c r="A678" i="36"/>
  <c r="A677" i="36"/>
  <c r="A676" i="36"/>
  <c r="A675" i="36"/>
  <c r="A674" i="36"/>
  <c r="A673" i="36"/>
  <c r="A672" i="36"/>
  <c r="A671" i="36"/>
  <c r="A670" i="36"/>
  <c r="A669" i="36"/>
  <c r="A668" i="36"/>
  <c r="A667" i="36"/>
  <c r="A666" i="36"/>
  <c r="A665" i="36"/>
  <c r="A664" i="36"/>
  <c r="A663" i="36"/>
  <c r="A662" i="36"/>
  <c r="A661" i="36"/>
  <c r="A660" i="36"/>
  <c r="A659" i="36"/>
  <c r="A658" i="36"/>
  <c r="A657" i="36"/>
  <c r="A656" i="36"/>
  <c r="A655" i="36"/>
  <c r="A654" i="36"/>
  <c r="A653" i="36"/>
  <c r="A652" i="36"/>
  <c r="A651" i="36"/>
  <c r="A650" i="36"/>
  <c r="A649" i="36"/>
  <c r="A648" i="36"/>
  <c r="A647" i="36"/>
  <c r="A646" i="36"/>
  <c r="A645" i="36"/>
  <c r="A644" i="36"/>
  <c r="A643" i="36"/>
  <c r="A642" i="36"/>
  <c r="A641" i="36"/>
  <c r="A640" i="36"/>
  <c r="A639" i="36"/>
  <c r="A638" i="36"/>
  <c r="A637" i="36"/>
  <c r="A636" i="36"/>
  <c r="A635" i="36"/>
  <c r="A634" i="36"/>
  <c r="A633" i="36"/>
  <c r="A632" i="36"/>
  <c r="A631" i="36"/>
  <c r="A630" i="36"/>
  <c r="A629" i="36"/>
  <c r="A628" i="36"/>
  <c r="A627" i="36"/>
  <c r="A626" i="36"/>
  <c r="A625" i="36"/>
  <c r="A624" i="36"/>
  <c r="A623" i="36"/>
  <c r="A622" i="36"/>
  <c r="A621" i="36"/>
  <c r="A620" i="36"/>
  <c r="A619" i="36"/>
  <c r="A618" i="36"/>
  <c r="A617" i="36"/>
  <c r="A616" i="36"/>
  <c r="A615" i="36"/>
  <c r="A614" i="36"/>
  <c r="A613" i="36"/>
  <c r="A612" i="36"/>
  <c r="A611" i="36"/>
  <c r="A610" i="36"/>
  <c r="A609" i="36"/>
  <c r="A608" i="36"/>
  <c r="A607" i="36"/>
  <c r="A606" i="36"/>
  <c r="A605" i="36"/>
  <c r="A604" i="36"/>
  <c r="A603" i="36"/>
  <c r="A602" i="36"/>
  <c r="A601" i="36"/>
  <c r="A600" i="36"/>
  <c r="A599" i="36"/>
  <c r="A598" i="36"/>
  <c r="A597" i="36"/>
  <c r="A596" i="36"/>
  <c r="A595" i="36"/>
  <c r="A594" i="36"/>
  <c r="A593" i="36"/>
  <c r="A592" i="36"/>
  <c r="A591" i="36"/>
  <c r="A590" i="36"/>
  <c r="A589" i="36"/>
  <c r="A588" i="36"/>
  <c r="A587" i="36"/>
  <c r="A586" i="36"/>
  <c r="A585" i="36"/>
  <c r="A584" i="36"/>
  <c r="A583" i="36"/>
  <c r="A582" i="36"/>
  <c r="A581" i="36"/>
  <c r="A580" i="36"/>
  <c r="A579" i="36"/>
  <c r="A578" i="36"/>
  <c r="A577" i="36"/>
  <c r="A576" i="36"/>
  <c r="A575" i="36"/>
  <c r="A574" i="36"/>
  <c r="A573" i="36"/>
  <c r="A572" i="36"/>
  <c r="A571" i="36"/>
  <c r="A570" i="36"/>
  <c r="A569" i="36"/>
  <c r="A568" i="36"/>
  <c r="A567" i="36"/>
  <c r="A566" i="36"/>
  <c r="A565" i="36"/>
  <c r="A564" i="36"/>
  <c r="A563" i="36"/>
  <c r="A562" i="36"/>
  <c r="A561" i="36"/>
  <c r="A560" i="36"/>
  <c r="A559" i="36"/>
  <c r="A558" i="36"/>
  <c r="A557" i="36"/>
  <c r="A556" i="36"/>
  <c r="A555" i="36"/>
  <c r="A554" i="36"/>
  <c r="A553" i="36"/>
  <c r="A552" i="36"/>
  <c r="A551" i="36"/>
  <c r="A550" i="36"/>
  <c r="A549" i="36"/>
  <c r="A548" i="36"/>
  <c r="A547" i="36"/>
  <c r="A546" i="36"/>
  <c r="A545" i="36"/>
  <c r="A544" i="36"/>
  <c r="A543" i="36"/>
  <c r="A542" i="36"/>
  <c r="A541" i="36"/>
  <c r="A540" i="36"/>
  <c r="A539" i="36"/>
  <c r="A538" i="36"/>
  <c r="A537" i="36"/>
  <c r="A536" i="36"/>
  <c r="A535" i="36"/>
  <c r="A534" i="36"/>
  <c r="A533" i="36"/>
  <c r="A532" i="36"/>
  <c r="A531" i="36"/>
  <c r="A530" i="36"/>
  <c r="A529" i="36"/>
  <c r="A528" i="36"/>
  <c r="A527" i="36"/>
  <c r="A526" i="36"/>
  <c r="A525" i="36"/>
  <c r="A524" i="36"/>
  <c r="A523" i="36"/>
  <c r="A522" i="36"/>
  <c r="A521" i="36"/>
  <c r="A520" i="36"/>
  <c r="A519" i="36"/>
  <c r="A518" i="36"/>
  <c r="A517" i="36"/>
  <c r="A516" i="36"/>
  <c r="A515" i="36"/>
  <c r="A514" i="36"/>
  <c r="A513" i="36"/>
  <c r="A512" i="36"/>
  <c r="A511" i="36"/>
  <c r="A510" i="36"/>
  <c r="A509" i="36"/>
  <c r="A508" i="36"/>
  <c r="A507" i="36"/>
  <c r="A506" i="36"/>
  <c r="A505" i="36"/>
  <c r="A504" i="36"/>
  <c r="A503" i="36"/>
  <c r="A502" i="36"/>
  <c r="A501" i="36"/>
  <c r="A500" i="36"/>
  <c r="A499" i="36"/>
  <c r="A498" i="36"/>
  <c r="A497" i="36"/>
  <c r="A496" i="36"/>
  <c r="A495" i="36"/>
  <c r="A494" i="36"/>
  <c r="A493" i="36"/>
  <c r="A492" i="36"/>
  <c r="A491" i="36"/>
  <c r="A490" i="36"/>
  <c r="A489" i="36"/>
  <c r="A488" i="36"/>
  <c r="A487" i="36"/>
  <c r="A486" i="36"/>
  <c r="A485" i="36"/>
  <c r="A484" i="36"/>
  <c r="A483" i="36"/>
  <c r="A482" i="36"/>
  <c r="A481" i="36"/>
  <c r="A480" i="36"/>
  <c r="A479" i="36"/>
  <c r="A478" i="36"/>
  <c r="A477" i="36"/>
  <c r="A476" i="36"/>
  <c r="A475" i="36"/>
  <c r="A474" i="36"/>
  <c r="A473" i="36"/>
  <c r="A472" i="36"/>
  <c r="A471" i="36"/>
  <c r="A470" i="36"/>
  <c r="A469" i="36"/>
  <c r="A468" i="36"/>
  <c r="A467" i="36"/>
  <c r="A466" i="36"/>
  <c r="A465" i="36"/>
  <c r="A464" i="36"/>
  <c r="A463" i="36"/>
  <c r="A462" i="36"/>
  <c r="A461" i="36"/>
  <c r="A460" i="36"/>
  <c r="A459" i="36"/>
  <c r="A458" i="36"/>
  <c r="A457" i="36"/>
  <c r="A456" i="36"/>
  <c r="A455" i="36"/>
  <c r="A454" i="36"/>
  <c r="A453" i="36"/>
  <c r="A452" i="36"/>
  <c r="A451" i="36"/>
  <c r="A450" i="36"/>
  <c r="A449" i="36"/>
  <c r="A448" i="36"/>
  <c r="A447" i="36"/>
  <c r="A446" i="36"/>
  <c r="A445" i="36"/>
  <c r="A444" i="36"/>
  <c r="A443" i="36"/>
  <c r="A442" i="36"/>
  <c r="A441" i="36"/>
  <c r="A440" i="36"/>
  <c r="A439" i="36"/>
  <c r="A438" i="36"/>
  <c r="A437" i="36"/>
  <c r="A436" i="36"/>
  <c r="A435" i="36"/>
  <c r="A434" i="36"/>
  <c r="A433" i="36"/>
  <c r="A432" i="36"/>
  <c r="A431" i="36"/>
  <c r="A430" i="36"/>
  <c r="A429" i="36"/>
  <c r="A428" i="36"/>
  <c r="A427" i="36"/>
  <c r="A426" i="36"/>
  <c r="A425" i="36"/>
  <c r="A424" i="36"/>
  <c r="A423" i="36"/>
  <c r="A422" i="36"/>
  <c r="A421" i="36"/>
  <c r="A420" i="36"/>
  <c r="A419" i="36"/>
  <c r="A418" i="36"/>
  <c r="A417" i="36"/>
  <c r="A416" i="36"/>
  <c r="A415" i="36"/>
  <c r="A414" i="36"/>
  <c r="A413" i="36"/>
  <c r="A412" i="36"/>
  <c r="A411" i="36"/>
  <c r="A410" i="36"/>
  <c r="A409" i="36"/>
  <c r="A408" i="36"/>
  <c r="A407" i="36"/>
  <c r="A406" i="36"/>
  <c r="A405" i="36"/>
  <c r="A404" i="36"/>
  <c r="A403" i="36"/>
  <c r="A402" i="36"/>
  <c r="A401" i="36"/>
  <c r="A400" i="36"/>
  <c r="A399" i="36"/>
  <c r="A398" i="36"/>
  <c r="A397" i="36"/>
  <c r="A396" i="36"/>
  <c r="A395" i="36"/>
  <c r="A394" i="36"/>
  <c r="A393" i="36"/>
  <c r="A392" i="36"/>
  <c r="A391" i="36"/>
  <c r="A390" i="36"/>
  <c r="A389" i="36"/>
  <c r="A388" i="36"/>
  <c r="A387" i="36"/>
  <c r="A386" i="36"/>
  <c r="A385" i="36"/>
  <c r="A384" i="36"/>
  <c r="A383" i="36"/>
  <c r="A382" i="36"/>
  <c r="A381" i="36"/>
  <c r="A380" i="36"/>
  <c r="A379" i="36"/>
  <c r="A378" i="36"/>
  <c r="A377" i="36"/>
  <c r="A376" i="36"/>
  <c r="A375" i="36"/>
  <c r="A374" i="36"/>
  <c r="A373" i="36"/>
  <c r="A372" i="36"/>
  <c r="A371" i="36"/>
  <c r="A370" i="36"/>
  <c r="A369" i="36"/>
  <c r="A368" i="36"/>
  <c r="A367" i="36"/>
  <c r="A366" i="36"/>
  <c r="A365" i="36"/>
  <c r="A364" i="36"/>
  <c r="A363" i="36"/>
  <c r="A362" i="36"/>
  <c r="A361" i="36"/>
  <c r="A360" i="36"/>
  <c r="A359" i="36"/>
  <c r="A358" i="36"/>
  <c r="A357" i="36"/>
  <c r="A356" i="36"/>
  <c r="A355" i="36"/>
  <c r="A354" i="36"/>
  <c r="A353" i="36"/>
  <c r="A352" i="36"/>
  <c r="A351" i="36"/>
  <c r="A350" i="36"/>
  <c r="A349" i="36"/>
  <c r="A348" i="36"/>
  <c r="A347" i="36"/>
  <c r="A346" i="36"/>
  <c r="A345" i="36"/>
  <c r="A344" i="36"/>
  <c r="A343" i="36"/>
  <c r="A342" i="36"/>
  <c r="A341" i="36"/>
  <c r="A340" i="36"/>
  <c r="A339" i="36"/>
  <c r="A338" i="36"/>
  <c r="A337" i="36"/>
  <c r="A336" i="36"/>
  <c r="A335" i="36"/>
  <c r="A334" i="36"/>
  <c r="A333" i="36"/>
  <c r="A332" i="36"/>
  <c r="A331" i="36"/>
  <c r="A330" i="36"/>
  <c r="A329" i="36"/>
  <c r="A328" i="36"/>
  <c r="A327" i="36"/>
  <c r="A326" i="36"/>
  <c r="A325" i="36"/>
  <c r="A324" i="36"/>
  <c r="A323" i="36"/>
  <c r="A322" i="36"/>
  <c r="A321" i="36"/>
  <c r="A320" i="36"/>
  <c r="A319" i="36"/>
  <c r="A318" i="36"/>
  <c r="A317" i="36"/>
  <c r="A316" i="36"/>
  <c r="A315" i="36"/>
  <c r="A314" i="36"/>
  <c r="A313" i="36"/>
  <c r="A312" i="36"/>
  <c r="A311" i="36"/>
  <c r="A310" i="36"/>
  <c r="A309" i="36"/>
  <c r="A308" i="36"/>
  <c r="A307" i="36"/>
  <c r="A306" i="36"/>
  <c r="A305" i="36"/>
  <c r="A304" i="36"/>
  <c r="A303" i="36"/>
  <c r="A302" i="36"/>
  <c r="A301" i="36"/>
  <c r="A300" i="36"/>
  <c r="A299" i="36"/>
  <c r="A298" i="36"/>
  <c r="A297" i="36"/>
  <c r="A296" i="36"/>
  <c r="A295" i="36"/>
  <c r="A294" i="36"/>
  <c r="A293" i="36"/>
  <c r="A292" i="36"/>
  <c r="A291" i="36"/>
  <c r="A290" i="36"/>
  <c r="A289" i="36"/>
  <c r="A288" i="36"/>
  <c r="A287" i="36"/>
  <c r="A286" i="36"/>
  <c r="A285" i="36"/>
  <c r="A284" i="36"/>
  <c r="A283" i="36"/>
  <c r="A282" i="36"/>
  <c r="A281" i="36"/>
  <c r="A280" i="36"/>
  <c r="A279" i="36"/>
  <c r="A278" i="36"/>
  <c r="A277" i="36"/>
  <c r="A276" i="36"/>
  <c r="A275" i="36"/>
  <c r="A274" i="36"/>
  <c r="A273" i="36"/>
  <c r="A272" i="36"/>
  <c r="A271" i="36"/>
  <c r="A270" i="36"/>
  <c r="A269" i="36"/>
  <c r="A268" i="36"/>
  <c r="A267" i="36"/>
  <c r="A266" i="36"/>
  <c r="A265" i="36"/>
  <c r="A264" i="36"/>
  <c r="A263" i="36"/>
  <c r="A262" i="36"/>
  <c r="A261" i="36"/>
  <c r="A260" i="36"/>
  <c r="A259" i="36"/>
  <c r="A258" i="36"/>
  <c r="A257" i="36"/>
  <c r="A256" i="36"/>
  <c r="A255" i="36"/>
  <c r="A254" i="36"/>
  <c r="A253" i="36"/>
  <c r="A252" i="36"/>
  <c r="A251" i="36"/>
  <c r="A250" i="36"/>
  <c r="A249" i="36"/>
  <c r="A248" i="36"/>
  <c r="A247" i="36"/>
  <c r="A246" i="36"/>
  <c r="A245" i="36"/>
  <c r="A244" i="36"/>
  <c r="A243" i="36"/>
  <c r="A242" i="36"/>
  <c r="A241" i="36"/>
  <c r="A240" i="36"/>
  <c r="A239" i="36"/>
  <c r="A238" i="36"/>
  <c r="A237" i="36"/>
  <c r="A236" i="36"/>
  <c r="A235" i="36"/>
  <c r="A234" i="36"/>
  <c r="A233" i="36"/>
  <c r="A232" i="36"/>
  <c r="A231" i="36"/>
  <c r="A230" i="36"/>
  <c r="A229" i="36"/>
  <c r="A228" i="36"/>
  <c r="A227" i="36"/>
  <c r="A226" i="36"/>
  <c r="A225" i="36"/>
  <c r="A224" i="36"/>
  <c r="A223" i="36"/>
  <c r="A222" i="36"/>
  <c r="A221" i="36"/>
  <c r="A220" i="36"/>
  <c r="A219" i="36"/>
  <c r="A218" i="36"/>
  <c r="A217" i="36"/>
  <c r="A216" i="36"/>
  <c r="A215" i="36"/>
  <c r="A214" i="36"/>
  <c r="A213" i="36"/>
  <c r="A212" i="36"/>
  <c r="A211" i="36"/>
  <c r="A210" i="36"/>
  <c r="A209" i="36"/>
  <c r="A208" i="36"/>
  <c r="A207" i="36"/>
  <c r="A206" i="36"/>
  <c r="A205" i="36"/>
  <c r="A204" i="36"/>
  <c r="A203" i="36"/>
  <c r="A202" i="36"/>
  <c r="A201" i="36"/>
  <c r="A200" i="36"/>
  <c r="A199" i="36"/>
  <c r="A198" i="36"/>
  <c r="A197" i="36"/>
  <c r="A196" i="36"/>
  <c r="A195" i="36"/>
  <c r="A194" i="36"/>
  <c r="A193" i="36"/>
  <c r="A192" i="36"/>
  <c r="A191" i="36"/>
  <c r="A190" i="36"/>
  <c r="A189" i="36"/>
  <c r="A188" i="36"/>
  <c r="A187" i="36"/>
  <c r="A186" i="36"/>
  <c r="A185" i="36"/>
  <c r="A184" i="36"/>
  <c r="A183" i="36"/>
  <c r="A182" i="36"/>
  <c r="A181" i="36"/>
  <c r="A180" i="36"/>
  <c r="A179" i="36"/>
  <c r="A178" i="36"/>
  <c r="A177" i="36"/>
  <c r="A176" i="36"/>
  <c r="A175" i="36"/>
  <c r="A174" i="36"/>
  <c r="A173" i="36"/>
  <c r="A172" i="36"/>
  <c r="A171" i="36"/>
  <c r="A170" i="36"/>
  <c r="A169" i="36"/>
  <c r="A168" i="36"/>
  <c r="A167" i="36"/>
  <c r="A166" i="36"/>
  <c r="A165" i="36"/>
  <c r="A164" i="36"/>
  <c r="A163" i="36"/>
  <c r="A162" i="36"/>
  <c r="A161" i="36"/>
  <c r="A160" i="36"/>
  <c r="A159" i="36"/>
  <c r="A158" i="36"/>
  <c r="A157" i="36"/>
  <c r="A156" i="36"/>
  <c r="A155" i="36"/>
  <c r="A154" i="36"/>
  <c r="A153" i="36"/>
  <c r="A152" i="36"/>
  <c r="A151" i="36"/>
  <c r="A150" i="36"/>
  <c r="A149" i="36"/>
  <c r="A148" i="36"/>
  <c r="A147" i="36"/>
  <c r="A146" i="36"/>
  <c r="A145" i="36"/>
  <c r="A144" i="36"/>
  <c r="A143" i="36"/>
  <c r="A142" i="36"/>
  <c r="A141" i="36"/>
  <c r="A140" i="36"/>
  <c r="A139" i="36"/>
  <c r="A138" i="36"/>
  <c r="A137" i="36"/>
  <c r="A136" i="36"/>
  <c r="A135" i="36"/>
  <c r="A134" i="36"/>
  <c r="A133" i="36"/>
  <c r="A132" i="36"/>
  <c r="A131" i="36"/>
  <c r="A130" i="36"/>
  <c r="A129" i="36"/>
  <c r="A128" i="36"/>
  <c r="A127" i="36"/>
  <c r="A126" i="36"/>
  <c r="A125" i="36"/>
  <c r="A124" i="36"/>
  <c r="A123" i="36"/>
  <c r="A122" i="36"/>
  <c r="A121" i="36"/>
  <c r="A120" i="36"/>
  <c r="A119" i="36"/>
  <c r="A118" i="36"/>
  <c r="A117" i="36"/>
  <c r="A116" i="36"/>
  <c r="A115" i="36"/>
  <c r="A114" i="36"/>
  <c r="A113" i="36"/>
  <c r="A112" i="36"/>
  <c r="A111" i="36"/>
  <c r="A110" i="36"/>
  <c r="A109" i="36"/>
  <c r="A108" i="36"/>
  <c r="A107" i="36"/>
  <c r="A106" i="36"/>
  <c r="A105" i="36"/>
  <c r="A104" i="36"/>
  <c r="A103" i="36"/>
  <c r="A102" i="36"/>
  <c r="A101" i="36"/>
  <c r="A100" i="36"/>
  <c r="A99" i="36"/>
  <c r="A98" i="36"/>
  <c r="A97" i="36"/>
  <c r="A96" i="36"/>
  <c r="A95" i="36"/>
  <c r="A94" i="36"/>
  <c r="A93" i="36"/>
  <c r="A92" i="36"/>
  <c r="A91" i="36"/>
  <c r="A90" i="36"/>
  <c r="A89" i="36"/>
  <c r="A88" i="36"/>
  <c r="A87" i="36"/>
  <c r="A86" i="36"/>
  <c r="A85" i="36"/>
  <c r="A84" i="36"/>
  <c r="A83" i="36"/>
  <c r="A82" i="36"/>
  <c r="A81" i="36"/>
  <c r="A80" i="36"/>
  <c r="A79" i="36"/>
  <c r="A78" i="36"/>
  <c r="A77" i="36"/>
  <c r="A76" i="36"/>
  <c r="A75" i="36"/>
  <c r="A74" i="36"/>
  <c r="A73" i="36"/>
  <c r="A72" i="36"/>
  <c r="A71" i="36"/>
  <c r="A70" i="36"/>
  <c r="A69" i="36"/>
  <c r="A68" i="36"/>
  <c r="A67" i="36"/>
  <c r="A66" i="36"/>
  <c r="A65" i="36"/>
  <c r="A64" i="36"/>
  <c r="A63" i="36"/>
  <c r="A62" i="36"/>
  <c r="A61" i="36"/>
  <c r="A60" i="36"/>
  <c r="A59" i="36"/>
  <c r="A58" i="36"/>
  <c r="A57" i="36"/>
  <c r="A56" i="36"/>
  <c r="A55" i="36"/>
  <c r="A54" i="36"/>
  <c r="A53" i="36"/>
  <c r="A52" i="36"/>
  <c r="A51" i="36"/>
  <c r="A50" i="36"/>
  <c r="A49" i="36"/>
  <c r="A48" i="36"/>
  <c r="A47" i="36"/>
  <c r="A46" i="36"/>
  <c r="A45" i="36"/>
  <c r="A44" i="36"/>
  <c r="A43" i="36"/>
  <c r="A42" i="36"/>
  <c r="A41" i="36"/>
  <c r="A40" i="36"/>
  <c r="A39" i="36"/>
  <c r="A38" i="36"/>
  <c r="A37" i="36"/>
  <c r="A36" i="36"/>
  <c r="A35" i="36"/>
  <c r="A34" i="36"/>
  <c r="A33" i="36"/>
  <c r="A32" i="36"/>
  <c r="A31" i="36"/>
  <c r="A30" i="36"/>
  <c r="A29" i="36"/>
  <c r="A28" i="36"/>
  <c r="A27" i="36"/>
  <c r="A26" i="36"/>
  <c r="A25" i="36"/>
  <c r="A24" i="36"/>
  <c r="A23" i="36"/>
  <c r="A22" i="36"/>
  <c r="A21" i="36"/>
  <c r="A20" i="36"/>
  <c r="A19" i="36"/>
  <c r="A18" i="36"/>
  <c r="A17" i="36"/>
  <c r="A16" i="36"/>
  <c r="A15" i="36"/>
  <c r="A14" i="36"/>
  <c r="A13" i="36"/>
  <c r="A12" i="36"/>
  <c r="A11" i="36"/>
  <c r="A10" i="36"/>
  <c r="A9" i="36"/>
  <c r="A8" i="36"/>
  <c r="A7" i="36"/>
  <c r="A6" i="36"/>
  <c r="A5" i="36"/>
  <c r="A4" i="36"/>
  <c r="A3" i="36"/>
  <c r="A426" i="35"/>
  <c r="A425" i="35"/>
  <c r="A424" i="35"/>
  <c r="A423" i="35"/>
  <c r="A422" i="35"/>
  <c r="A421" i="35"/>
  <c r="A420" i="35"/>
  <c r="A419" i="35"/>
  <c r="A418" i="35"/>
  <c r="A417" i="35"/>
  <c r="A416" i="35"/>
  <c r="A415" i="35"/>
  <c r="A414" i="35"/>
  <c r="A413" i="35"/>
  <c r="A412" i="35"/>
  <c r="A411" i="35"/>
  <c r="A410" i="35"/>
  <c r="A409" i="35"/>
  <c r="A408" i="35"/>
  <c r="A407" i="35"/>
  <c r="A406" i="35"/>
  <c r="A405" i="35"/>
  <c r="A404" i="35"/>
  <c r="A403" i="35"/>
  <c r="A402" i="35"/>
  <c r="A401" i="35"/>
  <c r="A400" i="35"/>
  <c r="A399" i="35"/>
  <c r="A398" i="35"/>
  <c r="A397" i="35"/>
  <c r="A396" i="35"/>
  <c r="A395" i="35"/>
  <c r="A394" i="35"/>
  <c r="A393" i="35"/>
  <c r="A392" i="35"/>
  <c r="A391" i="35"/>
  <c r="A390" i="35"/>
  <c r="A389" i="35"/>
  <c r="A388" i="35"/>
  <c r="A387" i="35"/>
  <c r="A386" i="35"/>
  <c r="A385" i="35"/>
  <c r="A384" i="35"/>
  <c r="A383" i="35"/>
  <c r="A382" i="35"/>
  <c r="A381" i="35"/>
  <c r="A380" i="35"/>
  <c r="A379" i="35"/>
  <c r="A378" i="35"/>
  <c r="A377" i="35"/>
  <c r="A376" i="35"/>
  <c r="A375" i="35"/>
  <c r="A374" i="35"/>
  <c r="A373" i="35"/>
  <c r="A372" i="35"/>
  <c r="A371" i="35"/>
  <c r="A370" i="35"/>
  <c r="A369" i="35"/>
  <c r="A368" i="35"/>
  <c r="A367" i="35"/>
  <c r="A366" i="35"/>
  <c r="A365" i="35"/>
  <c r="A364" i="35"/>
  <c r="A363" i="35"/>
  <c r="A362" i="35"/>
  <c r="A361" i="35"/>
  <c r="A360" i="35"/>
  <c r="A359" i="35"/>
  <c r="A358" i="35"/>
  <c r="A357" i="35"/>
  <c r="A356" i="35"/>
  <c r="A355" i="35"/>
  <c r="A354" i="35"/>
  <c r="A353" i="35"/>
  <c r="A352" i="35"/>
  <c r="A351" i="35"/>
  <c r="A350" i="35"/>
  <c r="A349" i="35"/>
  <c r="A348" i="35"/>
  <c r="A347" i="35"/>
  <c r="A346" i="35"/>
  <c r="A345" i="35"/>
  <c r="A344" i="35"/>
  <c r="A343" i="35"/>
  <c r="A342" i="35"/>
  <c r="A341" i="35"/>
  <c r="A340" i="35"/>
  <c r="A339" i="35"/>
  <c r="A338" i="35"/>
  <c r="A337" i="35"/>
  <c r="A336" i="35"/>
  <c r="A335" i="35"/>
  <c r="A334" i="35"/>
  <c r="A333" i="35"/>
  <c r="A332" i="35"/>
  <c r="A331" i="35"/>
  <c r="A330" i="35"/>
  <c r="A329" i="35"/>
  <c r="A328" i="35"/>
  <c r="A327" i="35"/>
  <c r="A326" i="35"/>
  <c r="A325" i="35"/>
  <c r="A324" i="35"/>
  <c r="A323" i="35"/>
  <c r="A322" i="35"/>
  <c r="A321" i="35"/>
  <c r="A320" i="35"/>
  <c r="A319" i="35"/>
  <c r="A318" i="35"/>
  <c r="A317" i="35"/>
  <c r="A316" i="35"/>
  <c r="A315" i="35"/>
  <c r="A314" i="35"/>
  <c r="A313" i="35"/>
  <c r="A312" i="35"/>
  <c r="A311" i="35"/>
  <c r="A310" i="35"/>
  <c r="A309" i="35"/>
  <c r="A308" i="35"/>
  <c r="A307" i="35"/>
  <c r="A306" i="35"/>
  <c r="A305" i="35"/>
  <c r="A304" i="35"/>
  <c r="A303" i="35"/>
  <c r="A302" i="35"/>
  <c r="A301" i="35"/>
  <c r="A300" i="35"/>
  <c r="A299" i="35"/>
  <c r="A298" i="35"/>
  <c r="A297" i="35"/>
  <c r="A296" i="35"/>
  <c r="A295" i="35"/>
  <c r="A294" i="35"/>
  <c r="A293" i="35"/>
  <c r="A292" i="35"/>
  <c r="A291" i="35"/>
  <c r="A290" i="35"/>
  <c r="A289" i="35"/>
  <c r="A288" i="35"/>
  <c r="A287" i="35"/>
  <c r="A286" i="35"/>
  <c r="A285" i="35"/>
  <c r="A284" i="35"/>
  <c r="A283" i="35"/>
  <c r="A282" i="35"/>
  <c r="A281" i="35"/>
  <c r="A280" i="35"/>
  <c r="A279" i="35"/>
  <c r="A278" i="35"/>
  <c r="A277" i="35"/>
  <c r="A276" i="35"/>
  <c r="A275" i="35"/>
  <c r="A274" i="35"/>
  <c r="A273" i="35"/>
  <c r="A272" i="35"/>
  <c r="A271" i="35"/>
  <c r="A270" i="35"/>
  <c r="A269" i="35"/>
  <c r="A268" i="35"/>
  <c r="A267" i="35"/>
  <c r="A266" i="35"/>
  <c r="A265" i="35"/>
  <c r="A264" i="35"/>
  <c r="A263" i="35"/>
  <c r="A262" i="35"/>
  <c r="A261" i="35"/>
  <c r="A260" i="35"/>
  <c r="A259" i="35"/>
  <c r="A258" i="35"/>
  <c r="A257" i="35"/>
  <c r="A256" i="35"/>
  <c r="A255" i="35"/>
  <c r="A254" i="35"/>
  <c r="A253" i="35"/>
  <c r="A252" i="35"/>
  <c r="A251" i="35"/>
  <c r="A250" i="35"/>
  <c r="A249" i="35"/>
  <c r="A248" i="35"/>
  <c r="A247" i="35"/>
  <c r="A246" i="35"/>
  <c r="A245" i="35"/>
  <c r="A244" i="35"/>
  <c r="A243" i="35"/>
  <c r="A242" i="35"/>
  <c r="A241" i="35"/>
  <c r="A240" i="35"/>
  <c r="A239" i="35"/>
  <c r="A238" i="35"/>
  <c r="A237" i="35"/>
  <c r="A236" i="35"/>
  <c r="A235" i="35"/>
  <c r="A234" i="35"/>
  <c r="A233" i="35"/>
  <c r="A232" i="35"/>
  <c r="A231" i="35"/>
  <c r="A230" i="35"/>
  <c r="A229" i="35"/>
  <c r="A228" i="35"/>
  <c r="A227" i="35"/>
  <c r="A226" i="35"/>
  <c r="A225" i="35"/>
  <c r="A224" i="35"/>
  <c r="A223" i="35"/>
  <c r="A222" i="35"/>
  <c r="A221" i="35"/>
  <c r="A220" i="35"/>
  <c r="A219" i="35"/>
  <c r="A218" i="35"/>
  <c r="A217" i="35"/>
  <c r="A216" i="35"/>
  <c r="A215" i="35"/>
  <c r="A214" i="35"/>
  <c r="A213" i="35"/>
  <c r="A212" i="35"/>
  <c r="A211" i="35"/>
  <c r="A210" i="35"/>
  <c r="A209" i="35"/>
  <c r="A208" i="35"/>
  <c r="A207" i="35"/>
  <c r="A206" i="35"/>
  <c r="A205" i="35"/>
  <c r="A204" i="35"/>
  <c r="A203" i="35"/>
  <c r="A202" i="35"/>
  <c r="A201" i="35"/>
  <c r="A200" i="35"/>
  <c r="A199" i="35"/>
  <c r="A198" i="35"/>
  <c r="A197" i="35"/>
  <c r="A196" i="35"/>
  <c r="A195" i="35"/>
  <c r="A194" i="35"/>
  <c r="A193" i="35"/>
  <c r="A192" i="35"/>
  <c r="A191" i="35"/>
  <c r="A190" i="35"/>
  <c r="A189" i="35"/>
  <c r="A188" i="35"/>
  <c r="A187" i="35"/>
  <c r="A186" i="35"/>
  <c r="A185" i="35"/>
  <c r="A184" i="35"/>
  <c r="A183" i="35"/>
  <c r="A182" i="35"/>
  <c r="A181" i="35"/>
  <c r="A180" i="35"/>
  <c r="A179" i="35"/>
  <c r="A178" i="35"/>
  <c r="A177" i="35"/>
  <c r="A176" i="35"/>
  <c r="A175" i="35"/>
  <c r="A174" i="35"/>
  <c r="A173" i="35"/>
  <c r="A172" i="35"/>
  <c r="A171" i="35"/>
  <c r="A170" i="35"/>
  <c r="A169" i="35"/>
  <c r="A168" i="35"/>
  <c r="A167" i="35"/>
  <c r="A166" i="35"/>
  <c r="A165" i="35"/>
  <c r="A164" i="35"/>
  <c r="A163" i="35"/>
  <c r="A162" i="35"/>
  <c r="A161" i="35"/>
  <c r="A160" i="35"/>
  <c r="A159" i="35"/>
  <c r="A158" i="35"/>
  <c r="A157" i="35"/>
  <c r="A156" i="35"/>
  <c r="A155" i="35"/>
  <c r="A154" i="35"/>
  <c r="A153" i="35"/>
  <c r="A152" i="35"/>
  <c r="A151" i="35"/>
  <c r="A150" i="35"/>
  <c r="A149" i="35"/>
  <c r="A148" i="35"/>
  <c r="A147" i="35"/>
  <c r="A146" i="35"/>
  <c r="A145" i="35"/>
  <c r="A144" i="35"/>
  <c r="A143" i="35"/>
  <c r="A142" i="35"/>
  <c r="A141" i="35"/>
  <c r="A140" i="35"/>
  <c r="A139" i="35"/>
  <c r="A138" i="35"/>
  <c r="A137" i="35"/>
  <c r="A136" i="35"/>
  <c r="A135" i="35"/>
  <c r="A134" i="35"/>
  <c r="A133" i="35"/>
  <c r="A132" i="35"/>
  <c r="A131" i="35"/>
  <c r="A130" i="35"/>
  <c r="A129" i="35"/>
  <c r="A128" i="35"/>
  <c r="A127" i="35"/>
  <c r="A126" i="35"/>
  <c r="A125" i="35"/>
  <c r="A124" i="35"/>
  <c r="A123" i="35"/>
  <c r="A122" i="35"/>
  <c r="A121" i="35"/>
  <c r="A120" i="35"/>
  <c r="A119" i="35"/>
  <c r="A118" i="35"/>
  <c r="A117" i="35"/>
  <c r="A116" i="35"/>
  <c r="A115" i="35"/>
  <c r="A114" i="35"/>
  <c r="A113" i="35"/>
  <c r="A112" i="35"/>
  <c r="A111" i="35"/>
  <c r="A110" i="35"/>
  <c r="A109" i="35"/>
  <c r="A108" i="35"/>
  <c r="A107" i="35"/>
  <c r="A106" i="35"/>
  <c r="A105" i="35"/>
  <c r="A104" i="35"/>
  <c r="A103" i="35"/>
  <c r="A102" i="35"/>
  <c r="A101" i="35"/>
  <c r="A100" i="35"/>
  <c r="A99" i="35"/>
  <c r="A98" i="35"/>
  <c r="A97" i="35"/>
  <c r="A96" i="35"/>
  <c r="A95" i="35"/>
  <c r="A94" i="35"/>
  <c r="A93" i="35"/>
  <c r="A92" i="35"/>
  <c r="A91" i="35"/>
  <c r="A90" i="35"/>
  <c r="A89" i="35"/>
  <c r="A88" i="35"/>
  <c r="A87" i="35"/>
  <c r="A86" i="35"/>
  <c r="A85" i="35"/>
  <c r="A84" i="35"/>
  <c r="A83" i="35"/>
  <c r="A82" i="35"/>
  <c r="A81" i="35"/>
  <c r="A54" i="35"/>
  <c r="A46" i="35"/>
  <c r="A80" i="35"/>
  <c r="A79" i="35"/>
  <c r="A78" i="35"/>
  <c r="A77" i="35"/>
  <c r="A76" i="35"/>
  <c r="A75" i="35"/>
  <c r="A74" i="35"/>
  <c r="A73" i="35"/>
  <c r="A72" i="35"/>
  <c r="A71" i="35"/>
  <c r="A70" i="35"/>
  <c r="A69" i="35"/>
  <c r="A68" i="35"/>
  <c r="A67" i="35"/>
  <c r="A66" i="35"/>
  <c r="A65" i="35"/>
  <c r="A64" i="35"/>
  <c r="A63" i="35"/>
  <c r="A62" i="35"/>
  <c r="A61" i="35"/>
  <c r="A60" i="35"/>
  <c r="A59" i="35"/>
  <c r="A58" i="35"/>
  <c r="A57" i="35"/>
  <c r="A56" i="35"/>
  <c r="A55" i="35"/>
  <c r="A53" i="35"/>
  <c r="A52" i="35"/>
  <c r="A51" i="35"/>
  <c r="A50" i="35"/>
  <c r="A49" i="35"/>
  <c r="A48" i="35"/>
  <c r="A47" i="35"/>
  <c r="A45" i="35"/>
  <c r="A44" i="35"/>
  <c r="A43" i="35"/>
  <c r="A42" i="35"/>
  <c r="A41" i="35"/>
  <c r="A40" i="35"/>
  <c r="A39" i="35"/>
  <c r="A38" i="35"/>
  <c r="A37" i="35"/>
  <c r="A36" i="35"/>
  <c r="A35" i="35"/>
  <c r="A34" i="35"/>
  <c r="A33" i="35"/>
  <c r="A32" i="35"/>
  <c r="A31" i="35"/>
  <c r="A30" i="35"/>
  <c r="A29" i="35"/>
  <c r="A28" i="35"/>
  <c r="A27" i="35"/>
  <c r="A26" i="35"/>
  <c r="A25" i="35"/>
  <c r="A24" i="35"/>
  <c r="A23" i="35"/>
  <c r="A22" i="35"/>
  <c r="A21" i="35"/>
  <c r="A20" i="35"/>
  <c r="A19" i="35"/>
  <c r="A18" i="35"/>
  <c r="A17" i="35"/>
  <c r="A16" i="35"/>
  <c r="A15" i="35"/>
  <c r="A14" i="35"/>
  <c r="A13" i="35"/>
  <c r="A12" i="35"/>
  <c r="A11" i="35"/>
  <c r="A10" i="35"/>
  <c r="A9" i="35"/>
  <c r="A8" i="35"/>
  <c r="A7" i="35"/>
  <c r="A6" i="35"/>
  <c r="A5" i="35"/>
  <c r="A4" i="35"/>
  <c r="A3" i="35"/>
  <c r="A940" i="12"/>
  <c r="A926" i="12"/>
  <c r="A912" i="12"/>
  <c r="A881" i="12"/>
  <c r="A867" i="12"/>
  <c r="A853" i="12"/>
  <c r="A822" i="12"/>
  <c r="A808" i="12"/>
  <c r="A802" i="12"/>
  <c r="A939" i="12"/>
  <c r="A925" i="12"/>
  <c r="A911" i="12"/>
  <c r="A880" i="12"/>
  <c r="A866" i="12"/>
  <c r="A852" i="12"/>
  <c r="A821" i="12"/>
  <c r="A807" i="12"/>
  <c r="A793" i="12"/>
  <c r="A794" i="12"/>
  <c r="A788" i="12"/>
  <c r="A787" i="12"/>
  <c r="A763" i="12"/>
  <c r="A757" i="12"/>
  <c r="A762" i="12"/>
  <c r="A748" i="12"/>
  <c r="A749" i="12"/>
  <c r="A743" i="12"/>
  <c r="A742" i="12"/>
  <c r="A735" i="12"/>
  <c r="A729" i="12"/>
  <c r="A734" i="12"/>
  <c r="A728" i="12"/>
  <c r="A704" i="12"/>
  <c r="A698" i="12"/>
  <c r="A703" i="12"/>
  <c r="A697" i="12"/>
  <c r="A690" i="12"/>
  <c r="A684" i="12"/>
  <c r="A689" i="12"/>
  <c r="A683" i="12"/>
  <c r="A676" i="12"/>
  <c r="A670" i="12"/>
  <c r="A675" i="12"/>
  <c r="A669" i="12"/>
  <c r="A645" i="12"/>
  <c r="A644" i="12"/>
  <c r="A643" i="12"/>
  <c r="A638" i="12"/>
  <c r="A631" i="12"/>
  <c r="A617" i="12"/>
  <c r="A630" i="12"/>
  <c r="A624" i="12"/>
  <c r="A615" i="12"/>
  <c r="A444" i="12" l="1"/>
  <c r="A336" i="12"/>
  <c r="A312" i="12"/>
  <c r="A4" i="12"/>
  <c r="A1799" i="12"/>
  <c r="A1798" i="12"/>
  <c r="A1796" i="12"/>
  <c r="A1795" i="12"/>
  <c r="A1793" i="12"/>
  <c r="A1792" i="12"/>
  <c r="A1790" i="12"/>
  <c r="A1789" i="12"/>
  <c r="A1786" i="12"/>
  <c r="A1785" i="12"/>
  <c r="A1783" i="12"/>
  <c r="A1782" i="12"/>
  <c r="A1780" i="12"/>
  <c r="A1779" i="12"/>
  <c r="A1777" i="12"/>
  <c r="A1776" i="12"/>
  <c r="A1774" i="12"/>
  <c r="A1773" i="12"/>
  <c r="A1770" i="12"/>
  <c r="A1769" i="12"/>
  <c r="A1767" i="12"/>
  <c r="A1766" i="12"/>
  <c r="A1764" i="12"/>
  <c r="A1763" i="12"/>
  <c r="A1761" i="12"/>
  <c r="A1760" i="12"/>
  <c r="A1758" i="12"/>
  <c r="A1757" i="12"/>
  <c r="A1754" i="12"/>
  <c r="A1753" i="12"/>
  <c r="A1751" i="12"/>
  <c r="A1750" i="12"/>
  <c r="A1748" i="12"/>
  <c r="A1747" i="12"/>
  <c r="A1745" i="12"/>
  <c r="A1744" i="12"/>
  <c r="A1742" i="12"/>
  <c r="A1741" i="12"/>
  <c r="A1739" i="12"/>
  <c r="A1738" i="12"/>
  <c r="A1735" i="12"/>
  <c r="A1734" i="12"/>
  <c r="A1732" i="12"/>
  <c r="A1731" i="12"/>
  <c r="A1729" i="12"/>
  <c r="A1728" i="12"/>
  <c r="A1726" i="12"/>
  <c r="A1725" i="12"/>
  <c r="A1723" i="12"/>
  <c r="A1722" i="12"/>
  <c r="A1720" i="12"/>
  <c r="A1719" i="12"/>
  <c r="A1714" i="12"/>
  <c r="A1713" i="12"/>
  <c r="A1711" i="12"/>
  <c r="A1710" i="12"/>
  <c r="A1708" i="12"/>
  <c r="A1707" i="12"/>
  <c r="A1705" i="12"/>
  <c r="A1704" i="12"/>
  <c r="A1701" i="12"/>
  <c r="A1700" i="12"/>
  <c r="A1698" i="12"/>
  <c r="A1697" i="12"/>
  <c r="A1695" i="12"/>
  <c r="A1694" i="12"/>
  <c r="A1692" i="12"/>
  <c r="A1691" i="12"/>
  <c r="A1689" i="12"/>
  <c r="A1688" i="12"/>
  <c r="A1685" i="12"/>
  <c r="A1684" i="12"/>
  <c r="A1682" i="12"/>
  <c r="A1681" i="12"/>
  <c r="A1679" i="12"/>
  <c r="A1678" i="12"/>
  <c r="A1676" i="12"/>
  <c r="A1675" i="12"/>
  <c r="A1673" i="12"/>
  <c r="A1672" i="12"/>
  <c r="A1669" i="12"/>
  <c r="A1668" i="12"/>
  <c r="A1666" i="12"/>
  <c r="A1665" i="12"/>
  <c r="A1663" i="12"/>
  <c r="A1662" i="12"/>
  <c r="A1660" i="12"/>
  <c r="A1659" i="12"/>
  <c r="A1657" i="12"/>
  <c r="A1656" i="12"/>
  <c r="A1654" i="12"/>
  <c r="A1653" i="12"/>
  <c r="A1650" i="12"/>
  <c r="A1649" i="12"/>
  <c r="A1647" i="12"/>
  <c r="A1646" i="12"/>
  <c r="A1644" i="12"/>
  <c r="A1643" i="12"/>
  <c r="A1641" i="12"/>
  <c r="A1640" i="12"/>
  <c r="A1638" i="12"/>
  <c r="A1637" i="12"/>
  <c r="A1635" i="12"/>
  <c r="A1634" i="12"/>
  <c r="A1629" i="12"/>
  <c r="A1628" i="12"/>
  <c r="A1626" i="12"/>
  <c r="A1625" i="12"/>
  <c r="A1623" i="12"/>
  <c r="A1622" i="12"/>
  <c r="A1620" i="12"/>
  <c r="A1619" i="12"/>
  <c r="A1616" i="12"/>
  <c r="A1615" i="12"/>
  <c r="A1613" i="12"/>
  <c r="A1612" i="12"/>
  <c r="A1610" i="12"/>
  <c r="A1609" i="12"/>
  <c r="A1607" i="12"/>
  <c r="A1606" i="12"/>
  <c r="A1604" i="12"/>
  <c r="A1603" i="12"/>
  <c r="A1600" i="12"/>
  <c r="A1599" i="12"/>
  <c r="A1597" i="12"/>
  <c r="A1596" i="12"/>
  <c r="A1594" i="12"/>
  <c r="A1593" i="12"/>
  <c r="A1591" i="12"/>
  <c r="A1590" i="12"/>
  <c r="A1588" i="12"/>
  <c r="A1587" i="12"/>
  <c r="A1584" i="12"/>
  <c r="A1583" i="12"/>
  <c r="A1581" i="12"/>
  <c r="A1580" i="12"/>
  <c r="A1578" i="12"/>
  <c r="A1577" i="12"/>
  <c r="A1575" i="12"/>
  <c r="A1574" i="12"/>
  <c r="A1572" i="12"/>
  <c r="A1571" i="12"/>
  <c r="A1569" i="12"/>
  <c r="A1568" i="12"/>
  <c r="A1565" i="12"/>
  <c r="A1564" i="12"/>
  <c r="A1562" i="12"/>
  <c r="A1561" i="12"/>
  <c r="A1559" i="12"/>
  <c r="A1558" i="12"/>
  <c r="A1556" i="12"/>
  <c r="A1555" i="12"/>
  <c r="A1553" i="12"/>
  <c r="A1552" i="12"/>
  <c r="A1550" i="12"/>
  <c r="A1549" i="12"/>
  <c r="A1544" i="12"/>
  <c r="A1543" i="12"/>
  <c r="A1541" i="12"/>
  <c r="A1540" i="12"/>
  <c r="A1538" i="12"/>
  <c r="A1537" i="12"/>
  <c r="A1535" i="12"/>
  <c r="A1534" i="12"/>
  <c r="A1531" i="12"/>
  <c r="A1530" i="12"/>
  <c r="A1528" i="12"/>
  <c r="A1527" i="12"/>
  <c r="A1525" i="12"/>
  <c r="A1524" i="12"/>
  <c r="A1522" i="12"/>
  <c r="A1521" i="12"/>
  <c r="A1519" i="12"/>
  <c r="A1518" i="12"/>
  <c r="A1515" i="12"/>
  <c r="A1514" i="12"/>
  <c r="A1512" i="12"/>
  <c r="A1511" i="12"/>
  <c r="A1509" i="12"/>
  <c r="A1508" i="12"/>
  <c r="A1506" i="12"/>
  <c r="A1505" i="12"/>
  <c r="A1503" i="12"/>
  <c r="A1502" i="12"/>
  <c r="A1499" i="12"/>
  <c r="A1498" i="12"/>
  <c r="A1496" i="12"/>
  <c r="A1495" i="12"/>
  <c r="A1493" i="12"/>
  <c r="A1492" i="12"/>
  <c r="A1490" i="12"/>
  <c r="A1489" i="12"/>
  <c r="A1487" i="12"/>
  <c r="A1486" i="12"/>
  <c r="A1484" i="12"/>
  <c r="A1483" i="12"/>
  <c r="A1480" i="12"/>
  <c r="A1479" i="12"/>
  <c r="A1477" i="12"/>
  <c r="A1476" i="12"/>
  <c r="A1474" i="12"/>
  <c r="A1473" i="12"/>
  <c r="A1471" i="12"/>
  <c r="A1470" i="12"/>
  <c r="A1468" i="12"/>
  <c r="A1467" i="12"/>
  <c r="A1465" i="12"/>
  <c r="A1464" i="12"/>
  <c r="A1459" i="12"/>
  <c r="A1458" i="12"/>
  <c r="A1456" i="12"/>
  <c r="A1455" i="12"/>
  <c r="A1453" i="12"/>
  <c r="A1452" i="12"/>
  <c r="A1450" i="12"/>
  <c r="A1449" i="12"/>
  <c r="A1446" i="12"/>
  <c r="A1445" i="12"/>
  <c r="A1443" i="12"/>
  <c r="A1442" i="12"/>
  <c r="A1440" i="12"/>
  <c r="A1439" i="12"/>
  <c r="A1437" i="12"/>
  <c r="A1436" i="12"/>
  <c r="A1434" i="12"/>
  <c r="A1433" i="12"/>
  <c r="A1430" i="12"/>
  <c r="A1429" i="12"/>
  <c r="A1427" i="12"/>
  <c r="A1426" i="12"/>
  <c r="A1424" i="12"/>
  <c r="A1423" i="12"/>
  <c r="A1421" i="12"/>
  <c r="A1420" i="12"/>
  <c r="A1418" i="12"/>
  <c r="A1417" i="12"/>
  <c r="A1414" i="12"/>
  <c r="A1413" i="12"/>
  <c r="A1411" i="12"/>
  <c r="A1410" i="12"/>
  <c r="A1408" i="12"/>
  <c r="A1407" i="12"/>
  <c r="A1405" i="12"/>
  <c r="A1404" i="12"/>
  <c r="A1402" i="12"/>
  <c r="A1401" i="12"/>
  <c r="A1399" i="12"/>
  <c r="A1398" i="12"/>
  <c r="A1395" i="12"/>
  <c r="A1394" i="12"/>
  <c r="A1392" i="12"/>
  <c r="A1391" i="12"/>
  <c r="A1389" i="12"/>
  <c r="A1388" i="12"/>
  <c r="A1386" i="12"/>
  <c r="A1385" i="12"/>
  <c r="A1383" i="12"/>
  <c r="A1382" i="12"/>
  <c r="A1380" i="12"/>
  <c r="A1379" i="12"/>
  <c r="A1374" i="12"/>
  <c r="A1373" i="12"/>
  <c r="A1371" i="12"/>
  <c r="A1370" i="12"/>
  <c r="A1368" i="12"/>
  <c r="A1367" i="12"/>
  <c r="A1365" i="12"/>
  <c r="A1364" i="12"/>
  <c r="A1361" i="12"/>
  <c r="A1360" i="12"/>
  <c r="A1358" i="12"/>
  <c r="A1357" i="12"/>
  <c r="A1355" i="12"/>
  <c r="A1354" i="12"/>
  <c r="A1352" i="12"/>
  <c r="A1351" i="12"/>
  <c r="A1349" i="12"/>
  <c r="A1348" i="12"/>
  <c r="A1345" i="12"/>
  <c r="A1344" i="12"/>
  <c r="A1342" i="12"/>
  <c r="A1341" i="12"/>
  <c r="A1339" i="12"/>
  <c r="A1338" i="12"/>
  <c r="A1336" i="12"/>
  <c r="A1335" i="12"/>
  <c r="A1333" i="12"/>
  <c r="A1332" i="12"/>
  <c r="A1329" i="12"/>
  <c r="A1328" i="12"/>
  <c r="A1326" i="12"/>
  <c r="A1325" i="12"/>
  <c r="A1323" i="12"/>
  <c r="A1322" i="12"/>
  <c r="A1320" i="12"/>
  <c r="A1319" i="12"/>
  <c r="A1317" i="12"/>
  <c r="A1316" i="12"/>
  <c r="A1314" i="12"/>
  <c r="A1313" i="12"/>
  <c r="A1310" i="12"/>
  <c r="A1309" i="12"/>
  <c r="A1307" i="12"/>
  <c r="A1306" i="12"/>
  <c r="A1304" i="12"/>
  <c r="A1303" i="12"/>
  <c r="A1301" i="12"/>
  <c r="A1300" i="12"/>
  <c r="A1298" i="12"/>
  <c r="A1297" i="12"/>
  <c r="A1295" i="12"/>
  <c r="A1294" i="12"/>
  <c r="A1289" i="12"/>
  <c r="A1288" i="12"/>
  <c r="A1286" i="12"/>
  <c r="A1285" i="12"/>
  <c r="A1283" i="12"/>
  <c r="A1282" i="12"/>
  <c r="A1280" i="12"/>
  <c r="A1279" i="12"/>
  <c r="A1276" i="12"/>
  <c r="A1275" i="12"/>
  <c r="A1273" i="12"/>
  <c r="A1272" i="12"/>
  <c r="A1270" i="12"/>
  <c r="A1269" i="12"/>
  <c r="A1267" i="12"/>
  <c r="A1266" i="12"/>
  <c r="A1264" i="12"/>
  <c r="A1263" i="12"/>
  <c r="A1260" i="12"/>
  <c r="A1259" i="12"/>
  <c r="A1257" i="12"/>
  <c r="A1256" i="12"/>
  <c r="A1254" i="12"/>
  <c r="A1253" i="12"/>
  <c r="A1251" i="12"/>
  <c r="A1250" i="12"/>
  <c r="A1248" i="12"/>
  <c r="A1247" i="12"/>
  <c r="A1244" i="12"/>
  <c r="A1243" i="12"/>
  <c r="A1241" i="12"/>
  <c r="A1240" i="12"/>
  <c r="A1238" i="12"/>
  <c r="A1237" i="12"/>
  <c r="A1235" i="12"/>
  <c r="A1234" i="12"/>
  <c r="A1232" i="12"/>
  <c r="A1231" i="12"/>
  <c r="A1229" i="12"/>
  <c r="A1228" i="12"/>
  <c r="A1225" i="12"/>
  <c r="A1224" i="12"/>
  <c r="A1222" i="12"/>
  <c r="A1221" i="12"/>
  <c r="A1219" i="12"/>
  <c r="A1218" i="12"/>
  <c r="A1216" i="12"/>
  <c r="A1215" i="12"/>
  <c r="A1213" i="12"/>
  <c r="A1212" i="12"/>
  <c r="A1210" i="12"/>
  <c r="A1209" i="12"/>
  <c r="A1204" i="12"/>
  <c r="A1203" i="12"/>
  <c r="A1201" i="12"/>
  <c r="A1200" i="12"/>
  <c r="A1198" i="12"/>
  <c r="A1197" i="12"/>
  <c r="A1195" i="12"/>
  <c r="A1194" i="12"/>
  <c r="A1191" i="12"/>
  <c r="A1190" i="12"/>
  <c r="A1188" i="12"/>
  <c r="A1187" i="12"/>
  <c r="A1185" i="12"/>
  <c r="A1184" i="12"/>
  <c r="A1182" i="12"/>
  <c r="A1181" i="12"/>
  <c r="A1179" i="12"/>
  <c r="A1178" i="12"/>
  <c r="A1175" i="12"/>
  <c r="A1174" i="12"/>
  <c r="A1172" i="12"/>
  <c r="A1171" i="12"/>
  <c r="A1169" i="12"/>
  <c r="A1168" i="12"/>
  <c r="A1166" i="12"/>
  <c r="A1165" i="12"/>
  <c r="A1163" i="12"/>
  <c r="A1162" i="12"/>
  <c r="A1159" i="12"/>
  <c r="A1158" i="12"/>
  <c r="A1156" i="12"/>
  <c r="A1155" i="12"/>
  <c r="A1153" i="12"/>
  <c r="A1152" i="12"/>
  <c r="A1150" i="12"/>
  <c r="A1149" i="12"/>
  <c r="A1147" i="12"/>
  <c r="A1146" i="12"/>
  <c r="A1144" i="12"/>
  <c r="A1143" i="12"/>
  <c r="A1140" i="12"/>
  <c r="A1139" i="12"/>
  <c r="A1137" i="12"/>
  <c r="A1136" i="12"/>
  <c r="A1134" i="12"/>
  <c r="A1133" i="12"/>
  <c r="A1131" i="12"/>
  <c r="A1130" i="12"/>
  <c r="A1128" i="12"/>
  <c r="A1127" i="12"/>
  <c r="A1125" i="12"/>
  <c r="A1124" i="12"/>
  <c r="A1108" i="12"/>
  <c r="A1107" i="12"/>
  <c r="A1106" i="12"/>
  <c r="A1104" i="12"/>
  <c r="A1103" i="12"/>
  <c r="A1102" i="12"/>
  <c r="A1099" i="12"/>
  <c r="A1098" i="12"/>
  <c r="A1097" i="12"/>
  <c r="A1096" i="12"/>
  <c r="A1095" i="12"/>
  <c r="A1093" i="12"/>
  <c r="A1092" i="12"/>
  <c r="A1091" i="12"/>
  <c r="A1090" i="12"/>
  <c r="A1089" i="12"/>
  <c r="A1086" i="12"/>
  <c r="A1085" i="12"/>
  <c r="A1084" i="12"/>
  <c r="A1083" i="12"/>
  <c r="A1082" i="12"/>
  <c r="A1080" i="12"/>
  <c r="A1079" i="12"/>
  <c r="A1078" i="12"/>
  <c r="A1077" i="12"/>
  <c r="A1076" i="12"/>
  <c r="A1073" i="12"/>
  <c r="A1072" i="12"/>
  <c r="A1071" i="12"/>
  <c r="A1070" i="12"/>
  <c r="A1069" i="12"/>
  <c r="A1067" i="12"/>
  <c r="A1066" i="12"/>
  <c r="A1065" i="12"/>
  <c r="A1064" i="12"/>
  <c r="A1063" i="12"/>
  <c r="A1060" i="12"/>
  <c r="A1059" i="12"/>
  <c r="A1058" i="12"/>
  <c r="A1057" i="12"/>
  <c r="A1056" i="12"/>
  <c r="A1054" i="12"/>
  <c r="A1053" i="12"/>
  <c r="A1052" i="12"/>
  <c r="A1051" i="12"/>
  <c r="A1050" i="12"/>
  <c r="A957" i="12"/>
  <c r="A956" i="12"/>
  <c r="A955" i="12"/>
  <c r="A954" i="12"/>
  <c r="A953" i="12"/>
  <c r="A951" i="12"/>
  <c r="A950" i="12"/>
  <c r="A949" i="12"/>
  <c r="A948" i="12"/>
  <c r="A947" i="12"/>
  <c r="A944" i="12"/>
  <c r="A943" i="12"/>
  <c r="A942" i="12"/>
  <c r="A941" i="12"/>
  <c r="A938" i="12"/>
  <c r="A937" i="12"/>
  <c r="A936" i="12"/>
  <c r="A935" i="12"/>
  <c r="A934" i="12"/>
  <c r="A931" i="12"/>
  <c r="A930" i="12"/>
  <c r="A929" i="12"/>
  <c r="A928" i="12"/>
  <c r="A927" i="12"/>
  <c r="A924" i="12"/>
  <c r="A923" i="12"/>
  <c r="A922" i="12"/>
  <c r="A921" i="12"/>
  <c r="A920" i="12"/>
  <c r="A917" i="12"/>
  <c r="A916" i="12"/>
  <c r="A915" i="12"/>
  <c r="A914" i="12"/>
  <c r="A913" i="12"/>
  <c r="A910" i="12"/>
  <c r="A909" i="12"/>
  <c r="A908" i="12"/>
  <c r="A907" i="12"/>
  <c r="A906" i="12"/>
  <c r="A898" i="12"/>
  <c r="A897" i="12"/>
  <c r="A896" i="12"/>
  <c r="A895" i="12"/>
  <c r="A894" i="12"/>
  <c r="A892" i="12"/>
  <c r="A891" i="12"/>
  <c r="A890" i="12"/>
  <c r="A889" i="12"/>
  <c r="A888" i="12"/>
  <c r="A885" i="12"/>
  <c r="A884" i="12"/>
  <c r="A883" i="12"/>
  <c r="A882" i="12"/>
  <c r="A879" i="12"/>
  <c r="A878" i="12"/>
  <c r="A877" i="12"/>
  <c r="A876" i="12"/>
  <c r="A875" i="12"/>
  <c r="A872" i="12"/>
  <c r="A871" i="12"/>
  <c r="A870" i="12"/>
  <c r="A869" i="12"/>
  <c r="A868" i="12"/>
  <c r="A865" i="12"/>
  <c r="A864" i="12"/>
  <c r="A863" i="12"/>
  <c r="A862" i="12"/>
  <c r="A861" i="12"/>
  <c r="A858" i="12"/>
  <c r="A857" i="12"/>
  <c r="A856" i="12"/>
  <c r="A855" i="12"/>
  <c r="A854" i="12"/>
  <c r="A851" i="12"/>
  <c r="A850" i="12"/>
  <c r="A849" i="12"/>
  <c r="A848" i="12"/>
  <c r="A847" i="12"/>
  <c r="A839" i="12"/>
  <c r="A838" i="12"/>
  <c r="A837" i="12"/>
  <c r="A836" i="12"/>
  <c r="A835" i="12"/>
  <c r="A833" i="12"/>
  <c r="A832" i="12"/>
  <c r="A831" i="12"/>
  <c r="A830" i="12"/>
  <c r="A829" i="12"/>
  <c r="A826" i="12"/>
  <c r="A825" i="12"/>
  <c r="A824" i="12"/>
  <c r="A823" i="12"/>
  <c r="A820" i="12"/>
  <c r="A819" i="12"/>
  <c r="A818" i="12"/>
  <c r="A817" i="12"/>
  <c r="A816" i="12"/>
  <c r="A813" i="12"/>
  <c r="A812" i="12"/>
  <c r="A811" i="12"/>
  <c r="A810" i="12"/>
  <c r="A809" i="12"/>
  <c r="A806" i="12"/>
  <c r="A805" i="12"/>
  <c r="A804" i="12"/>
  <c r="A803" i="12"/>
  <c r="A799" i="12"/>
  <c r="A798" i="12"/>
  <c r="A797" i="12"/>
  <c r="A796" i="12"/>
  <c r="A795" i="12"/>
  <c r="A792" i="12"/>
  <c r="A791" i="12"/>
  <c r="A790" i="12"/>
  <c r="A789" i="12"/>
  <c r="A780" i="12"/>
  <c r="A779" i="12"/>
  <c r="A778" i="12"/>
  <c r="A777" i="12"/>
  <c r="A776" i="12"/>
  <c r="A774" i="12"/>
  <c r="A773" i="12"/>
  <c r="A772" i="12"/>
  <c r="A771" i="12"/>
  <c r="A770" i="12"/>
  <c r="A767" i="12"/>
  <c r="A766" i="12"/>
  <c r="A765" i="12"/>
  <c r="A764" i="12"/>
  <c r="A761" i="12"/>
  <c r="A760" i="12"/>
  <c r="A759" i="12"/>
  <c r="A758" i="12"/>
  <c r="A754" i="12"/>
  <c r="A753" i="12"/>
  <c r="A752" i="12"/>
  <c r="A751" i="12"/>
  <c r="A750" i="12"/>
  <c r="A747" i="12"/>
  <c r="A746" i="12"/>
  <c r="A745" i="12"/>
  <c r="A744" i="12"/>
  <c r="A740" i="12"/>
  <c r="A739" i="12"/>
  <c r="A738" i="12"/>
  <c r="A737" i="12"/>
  <c r="A736" i="12"/>
  <c r="A733" i="12"/>
  <c r="A732" i="12"/>
  <c r="A731" i="12"/>
  <c r="A730" i="12"/>
  <c r="A721" i="12"/>
  <c r="A720" i="12"/>
  <c r="A719" i="12"/>
  <c r="A718" i="12"/>
  <c r="A717" i="12"/>
  <c r="A715" i="12"/>
  <c r="A714" i="12"/>
  <c r="A713" i="12"/>
  <c r="A712" i="12"/>
  <c r="A711" i="12"/>
  <c r="A708" i="12"/>
  <c r="A707" i="12"/>
  <c r="A706" i="12"/>
  <c r="A705" i="12"/>
  <c r="A702" i="12"/>
  <c r="A701" i="12"/>
  <c r="A700" i="12"/>
  <c r="A699" i="12"/>
  <c r="A695" i="12"/>
  <c r="A694" i="12"/>
  <c r="A693" i="12"/>
  <c r="A692" i="12"/>
  <c r="A691" i="12"/>
  <c r="A688" i="12"/>
  <c r="A687" i="12"/>
  <c r="A686" i="12"/>
  <c r="A685" i="12"/>
  <c r="A681" i="12"/>
  <c r="A680" i="12"/>
  <c r="A679" i="12"/>
  <c r="A678" i="12"/>
  <c r="A677" i="12"/>
  <c r="A674" i="12"/>
  <c r="A673" i="12"/>
  <c r="A672" i="12"/>
  <c r="A671" i="12"/>
  <c r="A662" i="12"/>
  <c r="A661" i="12"/>
  <c r="A660" i="12"/>
  <c r="A659" i="12"/>
  <c r="A658" i="12"/>
  <c r="A656" i="12"/>
  <c r="A655" i="12"/>
  <c r="A654" i="12"/>
  <c r="A653" i="12"/>
  <c r="A652" i="12"/>
  <c r="A649" i="12"/>
  <c r="A648" i="12"/>
  <c r="A647" i="12"/>
  <c r="A646" i="12"/>
  <c r="A642" i="12"/>
  <c r="A641" i="12"/>
  <c r="A640" i="12"/>
  <c r="A639" i="12"/>
  <c r="A636" i="12"/>
  <c r="A635" i="12"/>
  <c r="A634" i="12"/>
  <c r="A633" i="12"/>
  <c r="A632" i="12"/>
  <c r="A629" i="12"/>
  <c r="A628" i="12"/>
  <c r="A627" i="12"/>
  <c r="A626" i="12"/>
  <c r="A625" i="12"/>
  <c r="A622" i="12"/>
  <c r="A621" i="12"/>
  <c r="A620" i="12"/>
  <c r="A619" i="12"/>
  <c r="A618" i="12"/>
  <c r="A614" i="12"/>
  <c r="A613" i="12"/>
  <c r="A612" i="12"/>
  <c r="A611" i="12"/>
  <c r="A603" i="12"/>
  <c r="A602" i="12"/>
  <c r="A601" i="12"/>
  <c r="A600" i="12"/>
  <c r="A599" i="12"/>
  <c r="A597" i="12"/>
  <c r="A596" i="12"/>
  <c r="A595" i="12"/>
  <c r="A594" i="12"/>
  <c r="A593" i="12"/>
  <c r="A590" i="12"/>
  <c r="A589" i="12"/>
  <c r="A588" i="12"/>
  <c r="A587" i="12"/>
  <c r="A586" i="12"/>
  <c r="A584" i="12"/>
  <c r="A583" i="12"/>
  <c r="A582" i="12"/>
  <c r="A581" i="12"/>
  <c r="A580" i="12"/>
  <c r="A577" i="12"/>
  <c r="A576" i="12"/>
  <c r="A575" i="12"/>
  <c r="A574" i="12"/>
  <c r="A573" i="12"/>
  <c r="A572" i="12"/>
  <c r="A570" i="12"/>
  <c r="A569" i="12"/>
  <c r="A568" i="12"/>
  <c r="A567" i="12"/>
  <c r="A566" i="12"/>
  <c r="A565" i="12"/>
  <c r="A562" i="12"/>
  <c r="A561" i="12"/>
  <c r="A560" i="12"/>
  <c r="A559" i="12"/>
  <c r="A558" i="12"/>
  <c r="A557" i="12"/>
  <c r="A555" i="12"/>
  <c r="A554" i="12"/>
  <c r="A553" i="12"/>
  <c r="A552" i="12"/>
  <c r="A551" i="12"/>
  <c r="A550" i="12"/>
  <c r="A542" i="12"/>
  <c r="A541" i="12"/>
  <c r="A540" i="12"/>
  <c r="A539" i="12"/>
  <c r="A538" i="12"/>
  <c r="A536" i="12"/>
  <c r="A535" i="12"/>
  <c r="A534" i="12"/>
  <c r="A533" i="12"/>
  <c r="A532" i="12"/>
  <c r="A529" i="12"/>
  <c r="A528" i="12"/>
  <c r="A527" i="12"/>
  <c r="A526" i="12"/>
  <c r="A525" i="12"/>
  <c r="A523" i="12"/>
  <c r="A522" i="12"/>
  <c r="A521" i="12"/>
  <c r="A520" i="12"/>
  <c r="A519" i="12"/>
  <c r="A516" i="12"/>
  <c r="A515" i="12"/>
  <c r="A514" i="12"/>
  <c r="A513" i="12"/>
  <c r="A512" i="12"/>
  <c r="A511" i="12"/>
  <c r="A509" i="12"/>
  <c r="A508" i="12"/>
  <c r="A507" i="12"/>
  <c r="A506" i="12"/>
  <c r="A505" i="12"/>
  <c r="A504" i="12"/>
  <c r="A501" i="12"/>
  <c r="A500" i="12"/>
  <c r="A499" i="12"/>
  <c r="A498" i="12"/>
  <c r="A497" i="12"/>
  <c r="A496" i="12"/>
  <c r="A494" i="12"/>
  <c r="A493" i="12"/>
  <c r="A492" i="12"/>
  <c r="A491" i="12"/>
  <c r="A490" i="12"/>
  <c r="A489" i="12"/>
  <c r="A481" i="12"/>
  <c r="A480" i="12"/>
  <c r="A479" i="12"/>
  <c r="A478" i="12"/>
  <c r="A477" i="12"/>
  <c r="A475" i="12"/>
  <c r="A474" i="12"/>
  <c r="A473" i="12"/>
  <c r="A472" i="12"/>
  <c r="A471" i="12"/>
  <c r="A468" i="12"/>
  <c r="A467" i="12"/>
  <c r="A466" i="12"/>
  <c r="A465" i="12"/>
  <c r="A464" i="12"/>
  <c r="A462" i="12"/>
  <c r="A461" i="12"/>
  <c r="A460" i="12"/>
  <c r="A459" i="12"/>
  <c r="A458" i="12"/>
  <c r="A455" i="12"/>
  <c r="A454" i="12"/>
  <c r="A453" i="12"/>
  <c r="A452" i="12"/>
  <c r="A451" i="12"/>
  <c r="A450" i="12"/>
  <c r="A448" i="12"/>
  <c r="A447" i="12"/>
  <c r="A446" i="12"/>
  <c r="A445" i="12"/>
  <c r="A443" i="12"/>
  <c r="A440" i="12"/>
  <c r="A439" i="12"/>
  <c r="A438" i="12"/>
  <c r="A437" i="12"/>
  <c r="A436" i="12"/>
  <c r="A435" i="12"/>
  <c r="A433" i="12"/>
  <c r="A432" i="12"/>
  <c r="A431" i="12"/>
  <c r="A430" i="12"/>
  <c r="A429" i="12"/>
  <c r="A428" i="12"/>
  <c r="A391" i="12"/>
  <c r="A390" i="12"/>
  <c r="A388" i="12"/>
  <c r="A387" i="12"/>
  <c r="A384" i="12"/>
  <c r="A383" i="12"/>
  <c r="A381" i="12"/>
  <c r="A380" i="12"/>
  <c r="A376" i="12"/>
  <c r="A375" i="12"/>
  <c r="A374" i="12"/>
  <c r="A372" i="12"/>
  <c r="A371" i="12"/>
  <c r="A370" i="12"/>
  <c r="A369" i="12"/>
  <c r="A368" i="12"/>
  <c r="A366" i="12"/>
  <c r="A365" i="12"/>
  <c r="A364" i="12"/>
  <c r="A363" i="12"/>
  <c r="A362" i="12"/>
  <c r="A359" i="12"/>
  <c r="A358" i="12"/>
  <c r="A357" i="12"/>
  <c r="A355" i="12"/>
  <c r="A354" i="12"/>
  <c r="A353" i="12"/>
  <c r="A352" i="12"/>
  <c r="A351" i="12"/>
  <c r="A350" i="12"/>
  <c r="A348" i="12"/>
  <c r="A347" i="12"/>
  <c r="A346" i="12"/>
  <c r="A345" i="12"/>
  <c r="A344" i="12"/>
  <c r="A340" i="12"/>
  <c r="A339" i="12"/>
  <c r="A338" i="12"/>
  <c r="A337" i="12"/>
  <c r="A334" i="12"/>
  <c r="A333" i="12"/>
  <c r="A332" i="12"/>
  <c r="A331" i="12"/>
  <c r="A330" i="12"/>
  <c r="A327" i="12"/>
  <c r="A326" i="12"/>
  <c r="A325" i="12"/>
  <c r="A324" i="12"/>
  <c r="A323" i="12"/>
  <c r="A321" i="12"/>
  <c r="A320" i="12"/>
  <c r="A319" i="12"/>
  <c r="A318" i="12"/>
  <c r="A317" i="12"/>
  <c r="A314" i="12"/>
  <c r="A313" i="12"/>
  <c r="A311" i="12"/>
  <c r="A310" i="12"/>
  <c r="A308" i="12"/>
  <c r="A307" i="12"/>
  <c r="A306" i="12"/>
  <c r="A305" i="12"/>
  <c r="A304" i="12"/>
  <c r="A55" i="12"/>
  <c r="A54" i="12"/>
  <c r="A53" i="12"/>
  <c r="A52" i="12"/>
  <c r="A51" i="12"/>
  <c r="A49" i="12"/>
  <c r="A48" i="12"/>
  <c r="A47" i="12"/>
  <c r="A46" i="12"/>
  <c r="A45" i="12"/>
  <c r="A42" i="12"/>
  <c r="A41" i="12"/>
  <c r="A40" i="12"/>
  <c r="A39" i="12"/>
  <c r="A38" i="12"/>
  <c r="A36" i="12"/>
  <c r="A35" i="12"/>
  <c r="A34" i="12"/>
  <c r="A33" i="12"/>
  <c r="A32" i="12"/>
  <c r="A29" i="12"/>
  <c r="A28" i="12"/>
  <c r="A27" i="12"/>
  <c r="A26" i="12"/>
  <c r="A25" i="12"/>
  <c r="A24" i="12"/>
  <c r="A22" i="12"/>
  <c r="A21" i="12"/>
  <c r="A20" i="12"/>
  <c r="A19" i="12"/>
  <c r="A18" i="12"/>
  <c r="A15" i="12"/>
  <c r="A14" i="12"/>
  <c r="A13" i="12"/>
  <c r="A12" i="12"/>
  <c r="A11" i="12"/>
  <c r="A10" i="12"/>
  <c r="A8" i="12"/>
  <c r="A7" i="12"/>
  <c r="A6" i="12"/>
  <c r="A5" i="12"/>
  <c r="H1296" i="36" l="1"/>
  <c r="H1297" i="36"/>
  <c r="H1299" i="36"/>
  <c r="H1300" i="36"/>
  <c r="H1302" i="36"/>
  <c r="H1303" i="36"/>
  <c r="H1305" i="36"/>
  <c r="H1306" i="36"/>
  <c r="H1308" i="36"/>
  <c r="H1309" i="36"/>
  <c r="H1311" i="36"/>
  <c r="H1312" i="36"/>
  <c r="H1315" i="36"/>
  <c r="H1316" i="36"/>
  <c r="H1318" i="36"/>
  <c r="H1319" i="36"/>
  <c r="H1321" i="36"/>
  <c r="H1322" i="36"/>
  <c r="H1324" i="36"/>
  <c r="H1325" i="36"/>
  <c r="H1327" i="36"/>
  <c r="H1328" i="36"/>
  <c r="H1330" i="36"/>
  <c r="H1331" i="36"/>
  <c r="H1334" i="36"/>
  <c r="H1335" i="36"/>
  <c r="H1337" i="36"/>
  <c r="H1338" i="36"/>
  <c r="H1340" i="36"/>
  <c r="H1341" i="36"/>
  <c r="H1343" i="36"/>
  <c r="H1344" i="36"/>
  <c r="H1346" i="36"/>
  <c r="H1347" i="36"/>
  <c r="H1350" i="36"/>
  <c r="H1351" i="36"/>
  <c r="H1353" i="36"/>
  <c r="H1354" i="36"/>
  <c r="H1356" i="36"/>
  <c r="H1357" i="36"/>
  <c r="H1359" i="36"/>
  <c r="H1360" i="36"/>
  <c r="H1362" i="36"/>
  <c r="H1363" i="36"/>
  <c r="H1366" i="36"/>
  <c r="H1367" i="36"/>
  <c r="H1369" i="36"/>
  <c r="H1370" i="36"/>
  <c r="H1372" i="36"/>
  <c r="H1373" i="36"/>
  <c r="H1293" i="36"/>
  <c r="H1292" i="36"/>
  <c r="H1211" i="36"/>
  <c r="H1212" i="36"/>
  <c r="H1214" i="36"/>
  <c r="H1215" i="36"/>
  <c r="H1217" i="36"/>
  <c r="H1218" i="36"/>
  <c r="H1220" i="36"/>
  <c r="H1221" i="36"/>
  <c r="H1223" i="36"/>
  <c r="H1224" i="36"/>
  <c r="H1226" i="36"/>
  <c r="H1227" i="36"/>
  <c r="H1230" i="36"/>
  <c r="H1231" i="36"/>
  <c r="H1233" i="36"/>
  <c r="H1234" i="36"/>
  <c r="H1236" i="36"/>
  <c r="H1237" i="36"/>
  <c r="H1239" i="36"/>
  <c r="H1240" i="36"/>
  <c r="H1242" i="36"/>
  <c r="H1243" i="36"/>
  <c r="H1245" i="36"/>
  <c r="H1246" i="36"/>
  <c r="H1249" i="36"/>
  <c r="H1250" i="36"/>
  <c r="H1252" i="36"/>
  <c r="H1253" i="36"/>
  <c r="H1255" i="36"/>
  <c r="H1256" i="36"/>
  <c r="H1258" i="36"/>
  <c r="H1259" i="36"/>
  <c r="H1261" i="36"/>
  <c r="H1262" i="36"/>
  <c r="H1265" i="36"/>
  <c r="H1266" i="36"/>
  <c r="H1268" i="36"/>
  <c r="H1269" i="36"/>
  <c r="H1271" i="36"/>
  <c r="H1272" i="36"/>
  <c r="H1274" i="36"/>
  <c r="H1275" i="36"/>
  <c r="H1277" i="36"/>
  <c r="H1278" i="36"/>
  <c r="H1281" i="36"/>
  <c r="H1282" i="36"/>
  <c r="H1284" i="36"/>
  <c r="H1285" i="36"/>
  <c r="H1287" i="36"/>
  <c r="H1288" i="36"/>
  <c r="H1208" i="36"/>
  <c r="H1207" i="36"/>
  <c r="H1126" i="36"/>
  <c r="H1127" i="36"/>
  <c r="H1129" i="36"/>
  <c r="H1130" i="36"/>
  <c r="H1132" i="36"/>
  <c r="H1133" i="36"/>
  <c r="H1135" i="36"/>
  <c r="H1136" i="36"/>
  <c r="H1138" i="36"/>
  <c r="H1139" i="36"/>
  <c r="H1141" i="36"/>
  <c r="H1142" i="36"/>
  <c r="H1145" i="36"/>
  <c r="H1146" i="36"/>
  <c r="H1148" i="36"/>
  <c r="H1149" i="36"/>
  <c r="H1151" i="36"/>
  <c r="H1152" i="36"/>
  <c r="H1154" i="36"/>
  <c r="H1155" i="36"/>
  <c r="H1157" i="36"/>
  <c r="H1158" i="36"/>
  <c r="H1160" i="36"/>
  <c r="H1161" i="36"/>
  <c r="H1164" i="36"/>
  <c r="H1165" i="36"/>
  <c r="H1167" i="36"/>
  <c r="H1168" i="36"/>
  <c r="H1170" i="36"/>
  <c r="H1171" i="36"/>
  <c r="H1173" i="36"/>
  <c r="H1174" i="36"/>
  <c r="H1176" i="36"/>
  <c r="H1177" i="36"/>
  <c r="H1180" i="36"/>
  <c r="H1181" i="36"/>
  <c r="H1183" i="36"/>
  <c r="H1184" i="36"/>
  <c r="H1186" i="36"/>
  <c r="H1187" i="36"/>
  <c r="H1189" i="36"/>
  <c r="H1190" i="36"/>
  <c r="H1192" i="36"/>
  <c r="H1193" i="36"/>
  <c r="H1196" i="36"/>
  <c r="H1197" i="36"/>
  <c r="H1199" i="36"/>
  <c r="H1200" i="36"/>
  <c r="H1202" i="36"/>
  <c r="H1203" i="36"/>
  <c r="H1123" i="36"/>
  <c r="H1122" i="36"/>
  <c r="H1041" i="36"/>
  <c r="H1042" i="36"/>
  <c r="H1044" i="36"/>
  <c r="H1045" i="36"/>
  <c r="H1047" i="36"/>
  <c r="H1048" i="36"/>
  <c r="H1050" i="36"/>
  <c r="H1051" i="36"/>
  <c r="H1053" i="36"/>
  <c r="H1054" i="36"/>
  <c r="H1056" i="36"/>
  <c r="H1057" i="36"/>
  <c r="H1060" i="36"/>
  <c r="H1061" i="36"/>
  <c r="H1063" i="36"/>
  <c r="H1064" i="36"/>
  <c r="H1066" i="36"/>
  <c r="H1067" i="36"/>
  <c r="H1069" i="36"/>
  <c r="H1070" i="36"/>
  <c r="H1072" i="36"/>
  <c r="H1073" i="36"/>
  <c r="H1075" i="36"/>
  <c r="H1076" i="36"/>
  <c r="H1079" i="36"/>
  <c r="H1080" i="36"/>
  <c r="H1082" i="36"/>
  <c r="H1083" i="36"/>
  <c r="H1085" i="36"/>
  <c r="H1086" i="36"/>
  <c r="H1088" i="36"/>
  <c r="H1089" i="36"/>
  <c r="H1091" i="36"/>
  <c r="H1092" i="36"/>
  <c r="H1095" i="36"/>
  <c r="H1096" i="36"/>
  <c r="H1098" i="36"/>
  <c r="H1099" i="36"/>
  <c r="H1101" i="36"/>
  <c r="H1102" i="36"/>
  <c r="H1104" i="36"/>
  <c r="H1105" i="36"/>
  <c r="H1107" i="36"/>
  <c r="H1108" i="36"/>
  <c r="H1111" i="36"/>
  <c r="H1112" i="36"/>
  <c r="H1114" i="36"/>
  <c r="H1115" i="36"/>
  <c r="H1117" i="36"/>
  <c r="H1118" i="36"/>
  <c r="H1038" i="36"/>
  <c r="H1037" i="36"/>
  <c r="H956" i="36"/>
  <c r="H957" i="36"/>
  <c r="H959" i="36"/>
  <c r="H960" i="36"/>
  <c r="H962" i="36"/>
  <c r="H963" i="36"/>
  <c r="H965" i="36"/>
  <c r="H966" i="36"/>
  <c r="H968" i="36"/>
  <c r="H969" i="36"/>
  <c r="H971" i="36"/>
  <c r="H972" i="36"/>
  <c r="H975" i="36"/>
  <c r="H976" i="36"/>
  <c r="H978" i="36"/>
  <c r="H979" i="36"/>
  <c r="H981" i="36"/>
  <c r="H982" i="36"/>
  <c r="H984" i="36"/>
  <c r="H985" i="36"/>
  <c r="H987" i="36"/>
  <c r="H988" i="36"/>
  <c r="H990" i="36"/>
  <c r="H991" i="36"/>
  <c r="H994" i="36"/>
  <c r="H995" i="36"/>
  <c r="H997" i="36"/>
  <c r="H998" i="36"/>
  <c r="H1000" i="36"/>
  <c r="H1001" i="36"/>
  <c r="H1003" i="36"/>
  <c r="H1004" i="36"/>
  <c r="H1006" i="36"/>
  <c r="H1007" i="36"/>
  <c r="H1010" i="36"/>
  <c r="H1011" i="36"/>
  <c r="H1013" i="36"/>
  <c r="H1014" i="36"/>
  <c r="H1016" i="36"/>
  <c r="H1017" i="36"/>
  <c r="H1019" i="36"/>
  <c r="H1020" i="36"/>
  <c r="H1022" i="36"/>
  <c r="H1023" i="36"/>
  <c r="H1026" i="36"/>
  <c r="H1027" i="36"/>
  <c r="H1029" i="36"/>
  <c r="H1030" i="36"/>
  <c r="H1032" i="36"/>
  <c r="H1033" i="36"/>
  <c r="H953" i="36"/>
  <c r="H952" i="36"/>
  <c r="H871" i="36"/>
  <c r="H872" i="36"/>
  <c r="H874" i="36"/>
  <c r="H875" i="36"/>
  <c r="H877" i="36"/>
  <c r="H878" i="36"/>
  <c r="H880" i="36"/>
  <c r="H881" i="36"/>
  <c r="H883" i="36"/>
  <c r="H884" i="36"/>
  <c r="H886" i="36"/>
  <c r="H887" i="36"/>
  <c r="H890" i="36"/>
  <c r="H891" i="36"/>
  <c r="H893" i="36"/>
  <c r="H894" i="36"/>
  <c r="H896" i="36"/>
  <c r="H897" i="36"/>
  <c r="H899" i="36"/>
  <c r="H900" i="36"/>
  <c r="H902" i="36"/>
  <c r="H903" i="36"/>
  <c r="H905" i="36"/>
  <c r="H906" i="36"/>
  <c r="H909" i="36"/>
  <c r="H910" i="36"/>
  <c r="H912" i="36"/>
  <c r="H913" i="36"/>
  <c r="H915" i="36"/>
  <c r="H916" i="36"/>
  <c r="H918" i="36"/>
  <c r="H919" i="36"/>
  <c r="H921" i="36"/>
  <c r="H922" i="36"/>
  <c r="H925" i="36"/>
  <c r="H926" i="36"/>
  <c r="H928" i="36"/>
  <c r="H929" i="36"/>
  <c r="H931" i="36"/>
  <c r="H932" i="36"/>
  <c r="H934" i="36"/>
  <c r="H935" i="36"/>
  <c r="H937" i="36"/>
  <c r="H938" i="36"/>
  <c r="H941" i="36"/>
  <c r="H942" i="36"/>
  <c r="H944" i="36"/>
  <c r="H945" i="36"/>
  <c r="H947" i="36"/>
  <c r="H948" i="36"/>
  <c r="H868" i="36"/>
  <c r="H867" i="36"/>
  <c r="H786" i="36"/>
  <c r="H787" i="36"/>
  <c r="H789" i="36"/>
  <c r="H790" i="36"/>
  <c r="H792" i="36"/>
  <c r="H793" i="36"/>
  <c r="H795" i="36"/>
  <c r="H796" i="36"/>
  <c r="H798" i="36"/>
  <c r="H799" i="36"/>
  <c r="H801" i="36"/>
  <c r="H802" i="36"/>
  <c r="H805" i="36"/>
  <c r="H806" i="36"/>
  <c r="H808" i="36"/>
  <c r="H809" i="36"/>
  <c r="H811" i="36"/>
  <c r="H812" i="36"/>
  <c r="H814" i="36"/>
  <c r="H815" i="36"/>
  <c r="H817" i="36"/>
  <c r="H818" i="36"/>
  <c r="H820" i="36"/>
  <c r="H821" i="36"/>
  <c r="H824" i="36"/>
  <c r="H825" i="36"/>
  <c r="H827" i="36"/>
  <c r="H828" i="36"/>
  <c r="H830" i="36"/>
  <c r="H831" i="36"/>
  <c r="H833" i="36"/>
  <c r="H834" i="36"/>
  <c r="H836" i="36"/>
  <c r="H837" i="36"/>
  <c r="H840" i="36"/>
  <c r="H841" i="36"/>
  <c r="H843" i="36"/>
  <c r="H844" i="36"/>
  <c r="H846" i="36"/>
  <c r="H847" i="36"/>
  <c r="H849" i="36"/>
  <c r="H850" i="36"/>
  <c r="H852" i="36"/>
  <c r="H853" i="36"/>
  <c r="H856" i="36"/>
  <c r="H857" i="36"/>
  <c r="H859" i="36"/>
  <c r="H860" i="36"/>
  <c r="H862" i="36"/>
  <c r="H863" i="36"/>
  <c r="H701" i="36"/>
  <c r="H702" i="36"/>
  <c r="H704" i="36"/>
  <c r="H705" i="36"/>
  <c r="H707" i="36"/>
  <c r="H708" i="36"/>
  <c r="H710" i="36"/>
  <c r="H711" i="36"/>
  <c r="H713" i="36"/>
  <c r="H714" i="36"/>
  <c r="H716" i="36"/>
  <c r="H717" i="36"/>
  <c r="H720" i="36"/>
  <c r="H721" i="36"/>
  <c r="H723" i="36"/>
  <c r="H724" i="36"/>
  <c r="H726" i="36"/>
  <c r="H727" i="36"/>
  <c r="H729" i="36"/>
  <c r="H730" i="36"/>
  <c r="H732" i="36"/>
  <c r="H733" i="36"/>
  <c r="H735" i="36"/>
  <c r="H736" i="36"/>
  <c r="H739" i="36"/>
  <c r="H740" i="36"/>
  <c r="H742" i="36"/>
  <c r="H743" i="36"/>
  <c r="H745" i="36"/>
  <c r="H746" i="36"/>
  <c r="H748" i="36"/>
  <c r="H749" i="36"/>
  <c r="H751" i="36"/>
  <c r="H752" i="36"/>
  <c r="H755" i="36"/>
  <c r="H756" i="36"/>
  <c r="H758" i="36"/>
  <c r="H759" i="36"/>
  <c r="H761" i="36"/>
  <c r="H762" i="36"/>
  <c r="H764" i="36"/>
  <c r="H765" i="36"/>
  <c r="H767" i="36"/>
  <c r="H768" i="36"/>
  <c r="H771" i="36"/>
  <c r="H772" i="36"/>
  <c r="H774" i="36"/>
  <c r="H775" i="36"/>
  <c r="H777" i="36"/>
  <c r="H778" i="36"/>
  <c r="H782" i="36"/>
  <c r="H783" i="36"/>
  <c r="H583" i="36"/>
  <c r="H584" i="36"/>
  <c r="H585" i="36"/>
  <c r="H586" i="36"/>
  <c r="H587" i="36"/>
  <c r="H589" i="36"/>
  <c r="H590" i="36"/>
  <c r="H591" i="36"/>
  <c r="H592" i="36"/>
  <c r="H593" i="36"/>
  <c r="H594" i="36"/>
  <c r="H597" i="36"/>
  <c r="H598" i="36"/>
  <c r="H599" i="36"/>
  <c r="H600" i="36"/>
  <c r="H601" i="36"/>
  <c r="H603" i="36"/>
  <c r="H604" i="36"/>
  <c r="H605" i="36"/>
  <c r="H606" i="36"/>
  <c r="H607" i="36"/>
  <c r="H608" i="36"/>
  <c r="H611" i="36"/>
  <c r="H612" i="36"/>
  <c r="H613" i="36"/>
  <c r="H614" i="36"/>
  <c r="H615" i="36"/>
  <c r="H617" i="36"/>
  <c r="H618" i="36"/>
  <c r="H619" i="36"/>
  <c r="H620" i="36"/>
  <c r="H621" i="36"/>
  <c r="H624" i="36"/>
  <c r="H625" i="36"/>
  <c r="H626" i="36"/>
  <c r="H627" i="36"/>
  <c r="H628" i="36"/>
  <c r="H630" i="36"/>
  <c r="H631" i="36"/>
  <c r="H632" i="36"/>
  <c r="H633" i="36"/>
  <c r="H634" i="36"/>
  <c r="H636" i="36"/>
  <c r="H637" i="36"/>
  <c r="H638" i="36"/>
  <c r="H524" i="36"/>
  <c r="H525" i="36"/>
  <c r="H526" i="36"/>
  <c r="H527" i="36"/>
  <c r="H528" i="36"/>
  <c r="H530" i="36"/>
  <c r="H531" i="36"/>
  <c r="H532" i="36"/>
  <c r="H533" i="36"/>
  <c r="H534" i="36"/>
  <c r="H535" i="36"/>
  <c r="H538" i="36"/>
  <c r="H539" i="36"/>
  <c r="H540" i="36"/>
  <c r="H541" i="36"/>
  <c r="H542" i="36"/>
  <c r="H544" i="36"/>
  <c r="H545" i="36"/>
  <c r="H546" i="36"/>
  <c r="H547" i="36"/>
  <c r="H548" i="36"/>
  <c r="H549" i="36"/>
  <c r="H552" i="36"/>
  <c r="H553" i="36"/>
  <c r="H554" i="36"/>
  <c r="H555" i="36"/>
  <c r="H556" i="36"/>
  <c r="H558" i="36"/>
  <c r="H559" i="36"/>
  <c r="H560" i="36"/>
  <c r="H561" i="36"/>
  <c r="H562" i="36"/>
  <c r="H565" i="36"/>
  <c r="H566" i="36"/>
  <c r="H567" i="36"/>
  <c r="H568" i="36"/>
  <c r="H569" i="36"/>
  <c r="H571" i="36"/>
  <c r="H572" i="36"/>
  <c r="H573" i="36"/>
  <c r="H574" i="36"/>
  <c r="H575" i="36"/>
  <c r="H577" i="36"/>
  <c r="H578" i="36"/>
  <c r="H579" i="36"/>
  <c r="H465" i="36"/>
  <c r="H466" i="36"/>
  <c r="H467" i="36"/>
  <c r="H468" i="36"/>
  <c r="H469" i="36"/>
  <c r="H471" i="36"/>
  <c r="H472" i="36"/>
  <c r="H473" i="36"/>
  <c r="H474" i="36"/>
  <c r="H475" i="36"/>
  <c r="H476" i="36"/>
  <c r="H479" i="36"/>
  <c r="H480" i="36"/>
  <c r="H481" i="36"/>
  <c r="H482" i="36"/>
  <c r="H483" i="36"/>
  <c r="H485" i="36"/>
  <c r="H486" i="36"/>
  <c r="H487" i="36"/>
  <c r="H488" i="36"/>
  <c r="H489" i="36"/>
  <c r="H490" i="36"/>
  <c r="H493" i="36"/>
  <c r="H494" i="36"/>
  <c r="H495" i="36"/>
  <c r="H496" i="36"/>
  <c r="H497" i="36"/>
  <c r="H499" i="36"/>
  <c r="H500" i="36"/>
  <c r="H501" i="36"/>
  <c r="H502" i="36"/>
  <c r="H503" i="36"/>
  <c r="H506" i="36"/>
  <c r="H507" i="36"/>
  <c r="H508" i="36"/>
  <c r="H509" i="36"/>
  <c r="H510" i="36"/>
  <c r="H512" i="36"/>
  <c r="H513" i="36"/>
  <c r="H514" i="36"/>
  <c r="H515" i="36"/>
  <c r="H516" i="36"/>
  <c r="H518" i="36"/>
  <c r="H519" i="36"/>
  <c r="H520" i="36"/>
  <c r="H406" i="36"/>
  <c r="H407" i="36"/>
  <c r="H408" i="36"/>
  <c r="H409" i="36"/>
  <c r="H410" i="36"/>
  <c r="H412" i="36"/>
  <c r="H413" i="36"/>
  <c r="H414" i="36"/>
  <c r="H415" i="36"/>
  <c r="H416" i="36"/>
  <c r="H417" i="36"/>
  <c r="H420" i="36"/>
  <c r="H421" i="36"/>
  <c r="H422" i="36"/>
  <c r="H423" i="36"/>
  <c r="H424" i="36"/>
  <c r="H426" i="36"/>
  <c r="H427" i="36"/>
  <c r="H428" i="36"/>
  <c r="H429" i="36"/>
  <c r="H430" i="36"/>
  <c r="H431" i="36"/>
  <c r="H434" i="36"/>
  <c r="H435" i="36"/>
  <c r="H436" i="36"/>
  <c r="H437" i="36"/>
  <c r="H438" i="36"/>
  <c r="H440" i="36"/>
  <c r="H441" i="36"/>
  <c r="H442" i="36"/>
  <c r="H443" i="36"/>
  <c r="H444" i="36"/>
  <c r="H447" i="36"/>
  <c r="H448" i="36"/>
  <c r="H449" i="36"/>
  <c r="H450" i="36"/>
  <c r="H451" i="36"/>
  <c r="H453" i="36"/>
  <c r="H454" i="36"/>
  <c r="H455" i="36"/>
  <c r="H456" i="36"/>
  <c r="H457" i="36"/>
  <c r="H459" i="36"/>
  <c r="H460" i="36"/>
  <c r="H461" i="36"/>
  <c r="H290" i="36"/>
  <c r="H305" i="36"/>
  <c r="H225" i="36"/>
  <c r="H226" i="36"/>
  <c r="H227" i="36"/>
  <c r="H228" i="36"/>
  <c r="H229" i="36"/>
  <c r="H230" i="36"/>
  <c r="H232" i="36"/>
  <c r="H233" i="36"/>
  <c r="H234" i="36"/>
  <c r="H235" i="36"/>
  <c r="H236" i="36"/>
  <c r="H237" i="36"/>
  <c r="H240" i="36"/>
  <c r="H241" i="36"/>
  <c r="H242" i="36"/>
  <c r="H243" i="36"/>
  <c r="H244" i="36"/>
  <c r="H245" i="36"/>
  <c r="H247" i="36"/>
  <c r="H248" i="36"/>
  <c r="H249" i="36"/>
  <c r="H250" i="36"/>
  <c r="H251" i="36"/>
  <c r="H252" i="36"/>
  <c r="H255" i="36"/>
  <c r="H256" i="36"/>
  <c r="H257" i="36"/>
  <c r="H258" i="36"/>
  <c r="H259" i="36"/>
  <c r="H261" i="36"/>
  <c r="H262" i="36"/>
  <c r="H263" i="36"/>
  <c r="H264" i="36"/>
  <c r="H265" i="36"/>
  <c r="H268" i="36"/>
  <c r="H269" i="36"/>
  <c r="H270" i="36"/>
  <c r="H271" i="36"/>
  <c r="H272" i="36"/>
  <c r="H274" i="36"/>
  <c r="H275" i="36"/>
  <c r="H276" i="36"/>
  <c r="H277" i="36"/>
  <c r="H278" i="36"/>
  <c r="H280" i="36"/>
  <c r="H281" i="36"/>
  <c r="H282" i="36"/>
  <c r="H186" i="36"/>
  <c r="H187" i="36"/>
  <c r="H188" i="36"/>
  <c r="H189" i="36"/>
  <c r="H190" i="36"/>
  <c r="H191" i="36"/>
  <c r="H194" i="36"/>
  <c r="H195" i="36"/>
  <c r="H196" i="36"/>
  <c r="H197" i="36"/>
  <c r="H198" i="36"/>
  <c r="H200" i="36"/>
  <c r="H201" i="36"/>
  <c r="H202" i="36"/>
  <c r="H203" i="36"/>
  <c r="H204" i="36"/>
  <c r="H207" i="36"/>
  <c r="H208" i="36"/>
  <c r="H209" i="36"/>
  <c r="H210" i="36"/>
  <c r="H211" i="36"/>
  <c r="H213" i="36"/>
  <c r="H214" i="36"/>
  <c r="H215" i="36"/>
  <c r="H216" i="36"/>
  <c r="H217" i="36"/>
  <c r="H219" i="36"/>
  <c r="H220" i="36"/>
  <c r="H221" i="36"/>
  <c r="H184" i="36"/>
  <c r="H171" i="36"/>
  <c r="H172" i="36"/>
  <c r="H173" i="36"/>
  <c r="H174" i="36"/>
  <c r="H175" i="36"/>
  <c r="H176" i="36"/>
  <c r="H179" i="36"/>
  <c r="H180" i="36"/>
  <c r="H181" i="36"/>
  <c r="H182" i="36"/>
  <c r="H169" i="36"/>
  <c r="H164" i="36"/>
  <c r="H165" i="36"/>
  <c r="H166" i="36"/>
  <c r="H167" i="36"/>
  <c r="H161" i="36"/>
  <c r="H144" i="36"/>
  <c r="H145" i="36"/>
  <c r="H147" i="36"/>
  <c r="H148" i="36"/>
  <c r="H150" i="36"/>
  <c r="H151" i="36"/>
  <c r="H153" i="36"/>
  <c r="H154" i="36"/>
  <c r="H156" i="36"/>
  <c r="H157" i="36"/>
  <c r="H142" i="36"/>
  <c r="H141" i="36"/>
  <c r="H124" i="36"/>
  <c r="H125" i="36"/>
  <c r="H127" i="36"/>
  <c r="H128" i="36"/>
  <c r="H130" i="36"/>
  <c r="H131" i="36"/>
  <c r="H133" i="36"/>
  <c r="H134" i="36"/>
  <c r="H136" i="36"/>
  <c r="H137" i="36"/>
  <c r="H122" i="36"/>
  <c r="H121" i="36"/>
  <c r="H104" i="36"/>
  <c r="H105" i="36"/>
  <c r="H107" i="36"/>
  <c r="H108" i="36"/>
  <c r="H110" i="36"/>
  <c r="H111" i="36"/>
  <c r="H113" i="36"/>
  <c r="H114" i="36"/>
  <c r="H116" i="36"/>
  <c r="H117" i="36"/>
  <c r="H102" i="36"/>
  <c r="H101" i="36"/>
  <c r="H84" i="36"/>
  <c r="H85" i="36"/>
  <c r="H87" i="36"/>
  <c r="H88" i="36"/>
  <c r="H90" i="36"/>
  <c r="H91" i="36"/>
  <c r="H93" i="36"/>
  <c r="H94" i="36"/>
  <c r="H96" i="36"/>
  <c r="H97" i="36"/>
  <c r="H82" i="36"/>
  <c r="H81" i="36"/>
  <c r="H64" i="36"/>
  <c r="H65" i="36"/>
  <c r="H67" i="36"/>
  <c r="H68" i="36"/>
  <c r="H70" i="36"/>
  <c r="H71" i="36"/>
  <c r="H73" i="36"/>
  <c r="H74" i="36"/>
  <c r="H76" i="36"/>
  <c r="H77" i="36"/>
  <c r="H62" i="36"/>
  <c r="H61" i="36"/>
  <c r="H44" i="36"/>
  <c r="H45" i="36"/>
  <c r="H47" i="36"/>
  <c r="H48" i="36"/>
  <c r="H50" i="36"/>
  <c r="H51" i="36"/>
  <c r="H53" i="36"/>
  <c r="H54" i="36"/>
  <c r="H56" i="36"/>
  <c r="H57" i="36"/>
  <c r="H42" i="36"/>
  <c r="H41" i="36"/>
  <c r="H24" i="36"/>
  <c r="H25" i="36"/>
  <c r="H27" i="36"/>
  <c r="H28" i="36"/>
  <c r="H30" i="36"/>
  <c r="H31" i="36"/>
  <c r="H33" i="36"/>
  <c r="H34" i="36"/>
  <c r="H36" i="36"/>
  <c r="H37" i="36"/>
  <c r="H22" i="36"/>
  <c r="H21" i="36"/>
  <c r="H4" i="36"/>
  <c r="H5" i="36"/>
  <c r="H7" i="36"/>
  <c r="H8" i="36"/>
  <c r="H10" i="36"/>
  <c r="H11" i="36"/>
  <c r="H13" i="36"/>
  <c r="H14" i="36"/>
  <c r="H16" i="36"/>
  <c r="H17" i="36"/>
  <c r="H416" i="35" l="1"/>
  <c r="I416" i="35"/>
  <c r="J416" i="35"/>
  <c r="K416" i="35"/>
  <c r="H417" i="35"/>
  <c r="I417" i="35"/>
  <c r="J417" i="35"/>
  <c r="K417" i="35"/>
  <c r="H418" i="35"/>
  <c r="I418" i="35"/>
  <c r="J418" i="35"/>
  <c r="K418" i="35"/>
  <c r="H419" i="35"/>
  <c r="I419" i="35"/>
  <c r="J419" i="35"/>
  <c r="K419" i="35"/>
  <c r="H420" i="35"/>
  <c r="I420" i="35"/>
  <c r="J420" i="35"/>
  <c r="K420" i="35"/>
  <c r="H422" i="35"/>
  <c r="I422" i="35"/>
  <c r="J422" i="35"/>
  <c r="K422" i="35"/>
  <c r="H423" i="35"/>
  <c r="I423" i="35"/>
  <c r="J423" i="35"/>
  <c r="K423" i="35"/>
  <c r="H424" i="35"/>
  <c r="I424" i="35"/>
  <c r="J424" i="35"/>
  <c r="K424" i="35"/>
  <c r="H425" i="35"/>
  <c r="I425" i="35"/>
  <c r="J425" i="35"/>
  <c r="K425" i="35"/>
  <c r="H426" i="35"/>
  <c r="I426" i="35"/>
  <c r="J426" i="35"/>
  <c r="K426" i="35"/>
  <c r="H355" i="35"/>
  <c r="I355" i="35"/>
  <c r="J355" i="35"/>
  <c r="K355" i="35"/>
  <c r="H356" i="35"/>
  <c r="I356" i="35"/>
  <c r="J356" i="35"/>
  <c r="K356" i="35"/>
  <c r="H357" i="35"/>
  <c r="I357" i="35"/>
  <c r="J357" i="35"/>
  <c r="K357" i="35"/>
  <c r="H358" i="35"/>
  <c r="I358" i="35"/>
  <c r="J358" i="35"/>
  <c r="K358" i="35"/>
  <c r="H359" i="35"/>
  <c r="I359" i="35"/>
  <c r="J359" i="35"/>
  <c r="K359" i="35"/>
  <c r="H361" i="35"/>
  <c r="I361" i="35"/>
  <c r="J361" i="35"/>
  <c r="K361" i="35"/>
  <c r="H362" i="35"/>
  <c r="I362" i="35"/>
  <c r="J362" i="35"/>
  <c r="K362" i="35"/>
  <c r="H363" i="35"/>
  <c r="I363" i="35"/>
  <c r="J363" i="35"/>
  <c r="K363" i="35"/>
  <c r="H364" i="35"/>
  <c r="I364" i="35"/>
  <c r="J364" i="35"/>
  <c r="K364" i="35"/>
  <c r="H365" i="35"/>
  <c r="I365" i="35"/>
  <c r="J365" i="35"/>
  <c r="K365" i="35"/>
  <c r="H368" i="35"/>
  <c r="I368" i="35"/>
  <c r="J368" i="35"/>
  <c r="K368" i="35"/>
  <c r="H369" i="35"/>
  <c r="I369" i="35"/>
  <c r="J369" i="35"/>
  <c r="K369" i="35"/>
  <c r="H370" i="35"/>
  <c r="I370" i="35"/>
  <c r="J370" i="35"/>
  <c r="K370" i="35"/>
  <c r="H371" i="35"/>
  <c r="I371" i="35"/>
  <c r="J371" i="35"/>
  <c r="K371" i="35"/>
  <c r="H372" i="35"/>
  <c r="I372" i="35"/>
  <c r="J372" i="35"/>
  <c r="K372" i="35"/>
  <c r="H374" i="35"/>
  <c r="I374" i="35"/>
  <c r="J374" i="35"/>
  <c r="K374" i="35"/>
  <c r="H375" i="35"/>
  <c r="I375" i="35"/>
  <c r="J375" i="35"/>
  <c r="K375" i="35"/>
  <c r="H376" i="35"/>
  <c r="I376" i="35"/>
  <c r="J376" i="35"/>
  <c r="K376" i="35"/>
  <c r="H377" i="35"/>
  <c r="I377" i="35"/>
  <c r="J377" i="35"/>
  <c r="K377" i="35"/>
  <c r="H378" i="35"/>
  <c r="I378" i="35"/>
  <c r="J378" i="35"/>
  <c r="K378" i="35"/>
  <c r="H381" i="35"/>
  <c r="I381" i="35"/>
  <c r="J381" i="35"/>
  <c r="K381" i="35"/>
  <c r="H382" i="35"/>
  <c r="I382" i="35"/>
  <c r="J382" i="35"/>
  <c r="K382" i="35"/>
  <c r="H383" i="35"/>
  <c r="I383" i="35"/>
  <c r="J383" i="35"/>
  <c r="K383" i="35"/>
  <c r="H384" i="35"/>
  <c r="I384" i="35"/>
  <c r="J384" i="35"/>
  <c r="K384" i="35"/>
  <c r="H385" i="35"/>
  <c r="I385" i="35"/>
  <c r="J385" i="35"/>
  <c r="K385" i="35"/>
  <c r="H387" i="35"/>
  <c r="I387" i="35"/>
  <c r="J387" i="35"/>
  <c r="K387" i="35"/>
  <c r="H388" i="35"/>
  <c r="I388" i="35"/>
  <c r="J388" i="35"/>
  <c r="K388" i="35"/>
  <c r="H389" i="35"/>
  <c r="I389" i="35"/>
  <c r="J389" i="35"/>
  <c r="K389" i="35"/>
  <c r="H390" i="35"/>
  <c r="I390" i="35"/>
  <c r="J390" i="35"/>
  <c r="K390" i="35"/>
  <c r="H391" i="35"/>
  <c r="I391" i="35"/>
  <c r="J391" i="35"/>
  <c r="K391" i="35"/>
  <c r="H394" i="35"/>
  <c r="I394" i="35"/>
  <c r="J394" i="35"/>
  <c r="K394" i="35"/>
  <c r="H395" i="35"/>
  <c r="I395" i="35"/>
  <c r="J395" i="35"/>
  <c r="K395" i="35"/>
  <c r="H396" i="35"/>
  <c r="I396" i="35"/>
  <c r="J396" i="35"/>
  <c r="K396" i="35"/>
  <c r="H397" i="35"/>
  <c r="I397" i="35"/>
  <c r="J397" i="35"/>
  <c r="K397" i="35"/>
  <c r="H398" i="35"/>
  <c r="I398" i="35"/>
  <c r="J398" i="35"/>
  <c r="K398" i="35"/>
  <c r="H400" i="35"/>
  <c r="I400" i="35"/>
  <c r="J400" i="35"/>
  <c r="K400" i="35"/>
  <c r="H401" i="35"/>
  <c r="I401" i="35"/>
  <c r="J401" i="35"/>
  <c r="K401" i="35"/>
  <c r="H402" i="35"/>
  <c r="I402" i="35"/>
  <c r="J402" i="35"/>
  <c r="K402" i="35"/>
  <c r="H403" i="35"/>
  <c r="I403" i="35"/>
  <c r="J403" i="35"/>
  <c r="K403" i="35"/>
  <c r="H404" i="35"/>
  <c r="I404" i="35"/>
  <c r="J404" i="35"/>
  <c r="K404" i="35"/>
  <c r="H407" i="35"/>
  <c r="I407" i="35"/>
  <c r="J407" i="35"/>
  <c r="K407" i="35"/>
  <c r="H408" i="35"/>
  <c r="I408" i="35"/>
  <c r="J408" i="35"/>
  <c r="K408" i="35"/>
  <c r="H409" i="35"/>
  <c r="I409" i="35"/>
  <c r="J409" i="35"/>
  <c r="K409" i="35"/>
  <c r="H411" i="35"/>
  <c r="I411" i="35"/>
  <c r="J411" i="35"/>
  <c r="K411" i="35"/>
  <c r="H412" i="35"/>
  <c r="I412" i="35"/>
  <c r="J412" i="35"/>
  <c r="K412" i="35"/>
  <c r="H413" i="35"/>
  <c r="I413" i="35"/>
  <c r="J413" i="35"/>
  <c r="K413" i="35"/>
  <c r="K337" i="35"/>
  <c r="K338" i="35"/>
  <c r="K340" i="35"/>
  <c r="K341" i="35"/>
  <c r="K343" i="35"/>
  <c r="K344" i="35"/>
  <c r="K346" i="35"/>
  <c r="K347" i="35"/>
  <c r="K349" i="35"/>
  <c r="K350" i="35"/>
  <c r="K351" i="35"/>
  <c r="J337" i="35"/>
  <c r="J338" i="35"/>
  <c r="J340" i="35"/>
  <c r="J341" i="35"/>
  <c r="J343" i="35"/>
  <c r="J344" i="35"/>
  <c r="J346" i="35"/>
  <c r="J347" i="35"/>
  <c r="J349" i="35"/>
  <c r="J350" i="35"/>
  <c r="J351" i="35"/>
  <c r="I337" i="35"/>
  <c r="I338" i="35"/>
  <c r="I340" i="35"/>
  <c r="I341" i="35"/>
  <c r="I343" i="35"/>
  <c r="I344" i="35"/>
  <c r="I346" i="35"/>
  <c r="I347" i="35"/>
  <c r="I349" i="35"/>
  <c r="I350" i="35"/>
  <c r="I351" i="35"/>
  <c r="H337" i="35"/>
  <c r="H338" i="35"/>
  <c r="H340" i="35"/>
  <c r="H341" i="35"/>
  <c r="H343" i="35"/>
  <c r="H344" i="35"/>
  <c r="H346" i="35"/>
  <c r="H347" i="35"/>
  <c r="H349" i="35"/>
  <c r="H350" i="35"/>
  <c r="H351" i="35"/>
  <c r="K320" i="35"/>
  <c r="K321" i="35"/>
  <c r="K323" i="35"/>
  <c r="K324" i="35"/>
  <c r="K326" i="35"/>
  <c r="K327" i="35"/>
  <c r="K329" i="35"/>
  <c r="K330" i="35"/>
  <c r="K332" i="35"/>
  <c r="K333" i="35"/>
  <c r="K334" i="35"/>
  <c r="J320" i="35"/>
  <c r="J321" i="35"/>
  <c r="J323" i="35"/>
  <c r="J324" i="35"/>
  <c r="J326" i="35"/>
  <c r="J327" i="35"/>
  <c r="J329" i="35"/>
  <c r="J330" i="35"/>
  <c r="J332" i="35"/>
  <c r="J333" i="35"/>
  <c r="J334" i="35"/>
  <c r="I320" i="35"/>
  <c r="I321" i="35"/>
  <c r="I323" i="35"/>
  <c r="I324" i="35"/>
  <c r="I326" i="35"/>
  <c r="I327" i="35"/>
  <c r="I329" i="35"/>
  <c r="I330" i="35"/>
  <c r="I332" i="35"/>
  <c r="I333" i="35"/>
  <c r="I334" i="35"/>
  <c r="H320" i="35"/>
  <c r="H321" i="35"/>
  <c r="H323" i="35"/>
  <c r="H324" i="35"/>
  <c r="H326" i="35"/>
  <c r="H327" i="35"/>
  <c r="H329" i="35"/>
  <c r="H330" i="35"/>
  <c r="H332" i="35"/>
  <c r="H333" i="35"/>
  <c r="H334" i="35"/>
  <c r="K303" i="35"/>
  <c r="K304" i="35"/>
  <c r="K306" i="35"/>
  <c r="K307" i="35"/>
  <c r="K309" i="35"/>
  <c r="K310" i="35"/>
  <c r="K312" i="35"/>
  <c r="K313" i="35"/>
  <c r="K315" i="35"/>
  <c r="K316" i="35"/>
  <c r="K317" i="35"/>
  <c r="J303" i="35"/>
  <c r="J304" i="35"/>
  <c r="J306" i="35"/>
  <c r="J307" i="35"/>
  <c r="J309" i="35"/>
  <c r="J310" i="35"/>
  <c r="J312" i="35"/>
  <c r="J313" i="35"/>
  <c r="J315" i="35"/>
  <c r="J316" i="35"/>
  <c r="J317" i="35"/>
  <c r="I303" i="35"/>
  <c r="I304" i="35"/>
  <c r="I306" i="35"/>
  <c r="I307" i="35"/>
  <c r="I309" i="35"/>
  <c r="I310" i="35"/>
  <c r="I312" i="35"/>
  <c r="I313" i="35"/>
  <c r="I315" i="35"/>
  <c r="I316" i="35"/>
  <c r="I317" i="35"/>
  <c r="H303" i="35"/>
  <c r="H304" i="35"/>
  <c r="H306" i="35"/>
  <c r="H307" i="35"/>
  <c r="H309" i="35"/>
  <c r="H310" i="35"/>
  <c r="H312" i="35"/>
  <c r="H313" i="35"/>
  <c r="H315" i="35"/>
  <c r="H316" i="35"/>
  <c r="H317" i="35"/>
  <c r="H286" i="35"/>
  <c r="I286" i="35"/>
  <c r="J286" i="35"/>
  <c r="K286" i="35"/>
  <c r="H287" i="35"/>
  <c r="I287" i="35"/>
  <c r="J287" i="35"/>
  <c r="K287" i="35"/>
  <c r="H289" i="35"/>
  <c r="I289" i="35"/>
  <c r="J289" i="35"/>
  <c r="K289" i="35"/>
  <c r="H290" i="35"/>
  <c r="I290" i="35"/>
  <c r="J290" i="35"/>
  <c r="K290" i="35"/>
  <c r="H292" i="35"/>
  <c r="I292" i="35"/>
  <c r="J292" i="35"/>
  <c r="K292" i="35"/>
  <c r="H293" i="35"/>
  <c r="I293" i="35"/>
  <c r="J293" i="35"/>
  <c r="K293" i="35"/>
  <c r="H295" i="35"/>
  <c r="I295" i="35"/>
  <c r="J295" i="35"/>
  <c r="K295" i="35"/>
  <c r="H296" i="35"/>
  <c r="I296" i="35"/>
  <c r="J296" i="35"/>
  <c r="K296" i="35"/>
  <c r="H298" i="35"/>
  <c r="I298" i="35"/>
  <c r="J298" i="35"/>
  <c r="K298" i="35"/>
  <c r="H299" i="35"/>
  <c r="I299" i="35"/>
  <c r="J299" i="35"/>
  <c r="K299" i="35"/>
  <c r="H300" i="35"/>
  <c r="I300" i="35"/>
  <c r="J300" i="35"/>
  <c r="K300" i="35"/>
  <c r="H235" i="35"/>
  <c r="I235" i="35"/>
  <c r="J235" i="35"/>
  <c r="K235" i="35"/>
  <c r="H236" i="35"/>
  <c r="I236" i="35"/>
  <c r="J236" i="35"/>
  <c r="K236" i="35"/>
  <c r="H238" i="35"/>
  <c r="I238" i="35"/>
  <c r="J238" i="35"/>
  <c r="K238" i="35"/>
  <c r="H239" i="35"/>
  <c r="I239" i="35"/>
  <c r="J239" i="35"/>
  <c r="K239" i="35"/>
  <c r="H241" i="35"/>
  <c r="I241" i="35"/>
  <c r="J241" i="35"/>
  <c r="K241" i="35"/>
  <c r="H242" i="35"/>
  <c r="I242" i="35"/>
  <c r="J242" i="35"/>
  <c r="K242" i="35"/>
  <c r="H247" i="35"/>
  <c r="I247" i="35"/>
  <c r="J247" i="35"/>
  <c r="K247" i="35"/>
  <c r="H248" i="35"/>
  <c r="I248" i="35"/>
  <c r="J248" i="35"/>
  <c r="K248" i="35"/>
  <c r="H250" i="35"/>
  <c r="I250" i="35"/>
  <c r="J250" i="35"/>
  <c r="K250" i="35"/>
  <c r="H251" i="35"/>
  <c r="I251" i="35"/>
  <c r="J251" i="35"/>
  <c r="K251" i="35"/>
  <c r="H253" i="35"/>
  <c r="I253" i="35"/>
  <c r="J253" i="35"/>
  <c r="K253" i="35"/>
  <c r="H254" i="35"/>
  <c r="I254" i="35"/>
  <c r="J254" i="35"/>
  <c r="K254" i="35"/>
  <c r="H259" i="35"/>
  <c r="I259" i="35"/>
  <c r="J259" i="35"/>
  <c r="K259" i="35"/>
  <c r="H260" i="35"/>
  <c r="I260" i="35"/>
  <c r="J260" i="35"/>
  <c r="K260" i="35"/>
  <c r="H262" i="35"/>
  <c r="I262" i="35"/>
  <c r="J262" i="35"/>
  <c r="K262" i="35"/>
  <c r="H263" i="35"/>
  <c r="I263" i="35"/>
  <c r="J263" i="35"/>
  <c r="K263" i="35"/>
  <c r="H265" i="35"/>
  <c r="I265" i="35"/>
  <c r="J265" i="35"/>
  <c r="K265" i="35"/>
  <c r="H266" i="35"/>
  <c r="I266" i="35"/>
  <c r="J266" i="35"/>
  <c r="K266" i="35"/>
  <c r="H222" i="35"/>
  <c r="I222" i="35"/>
  <c r="J222" i="35"/>
  <c r="K222" i="35"/>
  <c r="H223" i="35"/>
  <c r="I223" i="35"/>
  <c r="J223" i="35"/>
  <c r="K223" i="35"/>
  <c r="H225" i="35"/>
  <c r="I225" i="35"/>
  <c r="J225" i="35"/>
  <c r="K225" i="35"/>
  <c r="H226" i="35"/>
  <c r="I226" i="35"/>
  <c r="J226" i="35"/>
  <c r="K226" i="35"/>
  <c r="H229" i="35"/>
  <c r="I229" i="35"/>
  <c r="J229" i="35"/>
  <c r="K229" i="35"/>
  <c r="H230" i="35"/>
  <c r="I230" i="35"/>
  <c r="J230" i="35"/>
  <c r="K230" i="35"/>
  <c r="H232" i="35"/>
  <c r="I232" i="35"/>
  <c r="J232" i="35"/>
  <c r="K232" i="35"/>
  <c r="H233" i="35"/>
  <c r="I233" i="35"/>
  <c r="J233" i="35"/>
  <c r="K233" i="35"/>
  <c r="H186" i="35"/>
  <c r="I186" i="35"/>
  <c r="J186" i="35"/>
  <c r="K186" i="35"/>
  <c r="H187" i="35"/>
  <c r="I187" i="35"/>
  <c r="J187" i="35"/>
  <c r="K187" i="35"/>
  <c r="H188" i="35"/>
  <c r="I188" i="35"/>
  <c r="J188" i="35"/>
  <c r="K188" i="35"/>
  <c r="H189" i="35"/>
  <c r="I189" i="35"/>
  <c r="J189" i="35"/>
  <c r="K189" i="35"/>
  <c r="H190" i="35"/>
  <c r="I190" i="35"/>
  <c r="J190" i="35"/>
  <c r="K190" i="35"/>
  <c r="H192" i="35"/>
  <c r="I192" i="35"/>
  <c r="J192" i="35"/>
  <c r="K192" i="35"/>
  <c r="H193" i="35"/>
  <c r="I193" i="35"/>
  <c r="J193" i="35"/>
  <c r="K193" i="35"/>
  <c r="H194" i="35"/>
  <c r="I194" i="35"/>
  <c r="J194" i="35"/>
  <c r="K194" i="35"/>
  <c r="H195" i="35"/>
  <c r="I195" i="35"/>
  <c r="J195" i="35"/>
  <c r="K195" i="35"/>
  <c r="H196" i="35"/>
  <c r="I196" i="35"/>
  <c r="J196" i="35"/>
  <c r="K196" i="35"/>
  <c r="H197" i="35"/>
  <c r="I197" i="35"/>
  <c r="J197" i="35"/>
  <c r="K197" i="35"/>
  <c r="H199" i="35"/>
  <c r="I199" i="35"/>
  <c r="J199" i="35"/>
  <c r="K199" i="35"/>
  <c r="H200" i="35"/>
  <c r="I200" i="35"/>
  <c r="J200" i="35"/>
  <c r="K200" i="35"/>
  <c r="H201" i="35"/>
  <c r="I201" i="35"/>
  <c r="J201" i="35"/>
  <c r="K201" i="35"/>
  <c r="H204" i="35"/>
  <c r="I204" i="35"/>
  <c r="J204" i="35"/>
  <c r="K204" i="35"/>
  <c r="H205" i="35"/>
  <c r="I205" i="35"/>
  <c r="J205" i="35"/>
  <c r="K205" i="35"/>
  <c r="H206" i="35"/>
  <c r="I206" i="35"/>
  <c r="J206" i="35"/>
  <c r="K206" i="35"/>
  <c r="H207" i="35"/>
  <c r="I207" i="35"/>
  <c r="J207" i="35"/>
  <c r="K207" i="35"/>
  <c r="H208" i="35"/>
  <c r="I208" i="35"/>
  <c r="J208" i="35"/>
  <c r="K208" i="35"/>
  <c r="H210" i="35"/>
  <c r="I210" i="35"/>
  <c r="J210" i="35"/>
  <c r="K210" i="35"/>
  <c r="H211" i="35"/>
  <c r="I211" i="35"/>
  <c r="J211" i="35"/>
  <c r="K211" i="35"/>
  <c r="H212" i="35"/>
  <c r="I212" i="35"/>
  <c r="J212" i="35"/>
  <c r="K212" i="35"/>
  <c r="H213" i="35"/>
  <c r="I213" i="35"/>
  <c r="J213" i="35"/>
  <c r="K213" i="35"/>
  <c r="H214" i="35"/>
  <c r="I214" i="35"/>
  <c r="J214" i="35"/>
  <c r="K214" i="35"/>
  <c r="H216" i="35"/>
  <c r="I216" i="35"/>
  <c r="J216" i="35"/>
  <c r="K216" i="35"/>
  <c r="H217" i="35"/>
  <c r="I217" i="35"/>
  <c r="J217" i="35"/>
  <c r="K217" i="35"/>
  <c r="H218" i="35"/>
  <c r="I218" i="35"/>
  <c r="J218" i="35"/>
  <c r="K218" i="35"/>
  <c r="H146" i="35"/>
  <c r="I146" i="35"/>
  <c r="J146" i="35"/>
  <c r="K146" i="35"/>
  <c r="H147" i="35"/>
  <c r="I147" i="35"/>
  <c r="J147" i="35"/>
  <c r="K147" i="35"/>
  <c r="H148" i="35"/>
  <c r="I148" i="35"/>
  <c r="J148" i="35"/>
  <c r="K148" i="35"/>
  <c r="H149" i="35"/>
  <c r="I149" i="35"/>
  <c r="J149" i="35"/>
  <c r="K149" i="35"/>
  <c r="H150" i="35"/>
  <c r="I150" i="35"/>
  <c r="J150" i="35"/>
  <c r="K150" i="35"/>
  <c r="H152" i="35"/>
  <c r="I152" i="35"/>
  <c r="J152" i="35"/>
  <c r="K152" i="35"/>
  <c r="H153" i="35"/>
  <c r="I153" i="35"/>
  <c r="J153" i="35"/>
  <c r="K153" i="35"/>
  <c r="H154" i="35"/>
  <c r="I154" i="35"/>
  <c r="J154" i="35"/>
  <c r="K154" i="35"/>
  <c r="H155" i="35"/>
  <c r="I155" i="35"/>
  <c r="J155" i="35"/>
  <c r="K155" i="35"/>
  <c r="H156" i="35"/>
  <c r="I156" i="35"/>
  <c r="J156" i="35"/>
  <c r="K156" i="35"/>
  <c r="H159" i="35"/>
  <c r="I159" i="35"/>
  <c r="J159" i="35"/>
  <c r="K159" i="35"/>
  <c r="H160" i="35"/>
  <c r="I160" i="35"/>
  <c r="J160" i="35"/>
  <c r="K160" i="35"/>
  <c r="H161" i="35"/>
  <c r="I161" i="35"/>
  <c r="J161" i="35"/>
  <c r="K161" i="35"/>
  <c r="H162" i="35"/>
  <c r="I162" i="35"/>
  <c r="J162" i="35"/>
  <c r="K162" i="35"/>
  <c r="H163" i="35"/>
  <c r="I163" i="35"/>
  <c r="J163" i="35"/>
  <c r="K163" i="35"/>
  <c r="H165" i="35"/>
  <c r="I165" i="35"/>
  <c r="J165" i="35"/>
  <c r="K165" i="35"/>
  <c r="H166" i="35"/>
  <c r="I166" i="35"/>
  <c r="J166" i="35"/>
  <c r="K166" i="35"/>
  <c r="H167" i="35"/>
  <c r="I167" i="35"/>
  <c r="J167" i="35"/>
  <c r="K167" i="35"/>
  <c r="H168" i="35"/>
  <c r="I168" i="35"/>
  <c r="J168" i="35"/>
  <c r="K168" i="35"/>
  <c r="H169" i="35"/>
  <c r="I169" i="35"/>
  <c r="J169" i="35"/>
  <c r="K169" i="35"/>
  <c r="H172" i="35"/>
  <c r="I172" i="35"/>
  <c r="J172" i="35"/>
  <c r="K172" i="35"/>
  <c r="H173" i="35"/>
  <c r="I173" i="35"/>
  <c r="J173" i="35"/>
  <c r="K173" i="35"/>
  <c r="H174" i="35"/>
  <c r="I174" i="35"/>
  <c r="J174" i="35"/>
  <c r="K174" i="35"/>
  <c r="H175" i="35"/>
  <c r="I175" i="35"/>
  <c r="J175" i="35"/>
  <c r="K175" i="35"/>
  <c r="H176" i="35"/>
  <c r="I176" i="35"/>
  <c r="J176" i="35"/>
  <c r="K176" i="35"/>
  <c r="H178" i="35"/>
  <c r="I178" i="35"/>
  <c r="J178" i="35"/>
  <c r="K178" i="35"/>
  <c r="H179" i="35"/>
  <c r="I179" i="35"/>
  <c r="J179" i="35"/>
  <c r="K179" i="35"/>
  <c r="H180" i="35"/>
  <c r="I180" i="35"/>
  <c r="J180" i="35"/>
  <c r="K180" i="35"/>
  <c r="H181" i="35"/>
  <c r="I181" i="35"/>
  <c r="J181" i="35"/>
  <c r="K181" i="35"/>
  <c r="H182" i="35"/>
  <c r="I182" i="35"/>
  <c r="J182" i="35"/>
  <c r="K182" i="35"/>
  <c r="K130" i="35"/>
  <c r="K131" i="35"/>
  <c r="K133" i="35"/>
  <c r="K134" i="35"/>
  <c r="K136" i="35"/>
  <c r="K137" i="35"/>
  <c r="K139" i="35"/>
  <c r="K140" i="35"/>
  <c r="J130" i="35"/>
  <c r="J131" i="35"/>
  <c r="J133" i="35"/>
  <c r="J134" i="35"/>
  <c r="J136" i="35"/>
  <c r="J137" i="35"/>
  <c r="J139" i="35"/>
  <c r="J140" i="35"/>
  <c r="I130" i="35"/>
  <c r="I131" i="35"/>
  <c r="I133" i="35"/>
  <c r="I134" i="35"/>
  <c r="I136" i="35"/>
  <c r="I137" i="35"/>
  <c r="I139" i="35"/>
  <c r="I140" i="35"/>
  <c r="H130" i="35"/>
  <c r="H131" i="35"/>
  <c r="H133" i="35"/>
  <c r="H134" i="35"/>
  <c r="H136" i="35"/>
  <c r="H137" i="35"/>
  <c r="H139" i="35"/>
  <c r="H140" i="35"/>
  <c r="K115" i="35"/>
  <c r="K116" i="35"/>
  <c r="K118" i="35"/>
  <c r="K119" i="35"/>
  <c r="K121" i="35"/>
  <c r="K122" i="35"/>
  <c r="K124" i="35"/>
  <c r="K125" i="35"/>
  <c r="J115" i="35"/>
  <c r="J116" i="35"/>
  <c r="J118" i="35"/>
  <c r="J119" i="35"/>
  <c r="J121" i="35"/>
  <c r="J122" i="35"/>
  <c r="J124" i="35"/>
  <c r="J125" i="35"/>
  <c r="I115" i="35"/>
  <c r="I116" i="35"/>
  <c r="I118" i="35"/>
  <c r="I119" i="35"/>
  <c r="I121" i="35"/>
  <c r="I122" i="35"/>
  <c r="I124" i="35"/>
  <c r="I125" i="35"/>
  <c r="H115" i="35"/>
  <c r="H116" i="35"/>
  <c r="H118" i="35"/>
  <c r="H119" i="35"/>
  <c r="H121" i="35"/>
  <c r="H122" i="35"/>
  <c r="H124" i="35"/>
  <c r="H125" i="35"/>
  <c r="H100" i="35"/>
  <c r="H101" i="35"/>
  <c r="H103" i="35"/>
  <c r="H104" i="35"/>
  <c r="H106" i="35"/>
  <c r="H107" i="35"/>
  <c r="H109" i="35"/>
  <c r="H110" i="35"/>
  <c r="I100" i="35"/>
  <c r="I101" i="35"/>
  <c r="I103" i="35"/>
  <c r="I104" i="35"/>
  <c r="I106" i="35"/>
  <c r="I107" i="35"/>
  <c r="I109" i="35"/>
  <c r="I110" i="35"/>
  <c r="J100" i="35"/>
  <c r="J101" i="35"/>
  <c r="J103" i="35"/>
  <c r="J104" i="35"/>
  <c r="J106" i="35"/>
  <c r="J107" i="35"/>
  <c r="J109" i="35"/>
  <c r="J110" i="35"/>
  <c r="K100" i="35"/>
  <c r="K101" i="35"/>
  <c r="K103" i="35"/>
  <c r="K104" i="35"/>
  <c r="K106" i="35"/>
  <c r="K107" i="35"/>
  <c r="K109" i="35"/>
  <c r="K110" i="35"/>
  <c r="B13" i="19"/>
  <c r="C13" i="19"/>
  <c r="D13" i="19"/>
  <c r="E13" i="19"/>
  <c r="B21" i="19"/>
  <c r="C21" i="19"/>
  <c r="D21" i="19"/>
  <c r="D20" i="19" s="1"/>
  <c r="E21" i="19"/>
  <c r="E20" i="19" s="1"/>
  <c r="B27" i="19"/>
  <c r="C27" i="19"/>
  <c r="D27" i="19"/>
  <c r="E27" i="19"/>
  <c r="B35" i="19"/>
  <c r="C35" i="19"/>
  <c r="D35" i="19"/>
  <c r="E35" i="19"/>
  <c r="E34" i="19" s="1"/>
  <c r="B41" i="19"/>
  <c r="C41" i="19"/>
  <c r="D41" i="19"/>
  <c r="E41" i="19"/>
  <c r="B48" i="19"/>
  <c r="C48" i="19"/>
  <c r="D48" i="19"/>
  <c r="D47" i="19" s="1"/>
  <c r="E48" i="19"/>
  <c r="E47" i="19" s="1"/>
  <c r="B54" i="19"/>
  <c r="C54" i="19"/>
  <c r="D54" i="19"/>
  <c r="E54" i="19"/>
  <c r="B60" i="19"/>
  <c r="C60" i="19"/>
  <c r="D60" i="19"/>
  <c r="E60" i="19"/>
  <c r="B67" i="19"/>
  <c r="C67" i="19"/>
  <c r="D67" i="19"/>
  <c r="E67" i="19"/>
  <c r="B73" i="19"/>
  <c r="C73" i="19"/>
  <c r="D73" i="19"/>
  <c r="E73" i="19"/>
  <c r="C47" i="19" l="1"/>
  <c r="C34" i="19"/>
  <c r="C20" i="19"/>
  <c r="B47" i="19"/>
  <c r="B34" i="19"/>
  <c r="B20" i="19"/>
  <c r="D34" i="19"/>
  <c r="I82" i="35"/>
  <c r="J82" i="35"/>
  <c r="K82" i="35"/>
  <c r="I83" i="35"/>
  <c r="J83" i="35"/>
  <c r="K83" i="35"/>
  <c r="I85" i="35"/>
  <c r="J85" i="35"/>
  <c r="K85" i="35"/>
  <c r="I86" i="35"/>
  <c r="J86" i="35"/>
  <c r="K86" i="35"/>
  <c r="I88" i="35"/>
  <c r="J88" i="35"/>
  <c r="K88" i="35"/>
  <c r="I89" i="35"/>
  <c r="J89" i="35"/>
  <c r="K89" i="35"/>
  <c r="I91" i="35"/>
  <c r="J91" i="35"/>
  <c r="K91" i="35"/>
  <c r="I92" i="35"/>
  <c r="J92" i="35"/>
  <c r="K92" i="35"/>
  <c r="I94" i="35"/>
  <c r="J94" i="35"/>
  <c r="K94" i="35"/>
  <c r="I95" i="35"/>
  <c r="J95" i="35"/>
  <c r="K95" i="35"/>
  <c r="H82" i="35"/>
  <c r="H83" i="35"/>
  <c r="H85" i="35"/>
  <c r="H86" i="35"/>
  <c r="H88" i="35"/>
  <c r="H89" i="35"/>
  <c r="H91" i="35"/>
  <c r="H92" i="35"/>
  <c r="H94" i="35"/>
  <c r="H95" i="35"/>
  <c r="I74" i="35"/>
  <c r="J74" i="35"/>
  <c r="K74" i="35"/>
  <c r="I75" i="35"/>
  <c r="J75" i="35"/>
  <c r="K75" i="35"/>
  <c r="I77" i="35"/>
  <c r="J77" i="35"/>
  <c r="K77" i="35"/>
  <c r="I78" i="35"/>
  <c r="J78" i="35"/>
  <c r="K78" i="35"/>
  <c r="I79" i="35"/>
  <c r="J79" i="35"/>
  <c r="K79" i="35"/>
  <c r="H74" i="35"/>
  <c r="H75" i="35"/>
  <c r="H77" i="35"/>
  <c r="H78" i="35"/>
  <c r="H79" i="35"/>
  <c r="I62" i="35"/>
  <c r="J62" i="35"/>
  <c r="K62" i="35"/>
  <c r="I63" i="35"/>
  <c r="J63" i="35"/>
  <c r="K63" i="35"/>
  <c r="I64" i="35"/>
  <c r="J64" i="35"/>
  <c r="K64" i="35"/>
  <c r="I65" i="35"/>
  <c r="J65" i="35"/>
  <c r="K65" i="35"/>
  <c r="I66" i="35"/>
  <c r="J66" i="35"/>
  <c r="K66" i="35"/>
  <c r="I67" i="35"/>
  <c r="J67" i="35"/>
  <c r="K67" i="35"/>
  <c r="I68" i="35"/>
  <c r="J68" i="35"/>
  <c r="K68" i="35"/>
  <c r="I69" i="35"/>
  <c r="J69" i="35"/>
  <c r="K69" i="35"/>
  <c r="I70" i="35"/>
  <c r="J70" i="35"/>
  <c r="K70" i="35"/>
  <c r="I71" i="35"/>
  <c r="J71" i="35"/>
  <c r="K71" i="35"/>
  <c r="I72" i="35"/>
  <c r="J72" i="35"/>
  <c r="K72" i="35"/>
  <c r="H63" i="35"/>
  <c r="H64" i="35"/>
  <c r="H65" i="35"/>
  <c r="H66" i="35"/>
  <c r="H67" i="35"/>
  <c r="H68" i="35"/>
  <c r="H69" i="35"/>
  <c r="H70" i="35"/>
  <c r="H71" i="35"/>
  <c r="H72" i="35"/>
  <c r="H62" i="35"/>
  <c r="H5" i="35"/>
  <c r="I5" i="35"/>
  <c r="J5" i="35"/>
  <c r="K5" i="35"/>
  <c r="H6" i="35"/>
  <c r="I6" i="35"/>
  <c r="J6" i="35"/>
  <c r="K6" i="35"/>
  <c r="H7" i="35"/>
  <c r="I7" i="35"/>
  <c r="J7" i="35"/>
  <c r="K7" i="35"/>
  <c r="H8" i="35"/>
  <c r="I8" i="35"/>
  <c r="J8" i="35"/>
  <c r="K8" i="35"/>
  <c r="H9" i="35"/>
  <c r="I9" i="35"/>
  <c r="J9" i="35"/>
  <c r="K9" i="35"/>
  <c r="H10" i="35"/>
  <c r="I10" i="35"/>
  <c r="J10" i="35"/>
  <c r="K10" i="35"/>
  <c r="H11" i="35"/>
  <c r="I11" i="35"/>
  <c r="J11" i="35"/>
  <c r="K11" i="35"/>
  <c r="H12" i="35"/>
  <c r="I12" i="35"/>
  <c r="J12" i="35"/>
  <c r="K12" i="35"/>
  <c r="H13" i="35"/>
  <c r="I13" i="35"/>
  <c r="J13" i="35"/>
  <c r="K13" i="35"/>
  <c r="H14" i="35"/>
  <c r="I14" i="35"/>
  <c r="J14" i="35"/>
  <c r="K14" i="35"/>
  <c r="H15" i="35"/>
  <c r="I15" i="35"/>
  <c r="J15" i="35"/>
  <c r="K15" i="35"/>
  <c r="H16" i="35"/>
  <c r="I16" i="35"/>
  <c r="J16" i="35"/>
  <c r="K16" i="35"/>
  <c r="H17" i="35"/>
  <c r="I17" i="35"/>
  <c r="J17" i="35"/>
  <c r="K17" i="35"/>
  <c r="H18" i="35"/>
  <c r="I18" i="35"/>
  <c r="J18" i="35"/>
  <c r="K18" i="35"/>
  <c r="H19" i="35"/>
  <c r="I19" i="35"/>
  <c r="J19" i="35"/>
  <c r="K19" i="35"/>
  <c r="H20" i="35"/>
  <c r="I20" i="35"/>
  <c r="J20" i="35"/>
  <c r="K20" i="35"/>
  <c r="H21" i="35"/>
  <c r="I21" i="35"/>
  <c r="J21" i="35"/>
  <c r="K21" i="35"/>
  <c r="H22" i="35"/>
  <c r="I22" i="35"/>
  <c r="J22" i="35"/>
  <c r="K22" i="35"/>
  <c r="H23" i="35"/>
  <c r="I23" i="35"/>
  <c r="J23" i="35"/>
  <c r="K23" i="35"/>
  <c r="H24" i="35"/>
  <c r="I24" i="35"/>
  <c r="J24" i="35"/>
  <c r="K24" i="35"/>
  <c r="H25" i="35"/>
  <c r="I25" i="35"/>
  <c r="J25" i="35"/>
  <c r="K25" i="35"/>
  <c r="H26" i="35"/>
  <c r="I26" i="35"/>
  <c r="J26" i="35"/>
  <c r="K26" i="35"/>
  <c r="H27" i="35"/>
  <c r="I27" i="35"/>
  <c r="J27" i="35"/>
  <c r="K27" i="35"/>
  <c r="H28" i="35"/>
  <c r="I28" i="35"/>
  <c r="J28" i="35"/>
  <c r="K28" i="35"/>
  <c r="H29" i="35"/>
  <c r="I29" i="35"/>
  <c r="J29" i="35"/>
  <c r="K29" i="35"/>
  <c r="H30" i="35"/>
  <c r="I30" i="35"/>
  <c r="J30" i="35"/>
  <c r="K30" i="35"/>
  <c r="H31" i="35"/>
  <c r="I31" i="35"/>
  <c r="J31" i="35"/>
  <c r="K31" i="35"/>
  <c r="H32" i="35"/>
  <c r="I32" i="35"/>
  <c r="J32" i="35"/>
  <c r="K32" i="35"/>
  <c r="H33" i="35"/>
  <c r="I33" i="35"/>
  <c r="J33" i="35"/>
  <c r="K33" i="35"/>
  <c r="H34" i="35"/>
  <c r="I34" i="35"/>
  <c r="J34" i="35"/>
  <c r="K34" i="35"/>
  <c r="H35" i="35"/>
  <c r="I35" i="35"/>
  <c r="J35" i="35"/>
  <c r="K35" i="35"/>
  <c r="H36" i="35"/>
  <c r="I36" i="35"/>
  <c r="J36" i="35"/>
  <c r="K36" i="35"/>
  <c r="H37" i="35"/>
  <c r="I37" i="35"/>
  <c r="J37" i="35"/>
  <c r="K37" i="35"/>
  <c r="H38" i="35"/>
  <c r="I38" i="35"/>
  <c r="J38" i="35"/>
  <c r="K38" i="35"/>
  <c r="H39" i="35"/>
  <c r="I39" i="35"/>
  <c r="J39" i="35"/>
  <c r="K39" i="35"/>
  <c r="H40" i="35"/>
  <c r="I40" i="35"/>
  <c r="J40" i="35"/>
  <c r="K40" i="35"/>
  <c r="H41" i="35"/>
  <c r="I41" i="35"/>
  <c r="J41" i="35"/>
  <c r="K41" i="35"/>
  <c r="H42" i="35"/>
  <c r="I42" i="35"/>
  <c r="J42" i="35"/>
  <c r="K42" i="35"/>
  <c r="H43" i="35"/>
  <c r="I43" i="35"/>
  <c r="J43" i="35"/>
  <c r="K43" i="35"/>
  <c r="H44" i="35"/>
  <c r="I44" i="35"/>
  <c r="J44" i="35"/>
  <c r="K44" i="35"/>
  <c r="H45" i="35"/>
  <c r="I45" i="35"/>
  <c r="J45" i="35"/>
  <c r="K45" i="35"/>
  <c r="H46" i="35"/>
  <c r="I46" i="35"/>
  <c r="J46" i="35"/>
  <c r="K46" i="35"/>
  <c r="H47" i="35"/>
  <c r="I47" i="35"/>
  <c r="J47" i="35"/>
  <c r="K47" i="35"/>
  <c r="H48" i="35"/>
  <c r="I48" i="35"/>
  <c r="J48" i="35"/>
  <c r="K48" i="35"/>
  <c r="H49" i="35"/>
  <c r="I49" i="35"/>
  <c r="J49" i="35"/>
  <c r="K49" i="35"/>
  <c r="H50" i="35"/>
  <c r="I50" i="35"/>
  <c r="J50" i="35"/>
  <c r="K50" i="35"/>
  <c r="H51" i="35"/>
  <c r="I51" i="35"/>
  <c r="J51" i="35"/>
  <c r="K51" i="35"/>
  <c r="H52" i="35"/>
  <c r="I52" i="35"/>
  <c r="J52" i="35"/>
  <c r="K52" i="35"/>
  <c r="H53" i="35"/>
  <c r="I53" i="35"/>
  <c r="J53" i="35"/>
  <c r="K53" i="35"/>
  <c r="H54" i="35"/>
  <c r="I54" i="35"/>
  <c r="J54" i="35"/>
  <c r="K54" i="35"/>
  <c r="H55" i="35"/>
  <c r="I55" i="35"/>
  <c r="J55" i="35"/>
  <c r="K55" i="35"/>
  <c r="H56" i="35"/>
  <c r="I56" i="35"/>
  <c r="J56" i="35"/>
  <c r="K56" i="35"/>
  <c r="H57" i="35"/>
  <c r="I57" i="35"/>
  <c r="J57" i="35"/>
  <c r="K57" i="35"/>
  <c r="H58" i="35"/>
  <c r="I58" i="35"/>
  <c r="J58" i="35"/>
  <c r="K58" i="35"/>
  <c r="H59" i="35"/>
  <c r="I59" i="35"/>
  <c r="J59" i="35"/>
  <c r="K59" i="35"/>
  <c r="H60" i="35"/>
  <c r="I60" i="35"/>
  <c r="J60" i="35"/>
  <c r="K60" i="35"/>
  <c r="C181" i="38" l="1"/>
  <c r="D181" i="38"/>
  <c r="E181" i="38"/>
  <c r="C182" i="38"/>
  <c r="D182" i="38"/>
  <c r="E182" i="38"/>
  <c r="C183" i="38"/>
  <c r="D183" i="38"/>
  <c r="E183" i="38"/>
  <c r="C184" i="38"/>
  <c r="D184" i="38"/>
  <c r="E184" i="38"/>
  <c r="F182" i="38"/>
  <c r="F183" i="38"/>
  <c r="F184" i="38"/>
  <c r="F181" i="38"/>
  <c r="C175" i="38"/>
  <c r="D175" i="38"/>
  <c r="E175" i="38"/>
  <c r="C176" i="38"/>
  <c r="D176" i="38"/>
  <c r="E176" i="38"/>
  <c r="C177" i="38"/>
  <c r="D177" i="38"/>
  <c r="E177" i="38"/>
  <c r="C178" i="38"/>
  <c r="D178" i="38"/>
  <c r="E178" i="38"/>
  <c r="F178" i="38"/>
  <c r="F177" i="38"/>
  <c r="F176" i="38"/>
  <c r="F175" i="38"/>
  <c r="C171" i="38" l="1"/>
  <c r="C170" i="38"/>
  <c r="D167" i="38" l="1"/>
  <c r="E167" i="38"/>
  <c r="F167" i="38"/>
  <c r="C167" i="38"/>
  <c r="C164" i="38"/>
  <c r="D160" i="38"/>
  <c r="E160" i="38"/>
  <c r="F160" i="38"/>
  <c r="C160" i="38"/>
  <c r="D159" i="38"/>
  <c r="E159" i="38"/>
  <c r="F159" i="38"/>
  <c r="C159" i="38"/>
  <c r="Q23" i="28"/>
  <c r="K283" i="35" s="1"/>
  <c r="Q22" i="28"/>
  <c r="K282" i="35" s="1"/>
  <c r="Q21" i="28"/>
  <c r="K281" i="35" s="1"/>
  <c r="Q19" i="28"/>
  <c r="K279" i="35" s="1"/>
  <c r="Q18" i="28"/>
  <c r="Q16" i="28"/>
  <c r="K276" i="35" s="1"/>
  <c r="Q15" i="28"/>
  <c r="K275" i="35" s="1"/>
  <c r="Q13" i="28"/>
  <c r="K273" i="35" s="1"/>
  <c r="Q12" i="28"/>
  <c r="K272" i="35" s="1"/>
  <c r="Q10" i="28"/>
  <c r="K270" i="35" s="1"/>
  <c r="Q9" i="28"/>
  <c r="L23" i="28"/>
  <c r="J283" i="35" s="1"/>
  <c r="L22" i="28"/>
  <c r="J282" i="35" s="1"/>
  <c r="L21" i="28"/>
  <c r="J281" i="35" s="1"/>
  <c r="L19" i="28"/>
  <c r="J279" i="35" s="1"/>
  <c r="L18" i="28"/>
  <c r="J278" i="35" s="1"/>
  <c r="L16" i="28"/>
  <c r="J276" i="35" s="1"/>
  <c r="L15" i="28"/>
  <c r="L13" i="28"/>
  <c r="J273" i="35" s="1"/>
  <c r="L12" i="28"/>
  <c r="L10" i="28"/>
  <c r="J270" i="35" s="1"/>
  <c r="L9" i="28"/>
  <c r="G23" i="28"/>
  <c r="I283" i="35" s="1"/>
  <c r="G22" i="28"/>
  <c r="I282" i="35" s="1"/>
  <c r="G21" i="28"/>
  <c r="I281" i="35" s="1"/>
  <c r="G19" i="28"/>
  <c r="I279" i="35" s="1"/>
  <c r="G18" i="28"/>
  <c r="G16" i="28"/>
  <c r="I276" i="35" s="1"/>
  <c r="G15" i="28"/>
  <c r="G13" i="28"/>
  <c r="I273" i="35" s="1"/>
  <c r="G12" i="28"/>
  <c r="I272" i="35" s="1"/>
  <c r="G10" i="28"/>
  <c r="I270" i="35" s="1"/>
  <c r="G9" i="28"/>
  <c r="B23" i="28"/>
  <c r="H283" i="35" s="1"/>
  <c r="B22" i="28"/>
  <c r="H282" i="35" s="1"/>
  <c r="B21" i="28"/>
  <c r="B19" i="28"/>
  <c r="H279" i="35" s="1"/>
  <c r="B18" i="28"/>
  <c r="H278" i="35" s="1"/>
  <c r="B16" i="28"/>
  <c r="H276" i="35" s="1"/>
  <c r="B15" i="28"/>
  <c r="H275" i="35" s="1"/>
  <c r="B13" i="28"/>
  <c r="H273" i="35" s="1"/>
  <c r="B12" i="28"/>
  <c r="H272" i="35" s="1"/>
  <c r="B10" i="28"/>
  <c r="H270" i="35" s="1"/>
  <c r="B9" i="28"/>
  <c r="F138" i="38"/>
  <c r="B9" i="27"/>
  <c r="B10" i="27"/>
  <c r="H348" i="36" s="1"/>
  <c r="B11" i="27"/>
  <c r="B12" i="27"/>
  <c r="B13" i="27"/>
  <c r="B15" i="27"/>
  <c r="B16" i="27"/>
  <c r="H354" i="36" s="1"/>
  <c r="B17" i="27"/>
  <c r="B18" i="27"/>
  <c r="B19" i="27"/>
  <c r="B20" i="27"/>
  <c r="B23" i="27"/>
  <c r="B24" i="27"/>
  <c r="B25" i="27"/>
  <c r="B26" i="27"/>
  <c r="H364" i="36" s="1"/>
  <c r="B27" i="27"/>
  <c r="B29" i="27"/>
  <c r="B30" i="27"/>
  <c r="H368" i="36" s="1"/>
  <c r="B31" i="27"/>
  <c r="B32" i="27"/>
  <c r="H370" i="36" s="1"/>
  <c r="B33" i="27"/>
  <c r="B34" i="27"/>
  <c r="B37" i="27"/>
  <c r="B38" i="27"/>
  <c r="H376" i="36" s="1"/>
  <c r="B39" i="27"/>
  <c r="B40" i="27"/>
  <c r="H378" i="36" s="1"/>
  <c r="B41" i="27"/>
  <c r="B43" i="27"/>
  <c r="B44" i="27"/>
  <c r="B45" i="27"/>
  <c r="B46" i="27"/>
  <c r="H384" i="36" s="1"/>
  <c r="B47" i="27"/>
  <c r="B50" i="27"/>
  <c r="B51" i="27"/>
  <c r="B52" i="27"/>
  <c r="B53" i="27"/>
  <c r="B54" i="27"/>
  <c r="B56" i="27"/>
  <c r="B57" i="27"/>
  <c r="B58" i="27"/>
  <c r="H396" i="36" s="1"/>
  <c r="B59" i="27"/>
  <c r="B60" i="27"/>
  <c r="B62" i="27"/>
  <c r="B63" i="27"/>
  <c r="B64" i="27"/>
  <c r="G10" i="27"/>
  <c r="H643" i="36" s="1"/>
  <c r="G16" i="27"/>
  <c r="H649" i="36" s="1"/>
  <c r="G30" i="27"/>
  <c r="H663" i="36" s="1"/>
  <c r="G32" i="27"/>
  <c r="H665" i="36" s="1"/>
  <c r="G38" i="27"/>
  <c r="H671" i="36" s="1"/>
  <c r="G58" i="27"/>
  <c r="H691" i="36" s="1"/>
  <c r="G62" i="27" l="1"/>
  <c r="H695" i="36" s="1"/>
  <c r="H400" i="36"/>
  <c r="G57" i="27"/>
  <c r="H690" i="36" s="1"/>
  <c r="H395" i="36"/>
  <c r="G41" i="27"/>
  <c r="H674" i="36" s="1"/>
  <c r="H379" i="36"/>
  <c r="G11" i="27"/>
  <c r="H644" i="36" s="1"/>
  <c r="H349" i="36"/>
  <c r="G46" i="27"/>
  <c r="H679" i="36" s="1"/>
  <c r="G64" i="27"/>
  <c r="H697" i="36" s="1"/>
  <c r="H402" i="36"/>
  <c r="G59" i="27"/>
  <c r="H692" i="36" s="1"/>
  <c r="H397" i="36"/>
  <c r="G54" i="27"/>
  <c r="H687" i="36" s="1"/>
  <c r="H392" i="36"/>
  <c r="G50" i="27"/>
  <c r="H683" i="36" s="1"/>
  <c r="H388" i="36"/>
  <c r="G44" i="27"/>
  <c r="H677" i="36" s="1"/>
  <c r="H382" i="36"/>
  <c r="G39" i="27"/>
  <c r="H672" i="36" s="1"/>
  <c r="H377" i="36"/>
  <c r="G33" i="27"/>
  <c r="H666" i="36" s="1"/>
  <c r="H371" i="36"/>
  <c r="G29" i="27"/>
  <c r="H662" i="36" s="1"/>
  <c r="H367" i="36"/>
  <c r="G24" i="27"/>
  <c r="H657" i="36" s="1"/>
  <c r="H362" i="36"/>
  <c r="G18" i="27"/>
  <c r="H651" i="36" s="1"/>
  <c r="H356" i="36"/>
  <c r="G13" i="27"/>
  <c r="H646" i="36" s="1"/>
  <c r="H351" i="36"/>
  <c r="G9" i="27"/>
  <c r="H642" i="36" s="1"/>
  <c r="H347" i="36"/>
  <c r="L8" i="28"/>
  <c r="J268" i="35" s="1"/>
  <c r="J269" i="35"/>
  <c r="L14" i="28"/>
  <c r="J274" i="35" s="1"/>
  <c r="J275" i="35"/>
  <c r="G40" i="27"/>
  <c r="H673" i="36" s="1"/>
  <c r="G26" i="27"/>
  <c r="H659" i="36" s="1"/>
  <c r="G63" i="27"/>
  <c r="H696" i="36" s="1"/>
  <c r="H401" i="36"/>
  <c r="G53" i="27"/>
  <c r="H686" i="36" s="1"/>
  <c r="H391" i="36"/>
  <c r="G47" i="27"/>
  <c r="H680" i="36" s="1"/>
  <c r="H385" i="36"/>
  <c r="G43" i="27"/>
  <c r="H676" i="36" s="1"/>
  <c r="H381" i="36"/>
  <c r="G27" i="27"/>
  <c r="H660" i="36" s="1"/>
  <c r="H365" i="36"/>
  <c r="G23" i="27"/>
  <c r="H656" i="36" s="1"/>
  <c r="H361" i="36"/>
  <c r="G17" i="27"/>
  <c r="H650" i="36" s="1"/>
  <c r="H355" i="36"/>
  <c r="G12" i="27"/>
  <c r="H645" i="36" s="1"/>
  <c r="H350" i="36"/>
  <c r="G8" i="28"/>
  <c r="I268" i="35" s="1"/>
  <c r="I269" i="35"/>
  <c r="G14" i="28"/>
  <c r="I274" i="35" s="1"/>
  <c r="I275" i="35"/>
  <c r="B8" i="28"/>
  <c r="H268" i="35" s="1"/>
  <c r="H269" i="35"/>
  <c r="L11" i="28"/>
  <c r="J271" i="35" s="1"/>
  <c r="J272" i="35"/>
  <c r="Q17" i="28"/>
  <c r="K277" i="35" s="1"/>
  <c r="K278" i="35"/>
  <c r="G52" i="27"/>
  <c r="H685" i="36" s="1"/>
  <c r="H390" i="36"/>
  <c r="G37" i="27"/>
  <c r="H670" i="36" s="1"/>
  <c r="H375" i="36"/>
  <c r="G31" i="27"/>
  <c r="H664" i="36" s="1"/>
  <c r="H369" i="36"/>
  <c r="G20" i="27"/>
  <c r="H653" i="36" s="1"/>
  <c r="H358" i="36"/>
  <c r="B20" i="28"/>
  <c r="H280" i="35" s="1"/>
  <c r="H281" i="35"/>
  <c r="G60" i="27"/>
  <c r="H693" i="36" s="1"/>
  <c r="H398" i="36"/>
  <c r="G56" i="27"/>
  <c r="H689" i="36" s="1"/>
  <c r="H394" i="36"/>
  <c r="G51" i="27"/>
  <c r="H684" i="36" s="1"/>
  <c r="H389" i="36"/>
  <c r="G45" i="27"/>
  <c r="H678" i="36" s="1"/>
  <c r="H383" i="36"/>
  <c r="G34" i="27"/>
  <c r="H667" i="36" s="1"/>
  <c r="H372" i="36"/>
  <c r="G25" i="27"/>
  <c r="H658" i="36" s="1"/>
  <c r="H363" i="36"/>
  <c r="G19" i="27"/>
  <c r="H652" i="36" s="1"/>
  <c r="H357" i="36"/>
  <c r="G15" i="27"/>
  <c r="H648" i="36" s="1"/>
  <c r="H353" i="36"/>
  <c r="G17" i="28"/>
  <c r="I277" i="35" s="1"/>
  <c r="I278" i="35"/>
  <c r="Q8" i="28"/>
  <c r="K268" i="35" s="1"/>
  <c r="K269" i="35"/>
  <c r="Q14" i="28"/>
  <c r="K274" i="35" s="1"/>
  <c r="G11" i="28"/>
  <c r="I271" i="35" s="1"/>
  <c r="Q11" i="28"/>
  <c r="K271" i="35" s="1"/>
  <c r="L17" i="28"/>
  <c r="J277" i="35" s="1"/>
  <c r="G20" i="28"/>
  <c r="I280" i="35" s="1"/>
  <c r="L20" i="28"/>
  <c r="J280" i="35" s="1"/>
  <c r="Q20" i="28"/>
  <c r="K280" i="35" s="1"/>
  <c r="G144" i="38"/>
  <c r="F144" i="38"/>
  <c r="E61" i="38"/>
  <c r="F61" i="38"/>
  <c r="G61" i="38"/>
  <c r="E62" i="38"/>
  <c r="F62" i="38"/>
  <c r="G62" i="38"/>
  <c r="E63" i="38"/>
  <c r="F63" i="38"/>
  <c r="G63" i="38"/>
  <c r="E64" i="38"/>
  <c r="F64" i="38"/>
  <c r="G64" i="38"/>
  <c r="E65" i="38"/>
  <c r="F65" i="38"/>
  <c r="G65" i="38"/>
  <c r="D64" i="38"/>
  <c r="D63" i="38"/>
  <c r="D62" i="38"/>
  <c r="D61" i="38"/>
  <c r="D65" i="38"/>
  <c r="B52" i="26" l="1"/>
  <c r="H206" i="36" s="1"/>
  <c r="B45" i="26"/>
  <c r="B39" i="26"/>
  <c r="H193" i="36" s="1"/>
  <c r="C39" i="26"/>
  <c r="H254" i="36" s="1"/>
  <c r="C45" i="26"/>
  <c r="H260" i="36" s="1"/>
  <c r="C64" i="26"/>
  <c r="H279" i="36" s="1"/>
  <c r="C58" i="26"/>
  <c r="H273" i="36" s="1"/>
  <c r="C52" i="26"/>
  <c r="H267" i="36" s="1"/>
  <c r="C29" i="25"/>
  <c r="I257" i="35" s="1"/>
  <c r="C28" i="25"/>
  <c r="B28" i="25"/>
  <c r="H256" i="35" s="1"/>
  <c r="D28" i="25"/>
  <c r="J256" i="35" s="1"/>
  <c r="B29" i="25"/>
  <c r="H257" i="35" s="1"/>
  <c r="D29" i="25"/>
  <c r="J257" i="35" s="1"/>
  <c r="E29" i="25"/>
  <c r="K257" i="35" s="1"/>
  <c r="E28" i="25"/>
  <c r="K256" i="35" s="1"/>
  <c r="B17" i="25"/>
  <c r="H245" i="35" s="1"/>
  <c r="C17" i="25"/>
  <c r="I245" i="35" s="1"/>
  <c r="D17" i="25"/>
  <c r="J245" i="35" s="1"/>
  <c r="B16" i="25"/>
  <c r="H244" i="35" s="1"/>
  <c r="C16" i="25"/>
  <c r="I244" i="35" s="1"/>
  <c r="D16" i="25"/>
  <c r="J244" i="35" s="1"/>
  <c r="E17" i="25"/>
  <c r="K245" i="35" s="1"/>
  <c r="E16" i="25"/>
  <c r="K244" i="35" s="1"/>
  <c r="E1095" i="12"/>
  <c r="E1056" i="12"/>
  <c r="E1069" i="12"/>
  <c r="C27" i="25" l="1"/>
  <c r="I256" i="35"/>
  <c r="D45" i="26"/>
  <c r="H321" i="36" s="1"/>
  <c r="H199" i="36"/>
  <c r="E1799" i="12"/>
  <c r="E1798" i="12"/>
  <c r="E1797" i="12"/>
  <c r="E1796" i="12"/>
  <c r="E1795" i="12"/>
  <c r="E1794" i="12"/>
  <c r="E1793" i="12"/>
  <c r="E1792" i="12"/>
  <c r="E1791" i="12"/>
  <c r="E1790" i="12"/>
  <c r="E1789" i="12"/>
  <c r="E1788" i="12"/>
  <c r="E1787" i="12"/>
  <c r="E1786" i="12"/>
  <c r="E1785" i="12"/>
  <c r="E1784" i="12"/>
  <c r="E1783" i="12"/>
  <c r="E1782" i="12"/>
  <c r="E1781" i="12"/>
  <c r="E1780" i="12"/>
  <c r="E1779" i="12"/>
  <c r="E1778" i="12"/>
  <c r="E1777" i="12"/>
  <c r="E1776" i="12"/>
  <c r="E1775" i="12"/>
  <c r="E1774" i="12"/>
  <c r="E1773" i="12"/>
  <c r="E1772" i="12"/>
  <c r="E1771" i="12"/>
  <c r="E1770" i="12"/>
  <c r="E1769" i="12"/>
  <c r="E1768" i="12"/>
  <c r="E1767" i="12"/>
  <c r="E1766" i="12"/>
  <c r="E1765" i="12"/>
  <c r="E1764" i="12"/>
  <c r="E1763" i="12"/>
  <c r="E1762" i="12"/>
  <c r="E1761" i="12"/>
  <c r="E1760" i="12"/>
  <c r="E1759" i="12"/>
  <c r="E1758" i="12"/>
  <c r="E1757" i="12"/>
  <c r="E1756" i="12"/>
  <c r="E1755" i="12"/>
  <c r="E1754" i="12"/>
  <c r="E1753" i="12"/>
  <c r="E1752" i="12"/>
  <c r="E1751" i="12"/>
  <c r="E1750" i="12"/>
  <c r="E1749" i="12"/>
  <c r="E1748" i="12"/>
  <c r="E1747" i="12"/>
  <c r="E1746" i="12"/>
  <c r="E1745" i="12"/>
  <c r="E1744" i="12"/>
  <c r="E1743" i="12"/>
  <c r="E1742" i="12"/>
  <c r="E1741" i="12"/>
  <c r="E1740" i="12"/>
  <c r="E1739" i="12"/>
  <c r="E1738" i="12"/>
  <c r="E1737" i="12"/>
  <c r="E1736" i="12"/>
  <c r="E1735" i="12"/>
  <c r="E1734" i="12"/>
  <c r="E1733" i="12"/>
  <c r="E1732" i="12"/>
  <c r="E1731" i="12"/>
  <c r="E1730" i="12"/>
  <c r="E1729" i="12"/>
  <c r="E1728" i="12"/>
  <c r="E1727" i="12"/>
  <c r="E1726" i="12"/>
  <c r="E1725" i="12"/>
  <c r="E1724" i="12"/>
  <c r="E1723" i="12"/>
  <c r="E1722" i="12"/>
  <c r="E1721" i="12"/>
  <c r="E1720" i="12"/>
  <c r="E1719" i="12"/>
  <c r="E1718" i="12"/>
  <c r="E1717" i="12"/>
  <c r="E1716" i="12"/>
  <c r="E1715" i="12"/>
  <c r="E1714" i="12"/>
  <c r="E1713" i="12"/>
  <c r="E1712" i="12"/>
  <c r="E1711" i="12"/>
  <c r="E1710" i="12"/>
  <c r="E1709" i="12"/>
  <c r="E1708" i="12"/>
  <c r="E1707" i="12"/>
  <c r="E1706" i="12"/>
  <c r="E1705" i="12"/>
  <c r="E1704" i="12"/>
  <c r="E1703" i="12"/>
  <c r="E1702" i="12"/>
  <c r="E1701" i="12"/>
  <c r="E1700" i="12"/>
  <c r="E1699" i="12"/>
  <c r="E1698" i="12"/>
  <c r="E1697" i="12"/>
  <c r="E1696" i="12"/>
  <c r="E1695" i="12"/>
  <c r="E1694" i="12"/>
  <c r="E1693" i="12"/>
  <c r="E1692" i="12"/>
  <c r="E1691" i="12"/>
  <c r="E1690" i="12"/>
  <c r="E1689" i="12"/>
  <c r="E1688" i="12"/>
  <c r="E1687" i="12"/>
  <c r="E1686" i="12"/>
  <c r="E1685" i="12"/>
  <c r="E1684" i="12"/>
  <c r="E1683" i="12"/>
  <c r="E1682" i="12"/>
  <c r="E1681" i="12"/>
  <c r="E1680" i="12"/>
  <c r="E1679" i="12"/>
  <c r="E1678" i="12"/>
  <c r="E1677" i="12"/>
  <c r="E1676" i="12"/>
  <c r="E1675" i="12"/>
  <c r="E1674" i="12"/>
  <c r="E1673" i="12"/>
  <c r="E1672" i="12"/>
  <c r="E1671" i="12"/>
  <c r="E1670" i="12"/>
  <c r="E1669" i="12"/>
  <c r="E1668" i="12"/>
  <c r="E1667" i="12"/>
  <c r="E1666" i="12"/>
  <c r="E1665" i="12"/>
  <c r="E1664" i="12"/>
  <c r="E1663" i="12"/>
  <c r="E1662" i="12"/>
  <c r="E1661" i="12"/>
  <c r="E1660" i="12"/>
  <c r="E1659" i="12"/>
  <c r="E1658" i="12"/>
  <c r="E1657" i="12"/>
  <c r="E1656" i="12"/>
  <c r="E1655" i="12"/>
  <c r="E1654" i="12"/>
  <c r="E1653" i="12"/>
  <c r="E1652" i="12"/>
  <c r="E1651" i="12"/>
  <c r="E1650" i="12"/>
  <c r="E1649" i="12"/>
  <c r="E1648" i="12"/>
  <c r="E1647" i="12"/>
  <c r="E1646" i="12"/>
  <c r="E1645" i="12"/>
  <c r="E1644" i="12"/>
  <c r="E1643" i="12"/>
  <c r="E1642" i="12"/>
  <c r="E1641" i="12"/>
  <c r="E1640" i="12"/>
  <c r="E1639" i="12"/>
  <c r="E1638" i="12"/>
  <c r="E1637" i="12"/>
  <c r="E1636" i="12"/>
  <c r="E1635" i="12"/>
  <c r="E1634" i="12"/>
  <c r="E1633" i="12"/>
  <c r="E1632" i="12"/>
  <c r="E1631" i="12"/>
  <c r="E1630" i="12"/>
  <c r="E1629" i="12"/>
  <c r="E1628" i="12"/>
  <c r="E1627" i="12"/>
  <c r="E1626" i="12"/>
  <c r="E1625" i="12"/>
  <c r="E1624" i="12"/>
  <c r="E1623" i="12"/>
  <c r="E1622" i="12"/>
  <c r="E1621" i="12"/>
  <c r="E1620" i="12"/>
  <c r="E1619" i="12"/>
  <c r="E1618" i="12"/>
  <c r="E1617" i="12"/>
  <c r="E1616" i="12"/>
  <c r="E1615" i="12"/>
  <c r="E1614" i="12"/>
  <c r="E1613" i="12"/>
  <c r="E1612" i="12"/>
  <c r="E1611" i="12"/>
  <c r="E1610" i="12"/>
  <c r="E1609" i="12"/>
  <c r="E1608" i="12"/>
  <c r="E1607" i="12"/>
  <c r="E1606" i="12"/>
  <c r="E1605" i="12"/>
  <c r="E1604" i="12"/>
  <c r="E1603" i="12"/>
  <c r="E1602" i="12"/>
  <c r="E1601" i="12"/>
  <c r="E1600" i="12"/>
  <c r="E1599" i="12"/>
  <c r="E1598" i="12"/>
  <c r="E1597" i="12"/>
  <c r="E1596" i="12"/>
  <c r="E1595" i="12"/>
  <c r="E1594" i="12"/>
  <c r="E1593" i="12"/>
  <c r="E1592" i="12"/>
  <c r="E1591" i="12"/>
  <c r="E1590" i="12"/>
  <c r="E1589" i="12"/>
  <c r="E1588" i="12"/>
  <c r="E1587" i="12"/>
  <c r="E1586" i="12"/>
  <c r="E1585" i="12"/>
  <c r="E1584" i="12"/>
  <c r="E1583" i="12"/>
  <c r="E1582" i="12"/>
  <c r="E1581" i="12"/>
  <c r="E1580" i="12"/>
  <c r="E1579" i="12"/>
  <c r="E1578" i="12"/>
  <c r="E1577" i="12"/>
  <c r="E1576" i="12"/>
  <c r="E1575" i="12"/>
  <c r="E1574" i="12"/>
  <c r="E1573" i="12"/>
  <c r="E1572" i="12"/>
  <c r="E1571" i="12"/>
  <c r="E1570" i="12"/>
  <c r="E1569" i="12"/>
  <c r="E1568" i="12"/>
  <c r="E1567" i="12"/>
  <c r="E1566" i="12"/>
  <c r="E1565" i="12"/>
  <c r="E1564" i="12"/>
  <c r="E1563" i="12"/>
  <c r="E1562" i="12"/>
  <c r="E1561" i="12"/>
  <c r="E1560" i="12"/>
  <c r="E1559" i="12"/>
  <c r="E1558" i="12"/>
  <c r="E1557" i="12"/>
  <c r="E1556" i="12"/>
  <c r="E1555" i="12"/>
  <c r="E1554" i="12"/>
  <c r="E1553" i="12"/>
  <c r="E1552" i="12"/>
  <c r="E1551" i="12"/>
  <c r="E1550" i="12"/>
  <c r="E1549" i="12"/>
  <c r="E1548" i="12"/>
  <c r="E1547" i="12"/>
  <c r="E1546" i="12"/>
  <c r="E1545" i="12"/>
  <c r="E1544" i="12"/>
  <c r="E1543" i="12"/>
  <c r="E1542" i="12"/>
  <c r="E1541" i="12"/>
  <c r="E1540" i="12"/>
  <c r="E1539" i="12"/>
  <c r="E1538" i="12"/>
  <c r="E1537" i="12"/>
  <c r="E1536" i="12"/>
  <c r="E1535" i="12"/>
  <c r="E1534" i="12"/>
  <c r="E1533" i="12"/>
  <c r="E1532" i="12"/>
  <c r="E1531" i="12"/>
  <c r="E1530" i="12"/>
  <c r="E1529" i="12"/>
  <c r="E1528" i="12"/>
  <c r="E1527" i="12"/>
  <c r="E1526" i="12"/>
  <c r="E1525" i="12"/>
  <c r="E1524" i="12"/>
  <c r="E1523" i="12"/>
  <c r="E1522" i="12"/>
  <c r="E1521" i="12"/>
  <c r="E1520" i="12"/>
  <c r="E1519" i="12"/>
  <c r="E1518" i="12"/>
  <c r="E1517" i="12"/>
  <c r="E1516" i="12"/>
  <c r="E1515" i="12"/>
  <c r="E1514" i="12"/>
  <c r="E1513" i="12"/>
  <c r="E1512" i="12"/>
  <c r="E1511" i="12"/>
  <c r="E1510" i="12"/>
  <c r="E1509" i="12"/>
  <c r="E1508" i="12"/>
  <c r="E1507" i="12"/>
  <c r="E1506" i="12"/>
  <c r="E1505" i="12"/>
  <c r="E1504" i="12"/>
  <c r="E1503" i="12"/>
  <c r="E1502" i="12"/>
  <c r="E1501" i="12"/>
  <c r="E1500" i="12"/>
  <c r="E1499" i="12"/>
  <c r="E1498" i="12"/>
  <c r="E1497" i="12"/>
  <c r="E1496" i="12"/>
  <c r="E1495" i="12"/>
  <c r="E1494" i="12"/>
  <c r="E1493" i="12"/>
  <c r="E1492" i="12"/>
  <c r="E1491" i="12"/>
  <c r="E1490" i="12"/>
  <c r="E1489" i="12"/>
  <c r="E1488" i="12"/>
  <c r="E1487" i="12"/>
  <c r="E1486" i="12"/>
  <c r="E1485" i="12"/>
  <c r="E1484" i="12"/>
  <c r="E1483" i="12"/>
  <c r="E1482" i="12"/>
  <c r="E1481" i="12"/>
  <c r="E1480" i="12"/>
  <c r="E1479" i="12"/>
  <c r="E1478" i="12"/>
  <c r="E1477" i="12"/>
  <c r="E1476" i="12"/>
  <c r="E1475" i="12"/>
  <c r="E1474" i="12"/>
  <c r="E1473" i="12"/>
  <c r="E1472" i="12"/>
  <c r="E1471" i="12"/>
  <c r="E1470" i="12"/>
  <c r="E1469" i="12"/>
  <c r="E1468" i="12"/>
  <c r="E1467" i="12"/>
  <c r="E1466" i="12"/>
  <c r="E1465" i="12"/>
  <c r="E1464" i="12"/>
  <c r="E1463" i="12"/>
  <c r="E1462" i="12"/>
  <c r="E1461" i="12"/>
  <c r="E1460" i="12"/>
  <c r="E1459" i="12"/>
  <c r="E1458" i="12"/>
  <c r="E1457" i="12"/>
  <c r="E1456" i="12"/>
  <c r="E1455" i="12"/>
  <c r="E1454" i="12"/>
  <c r="E1453" i="12"/>
  <c r="E1452" i="12"/>
  <c r="E1451" i="12"/>
  <c r="E1450" i="12"/>
  <c r="E1449" i="12"/>
  <c r="E1448" i="12"/>
  <c r="E1447" i="12"/>
  <c r="E1446" i="12"/>
  <c r="E1445" i="12"/>
  <c r="E1444" i="12"/>
  <c r="E1443" i="12"/>
  <c r="E1442" i="12"/>
  <c r="E1441" i="12"/>
  <c r="E1440" i="12"/>
  <c r="E1439" i="12"/>
  <c r="E1438" i="12"/>
  <c r="E1437" i="12"/>
  <c r="E1436" i="12"/>
  <c r="E1435" i="12"/>
  <c r="E1434" i="12"/>
  <c r="E1433" i="12"/>
  <c r="E1432" i="12"/>
  <c r="E1431" i="12"/>
  <c r="E1430" i="12"/>
  <c r="E1429" i="12"/>
  <c r="E1428" i="12"/>
  <c r="E1427" i="12"/>
  <c r="E1426" i="12"/>
  <c r="E1425" i="12"/>
  <c r="E1424" i="12"/>
  <c r="E1423" i="12"/>
  <c r="E1422" i="12"/>
  <c r="E1421" i="12"/>
  <c r="E1420" i="12"/>
  <c r="E1419" i="12"/>
  <c r="E1418" i="12"/>
  <c r="E1417" i="12"/>
  <c r="E1416" i="12"/>
  <c r="E1415" i="12"/>
  <c r="E1414" i="12"/>
  <c r="E1413" i="12"/>
  <c r="E1412" i="12"/>
  <c r="E1411" i="12"/>
  <c r="E1410" i="12"/>
  <c r="E1409" i="12"/>
  <c r="E1408" i="12"/>
  <c r="E1407" i="12"/>
  <c r="E1406" i="12"/>
  <c r="E1405" i="12"/>
  <c r="E1404" i="12"/>
  <c r="E1403" i="12"/>
  <c r="E1402" i="12"/>
  <c r="E1401" i="12"/>
  <c r="E1400" i="12"/>
  <c r="E1399" i="12"/>
  <c r="E1398" i="12"/>
  <c r="E1397" i="12"/>
  <c r="E1396" i="12"/>
  <c r="E1395" i="12"/>
  <c r="E1394" i="12"/>
  <c r="E1393" i="12"/>
  <c r="E1392" i="12"/>
  <c r="E1391" i="12"/>
  <c r="E1390" i="12"/>
  <c r="E1389" i="12"/>
  <c r="E1388" i="12"/>
  <c r="E1387" i="12"/>
  <c r="E1386" i="12"/>
  <c r="E1385" i="12"/>
  <c r="E1384" i="12"/>
  <c r="E1383" i="12"/>
  <c r="E1382" i="12"/>
  <c r="E1381" i="12"/>
  <c r="E1380" i="12"/>
  <c r="E1379" i="12"/>
  <c r="E1378" i="12"/>
  <c r="E1377" i="12"/>
  <c r="E1376" i="12"/>
  <c r="E1375" i="12"/>
  <c r="E1374" i="12"/>
  <c r="E1373" i="12"/>
  <c r="E1372" i="12"/>
  <c r="E1371" i="12"/>
  <c r="E1370" i="12"/>
  <c r="E1369" i="12"/>
  <c r="E1368" i="12"/>
  <c r="E1367" i="12"/>
  <c r="E1366" i="12"/>
  <c r="E1365" i="12"/>
  <c r="E1364" i="12"/>
  <c r="E1363" i="12"/>
  <c r="E1362" i="12"/>
  <c r="E1361" i="12"/>
  <c r="E1360" i="12"/>
  <c r="E1359" i="12"/>
  <c r="E1358" i="12"/>
  <c r="E1357" i="12"/>
  <c r="E1356" i="12"/>
  <c r="E1355" i="12"/>
  <c r="E1354" i="12"/>
  <c r="E1353" i="12"/>
  <c r="E1352" i="12"/>
  <c r="E1351" i="12"/>
  <c r="E1350" i="12"/>
  <c r="E1349" i="12"/>
  <c r="E1348" i="12"/>
  <c r="E1347" i="12"/>
  <c r="E1346" i="12"/>
  <c r="E1345" i="12"/>
  <c r="E1344" i="12"/>
  <c r="E1343" i="12"/>
  <c r="E1342" i="12"/>
  <c r="E1341" i="12"/>
  <c r="E1340" i="12"/>
  <c r="E1339" i="12"/>
  <c r="E1338" i="12"/>
  <c r="E1337" i="12"/>
  <c r="E1336" i="12"/>
  <c r="E1335" i="12"/>
  <c r="E1334" i="12"/>
  <c r="E1333" i="12"/>
  <c r="E1332" i="12"/>
  <c r="E1331" i="12"/>
  <c r="E1330" i="12"/>
  <c r="E1329" i="12"/>
  <c r="E1328" i="12"/>
  <c r="E1327" i="12"/>
  <c r="E1326" i="12"/>
  <c r="E1325" i="12"/>
  <c r="E1324" i="12"/>
  <c r="E1323" i="12"/>
  <c r="E1322" i="12"/>
  <c r="E1321" i="12"/>
  <c r="E1320" i="12"/>
  <c r="E1319" i="12"/>
  <c r="E1318" i="12"/>
  <c r="E1317" i="12"/>
  <c r="E1316" i="12"/>
  <c r="E1315" i="12"/>
  <c r="E1314" i="12"/>
  <c r="E1313" i="12"/>
  <c r="E1312" i="12"/>
  <c r="E1311" i="12"/>
  <c r="E1310" i="12"/>
  <c r="E1309" i="12"/>
  <c r="E1308" i="12"/>
  <c r="E1307" i="12"/>
  <c r="E1306" i="12"/>
  <c r="E1305" i="12"/>
  <c r="E1304" i="12"/>
  <c r="E1303" i="12"/>
  <c r="E1302" i="12"/>
  <c r="E1301" i="12"/>
  <c r="E1300" i="12"/>
  <c r="E1299" i="12"/>
  <c r="E1298" i="12"/>
  <c r="E1297" i="12"/>
  <c r="E1296" i="12"/>
  <c r="E1295" i="12"/>
  <c r="E1294" i="12"/>
  <c r="E1293" i="12"/>
  <c r="E1292" i="12"/>
  <c r="E1291" i="12"/>
  <c r="E1290" i="12"/>
  <c r="E1289" i="12"/>
  <c r="E1288" i="12"/>
  <c r="E1287" i="12"/>
  <c r="E1286" i="12"/>
  <c r="E1285" i="12"/>
  <c r="E1284" i="12"/>
  <c r="E1283" i="12"/>
  <c r="E1282" i="12"/>
  <c r="E1281" i="12"/>
  <c r="E1280" i="12"/>
  <c r="E1279" i="12"/>
  <c r="E1278" i="12"/>
  <c r="E1277" i="12"/>
  <c r="E1276" i="12"/>
  <c r="E1275" i="12"/>
  <c r="E1274" i="12"/>
  <c r="E1273" i="12"/>
  <c r="E1272" i="12"/>
  <c r="E1271" i="12"/>
  <c r="E1270" i="12"/>
  <c r="E1269" i="12"/>
  <c r="E1268" i="12"/>
  <c r="E1267" i="12"/>
  <c r="E1266" i="12"/>
  <c r="E1265" i="12"/>
  <c r="E1264" i="12"/>
  <c r="E1263" i="12"/>
  <c r="E1262" i="12"/>
  <c r="E1261" i="12"/>
  <c r="E1260" i="12"/>
  <c r="E1259" i="12"/>
  <c r="E1258" i="12"/>
  <c r="E1257" i="12"/>
  <c r="E1256" i="12"/>
  <c r="E1255" i="12"/>
  <c r="E1254" i="12"/>
  <c r="E1253" i="12"/>
  <c r="E1252" i="12"/>
  <c r="E1251" i="12"/>
  <c r="E1250" i="12"/>
  <c r="E1249" i="12"/>
  <c r="E1248" i="12"/>
  <c r="E1247" i="12"/>
  <c r="E1246" i="12"/>
  <c r="E1245" i="12"/>
  <c r="E1244" i="12"/>
  <c r="E1243" i="12"/>
  <c r="E1242" i="12"/>
  <c r="E1241" i="12"/>
  <c r="E1240" i="12"/>
  <c r="E1239" i="12"/>
  <c r="E1238" i="12"/>
  <c r="E1237" i="12"/>
  <c r="E1236" i="12"/>
  <c r="E1235" i="12"/>
  <c r="E1234" i="12"/>
  <c r="E1233" i="12"/>
  <c r="E1232" i="12"/>
  <c r="E1231" i="12"/>
  <c r="E1230" i="12"/>
  <c r="E1229" i="12"/>
  <c r="E1228" i="12"/>
  <c r="E1227" i="12"/>
  <c r="E1226" i="12"/>
  <c r="E1225" i="12"/>
  <c r="E1224" i="12"/>
  <c r="E1223" i="12"/>
  <c r="E1222" i="12"/>
  <c r="E1221" i="12"/>
  <c r="E1220" i="12"/>
  <c r="E1219" i="12"/>
  <c r="E1218" i="12"/>
  <c r="E1217" i="12"/>
  <c r="E1216" i="12"/>
  <c r="E1215" i="12"/>
  <c r="E1214" i="12"/>
  <c r="E1213" i="12"/>
  <c r="E1212" i="12"/>
  <c r="E1211" i="12"/>
  <c r="E1210" i="12"/>
  <c r="E1209" i="12"/>
  <c r="E1208" i="12"/>
  <c r="E1207" i="12"/>
  <c r="E1206" i="12"/>
  <c r="E1205" i="12"/>
  <c r="E1204" i="12"/>
  <c r="E1203" i="12"/>
  <c r="E1202" i="12"/>
  <c r="E1201" i="12"/>
  <c r="E1200" i="12"/>
  <c r="E1199" i="12"/>
  <c r="E1198" i="12"/>
  <c r="E1197" i="12"/>
  <c r="E1196" i="12"/>
  <c r="E1195" i="12"/>
  <c r="E1194" i="12"/>
  <c r="E1193" i="12"/>
  <c r="E1192" i="12"/>
  <c r="E1191" i="12"/>
  <c r="E1190" i="12"/>
  <c r="E1189" i="12"/>
  <c r="E1188" i="12"/>
  <c r="E1187" i="12"/>
  <c r="E1186" i="12"/>
  <c r="E1185" i="12"/>
  <c r="E1184" i="12"/>
  <c r="E1183" i="12"/>
  <c r="E1182" i="12"/>
  <c r="E1181" i="12"/>
  <c r="E1180" i="12"/>
  <c r="E1179" i="12"/>
  <c r="E1178" i="12"/>
  <c r="E1177" i="12"/>
  <c r="E1176" i="12"/>
  <c r="E1175" i="12"/>
  <c r="E1174" i="12"/>
  <c r="E1173" i="12"/>
  <c r="E1172" i="12"/>
  <c r="E1171" i="12"/>
  <c r="E1170" i="12"/>
  <c r="E1169" i="12"/>
  <c r="E1168" i="12"/>
  <c r="E1167" i="12"/>
  <c r="E1166" i="12"/>
  <c r="E1165" i="12"/>
  <c r="E1164" i="12"/>
  <c r="E1163" i="12"/>
  <c r="E1162" i="12"/>
  <c r="E1161" i="12"/>
  <c r="E1160" i="12"/>
  <c r="E1159" i="12"/>
  <c r="E1158" i="12"/>
  <c r="E1157" i="12"/>
  <c r="E1156" i="12"/>
  <c r="E1155" i="12"/>
  <c r="E1154" i="12"/>
  <c r="E1153" i="12"/>
  <c r="E1152" i="12"/>
  <c r="E1151" i="12"/>
  <c r="E1150" i="12"/>
  <c r="E1149" i="12"/>
  <c r="E1148" i="12"/>
  <c r="E1147" i="12"/>
  <c r="E1146" i="12"/>
  <c r="E1145" i="12"/>
  <c r="E1144" i="12"/>
  <c r="E1143" i="12"/>
  <c r="E1142" i="12"/>
  <c r="E1141" i="12"/>
  <c r="E1140" i="12"/>
  <c r="E1139" i="12"/>
  <c r="E1138" i="12"/>
  <c r="E1137" i="12"/>
  <c r="E1136" i="12"/>
  <c r="E1135" i="12"/>
  <c r="E1134" i="12"/>
  <c r="E1133" i="12"/>
  <c r="E1132" i="12"/>
  <c r="E1131" i="12"/>
  <c r="E1130" i="12"/>
  <c r="E1129" i="12"/>
  <c r="E1128" i="12"/>
  <c r="E1127" i="12"/>
  <c r="E1126" i="12"/>
  <c r="E1125" i="12"/>
  <c r="E1124" i="12"/>
  <c r="E1123" i="12"/>
  <c r="E1122" i="12"/>
  <c r="E1121" i="12"/>
  <c r="E1118" i="12"/>
  <c r="E1119" i="12"/>
  <c r="E1120" i="12"/>
  <c r="E1117" i="12"/>
  <c r="E1116" i="12"/>
  <c r="E1112" i="12"/>
  <c r="E1113" i="12"/>
  <c r="E1114" i="12"/>
  <c r="E1115" i="12"/>
  <c r="E1111" i="12"/>
  <c r="E1110" i="12"/>
  <c r="E1109" i="12"/>
  <c r="E1108" i="12"/>
  <c r="E1107" i="12"/>
  <c r="E1106" i="12"/>
  <c r="E1105" i="12"/>
  <c r="E1103" i="12"/>
  <c r="E1104" i="12"/>
  <c r="E1102" i="12"/>
  <c r="E1101" i="12"/>
  <c r="E1100" i="12"/>
  <c r="E1099" i="12"/>
  <c r="E1098" i="12"/>
  <c r="E1097" i="12"/>
  <c r="E1096" i="12"/>
  <c r="E1094" i="12"/>
  <c r="E1093" i="12"/>
  <c r="E1092" i="12"/>
  <c r="E1091" i="12"/>
  <c r="E1090" i="12"/>
  <c r="E1089" i="12"/>
  <c r="E1088" i="12"/>
  <c r="E1087" i="12"/>
  <c r="E1086" i="12"/>
  <c r="E1085" i="12"/>
  <c r="E1084" i="12"/>
  <c r="E1083" i="12"/>
  <c r="E1082" i="12"/>
  <c r="E1081" i="12"/>
  <c r="E1080" i="12"/>
  <c r="E1079" i="12"/>
  <c r="E1078" i="12"/>
  <c r="E1077" i="12"/>
  <c r="E1076" i="12"/>
  <c r="E1075" i="12"/>
  <c r="E1074" i="12"/>
  <c r="E1073" i="12"/>
  <c r="E1072" i="12"/>
  <c r="E1071" i="12"/>
  <c r="E1070" i="12"/>
  <c r="E1068" i="12"/>
  <c r="E1067" i="12"/>
  <c r="E1066" i="12"/>
  <c r="E1065" i="12"/>
  <c r="E1064" i="12"/>
  <c r="E1063" i="12"/>
  <c r="E1062" i="12"/>
  <c r="E1061" i="12"/>
  <c r="E1055" i="12"/>
  <c r="E1060" i="12"/>
  <c r="E1059" i="12"/>
  <c r="E1058" i="12"/>
  <c r="E1057" i="12"/>
  <c r="E1051" i="12"/>
  <c r="E1052" i="12"/>
  <c r="E1053" i="12"/>
  <c r="E1054" i="12"/>
  <c r="E1050" i="12"/>
  <c r="E1049" i="12"/>
  <c r="E1048" i="12"/>
  <c r="E1047" i="12"/>
  <c r="E1046" i="12"/>
  <c r="E1045" i="12"/>
  <c r="E1044" i="12"/>
  <c r="E1043" i="12"/>
  <c r="E1042" i="12"/>
  <c r="E1041" i="12"/>
  <c r="E1040" i="12"/>
  <c r="E1039" i="12"/>
  <c r="E1038" i="12"/>
  <c r="E1037" i="12"/>
  <c r="E1036" i="12"/>
  <c r="E1035" i="12"/>
  <c r="E1034" i="12"/>
  <c r="E1033" i="12"/>
  <c r="E1032" i="12"/>
  <c r="E1031" i="12"/>
  <c r="E1030" i="12"/>
  <c r="E1029" i="12"/>
  <c r="E1028" i="12"/>
  <c r="E1027" i="12"/>
  <c r="E1026" i="12"/>
  <c r="E1025" i="12"/>
  <c r="E1024" i="12"/>
  <c r="E1023" i="12"/>
  <c r="E1022" i="12"/>
  <c r="E1021" i="12"/>
  <c r="E1020" i="12"/>
  <c r="E1019" i="12"/>
  <c r="E1018" i="12"/>
  <c r="E1017" i="12"/>
  <c r="E1016" i="12"/>
  <c r="E1015" i="12"/>
  <c r="E1014" i="12"/>
  <c r="E1013" i="12"/>
  <c r="E1012" i="12"/>
  <c r="E1011" i="12"/>
  <c r="E1010" i="12"/>
  <c r="E1009" i="12"/>
  <c r="E1008" i="12"/>
  <c r="E1007" i="12"/>
  <c r="E1006" i="12"/>
  <c r="E1005" i="12"/>
  <c r="E1004" i="12"/>
  <c r="E1003" i="12"/>
  <c r="E1002" i="12"/>
  <c r="E1001" i="12"/>
  <c r="E1000" i="12"/>
  <c r="E999" i="12"/>
  <c r="E998" i="12"/>
  <c r="E997" i="12"/>
  <c r="E996" i="12"/>
  <c r="E995" i="12"/>
  <c r="E994" i="12"/>
  <c r="E993" i="12"/>
  <c r="E992" i="12"/>
  <c r="E991" i="12"/>
  <c r="E990" i="12"/>
  <c r="E989" i="12"/>
  <c r="E988" i="12"/>
  <c r="E987" i="12"/>
  <c r="E986" i="12"/>
  <c r="E985" i="12"/>
  <c r="E984" i="12"/>
  <c r="E983" i="12"/>
  <c r="E982" i="12"/>
  <c r="E981" i="12"/>
  <c r="E980" i="12"/>
  <c r="E979" i="12"/>
  <c r="E978" i="12"/>
  <c r="E977" i="12"/>
  <c r="E976" i="12"/>
  <c r="E975" i="12"/>
  <c r="E974" i="12"/>
  <c r="E973" i="12"/>
  <c r="E972" i="12"/>
  <c r="E971" i="12"/>
  <c r="E970" i="12"/>
  <c r="E969" i="12"/>
  <c r="E968" i="12"/>
  <c r="E967" i="12"/>
  <c r="E966" i="12"/>
  <c r="E963" i="12"/>
  <c r="E965" i="12"/>
  <c r="E964" i="12"/>
  <c r="E962" i="12"/>
  <c r="E961" i="12"/>
  <c r="E960" i="12"/>
  <c r="E959" i="12"/>
  <c r="E958" i="12"/>
  <c r="E957" i="12"/>
  <c r="E956" i="12"/>
  <c r="E955" i="12"/>
  <c r="E954" i="12"/>
  <c r="E953" i="12"/>
  <c r="E952" i="12"/>
  <c r="E951" i="12"/>
  <c r="E950" i="12"/>
  <c r="E949" i="12"/>
  <c r="E948" i="12"/>
  <c r="E947" i="12"/>
  <c r="E946" i="12"/>
  <c r="E945" i="12"/>
  <c r="E944" i="12"/>
  <c r="E943" i="12"/>
  <c r="E942" i="12"/>
  <c r="E941" i="12"/>
  <c r="E940" i="12"/>
  <c r="E939" i="12"/>
  <c r="E938" i="12"/>
  <c r="E937" i="12"/>
  <c r="E936" i="12"/>
  <c r="E935" i="12"/>
  <c r="E934" i="12"/>
  <c r="E933" i="12"/>
  <c r="E932" i="12"/>
  <c r="E931" i="12"/>
  <c r="E930" i="12"/>
  <c r="E929" i="12"/>
  <c r="E928" i="12"/>
  <c r="E927" i="12"/>
  <c r="E926" i="12"/>
  <c r="E925" i="12"/>
  <c r="E924" i="12"/>
  <c r="E923" i="12"/>
  <c r="E922" i="12"/>
  <c r="E921" i="12"/>
  <c r="E920" i="12"/>
  <c r="E919" i="12"/>
  <c r="E918" i="12"/>
  <c r="E917" i="12"/>
  <c r="E916" i="12"/>
  <c r="E915" i="12"/>
  <c r="E914" i="12"/>
  <c r="E913" i="12"/>
  <c r="E912" i="12"/>
  <c r="E911" i="12"/>
  <c r="E910" i="12"/>
  <c r="E909" i="12"/>
  <c r="E908" i="12"/>
  <c r="E907" i="12"/>
  <c r="E906" i="12"/>
  <c r="E905" i="12"/>
  <c r="E904" i="12"/>
  <c r="E903" i="12"/>
  <c r="E902" i="12"/>
  <c r="E901" i="12"/>
  <c r="E900" i="12"/>
  <c r="E899" i="12"/>
  <c r="E898" i="12"/>
  <c r="E897" i="12"/>
  <c r="E896" i="12"/>
  <c r="E895" i="12"/>
  <c r="E894" i="12"/>
  <c r="E893" i="12"/>
  <c r="E892" i="12"/>
  <c r="E891" i="12"/>
  <c r="E890" i="12"/>
  <c r="E889" i="12"/>
  <c r="E888" i="12"/>
  <c r="E887" i="12"/>
  <c r="E886" i="12"/>
  <c r="E885" i="12"/>
  <c r="E884" i="12"/>
  <c r="E883" i="12"/>
  <c r="E882" i="12"/>
  <c r="E881" i="12"/>
  <c r="E880" i="12"/>
  <c r="E879" i="12"/>
  <c r="E878" i="12"/>
  <c r="E877" i="12"/>
  <c r="E876" i="12"/>
  <c r="E875" i="12"/>
  <c r="E874" i="12"/>
  <c r="E873" i="12"/>
  <c r="E872" i="12"/>
  <c r="E871" i="12"/>
  <c r="E870" i="12"/>
  <c r="E869" i="12"/>
  <c r="E868" i="12"/>
  <c r="E867" i="12"/>
  <c r="E866" i="12"/>
  <c r="E865" i="12"/>
  <c r="E864" i="12"/>
  <c r="E863" i="12"/>
  <c r="E862" i="12"/>
  <c r="E861" i="12"/>
  <c r="E860" i="12"/>
  <c r="E859" i="12"/>
  <c r="E858" i="12"/>
  <c r="E857" i="12"/>
  <c r="E856" i="12"/>
  <c r="E855" i="12"/>
  <c r="E854" i="12"/>
  <c r="E853" i="12"/>
  <c r="E852" i="12"/>
  <c r="E851" i="12"/>
  <c r="E850" i="12"/>
  <c r="E849" i="12"/>
  <c r="E848" i="12"/>
  <c r="E847" i="12"/>
  <c r="E846" i="12"/>
  <c r="E845" i="12"/>
  <c r="E844" i="12"/>
  <c r="E843" i="12"/>
  <c r="E842" i="12"/>
  <c r="E841" i="12"/>
  <c r="E840" i="12"/>
  <c r="E839" i="12"/>
  <c r="E838" i="12"/>
  <c r="E837" i="12"/>
  <c r="E836" i="12"/>
  <c r="E835" i="12"/>
  <c r="E834" i="12"/>
  <c r="E833" i="12"/>
  <c r="E832" i="12"/>
  <c r="E831" i="12"/>
  <c r="E830" i="12"/>
  <c r="E829" i="12"/>
  <c r="E828" i="12"/>
  <c r="E827" i="12"/>
  <c r="E826" i="12"/>
  <c r="E825" i="12"/>
  <c r="E824" i="12"/>
  <c r="E823" i="12"/>
  <c r="E822" i="12"/>
  <c r="E821" i="12"/>
  <c r="E820" i="12"/>
  <c r="E819" i="12"/>
  <c r="E818" i="12"/>
  <c r="E817" i="12"/>
  <c r="E816" i="12"/>
  <c r="E815" i="12"/>
  <c r="E814" i="12"/>
  <c r="E813" i="12"/>
  <c r="E812" i="12"/>
  <c r="E811" i="12"/>
  <c r="E810" i="12"/>
  <c r="E809" i="12"/>
  <c r="E808" i="12"/>
  <c r="E807" i="12"/>
  <c r="E806" i="12"/>
  <c r="E805" i="12"/>
  <c r="E804" i="12"/>
  <c r="E803" i="12"/>
  <c r="E802" i="12"/>
  <c r="E801" i="12"/>
  <c r="E800" i="12"/>
  <c r="E799" i="12"/>
  <c r="E798" i="12"/>
  <c r="E797" i="12"/>
  <c r="E796" i="12"/>
  <c r="E795" i="12"/>
  <c r="E794" i="12"/>
  <c r="E793" i="12"/>
  <c r="E792" i="12"/>
  <c r="E791" i="12"/>
  <c r="E790" i="12"/>
  <c r="E789" i="12"/>
  <c r="E788" i="12"/>
  <c r="E787" i="12"/>
  <c r="E786" i="12"/>
  <c r="E785" i="12"/>
  <c r="E784" i="12"/>
  <c r="E783" i="12"/>
  <c r="E782" i="12"/>
  <c r="E781" i="12"/>
  <c r="E780" i="12"/>
  <c r="E779" i="12"/>
  <c r="E778" i="12"/>
  <c r="E777" i="12"/>
  <c r="E776" i="12"/>
  <c r="E775" i="12"/>
  <c r="E774" i="12"/>
  <c r="E773" i="12"/>
  <c r="E772" i="12"/>
  <c r="E771" i="12"/>
  <c r="E770" i="12"/>
  <c r="E769" i="12"/>
  <c r="E768" i="12"/>
  <c r="E767" i="12"/>
  <c r="E766" i="12"/>
  <c r="E765" i="12"/>
  <c r="E764" i="12"/>
  <c r="E763" i="12"/>
  <c r="E762" i="12"/>
  <c r="E761" i="12"/>
  <c r="E760" i="12"/>
  <c r="E759" i="12"/>
  <c r="E758" i="12"/>
  <c r="E757" i="12"/>
  <c r="E756" i="12"/>
  <c r="E755" i="12"/>
  <c r="E754" i="12"/>
  <c r="E753" i="12"/>
  <c r="E752" i="12"/>
  <c r="E751" i="12"/>
  <c r="E750" i="12"/>
  <c r="E749" i="12"/>
  <c r="E748" i="12"/>
  <c r="E747" i="12"/>
  <c r="E746" i="12"/>
  <c r="E745" i="12"/>
  <c r="E744" i="12"/>
  <c r="E743" i="12"/>
  <c r="E742" i="12"/>
  <c r="E741" i="12"/>
  <c r="E740" i="12"/>
  <c r="E739" i="12"/>
  <c r="E738" i="12"/>
  <c r="E737" i="12"/>
  <c r="E736" i="12"/>
  <c r="E735" i="12"/>
  <c r="E734" i="12"/>
  <c r="E733" i="12"/>
  <c r="E732" i="12"/>
  <c r="E731" i="12"/>
  <c r="E730" i="12"/>
  <c r="E729" i="12"/>
  <c r="E728" i="12"/>
  <c r="E727" i="12"/>
  <c r="E726" i="12"/>
  <c r="E725" i="12"/>
  <c r="E724" i="12"/>
  <c r="E723" i="12"/>
  <c r="E722" i="12"/>
  <c r="E721" i="12"/>
  <c r="E720" i="12"/>
  <c r="E719" i="12"/>
  <c r="E718" i="12"/>
  <c r="E717" i="12"/>
  <c r="E716" i="12"/>
  <c r="E715" i="12"/>
  <c r="E714" i="12"/>
  <c r="E713" i="12"/>
  <c r="E712" i="12"/>
  <c r="E711" i="12"/>
  <c r="E710" i="12"/>
  <c r="E709" i="12"/>
  <c r="E708" i="12"/>
  <c r="E707" i="12"/>
  <c r="E706" i="12"/>
  <c r="E705" i="12"/>
  <c r="E704" i="12"/>
  <c r="E703" i="12"/>
  <c r="E702" i="12"/>
  <c r="E701" i="12"/>
  <c r="E700" i="12"/>
  <c r="E699" i="12"/>
  <c r="E698" i="12"/>
  <c r="E697" i="12"/>
  <c r="E696" i="12"/>
  <c r="E695" i="12"/>
  <c r="E694" i="12"/>
  <c r="E693" i="12"/>
  <c r="E692" i="12"/>
  <c r="E691" i="12"/>
  <c r="E690" i="12"/>
  <c r="E689" i="12"/>
  <c r="E688" i="12"/>
  <c r="E687" i="12"/>
  <c r="E686" i="12"/>
  <c r="E685" i="12"/>
  <c r="E684" i="12"/>
  <c r="E683" i="12"/>
  <c r="E682" i="12"/>
  <c r="E681" i="12"/>
  <c r="E680" i="12"/>
  <c r="E679" i="12"/>
  <c r="E678" i="12"/>
  <c r="E677" i="12"/>
  <c r="E676" i="12"/>
  <c r="E675" i="12"/>
  <c r="E674" i="12"/>
  <c r="E673" i="12"/>
  <c r="E672" i="12"/>
  <c r="E671" i="12"/>
  <c r="E670" i="12"/>
  <c r="E669" i="12"/>
  <c r="E668" i="12"/>
  <c r="E59" i="38" l="1"/>
  <c r="K59" i="38" s="1"/>
  <c r="I255" i="35"/>
  <c r="D12" i="26"/>
  <c r="H288" i="36" s="1"/>
  <c r="E667" i="12" l="1"/>
  <c r="E666" i="12"/>
  <c r="E665" i="12"/>
  <c r="E664" i="12"/>
  <c r="E663" i="12"/>
  <c r="E662" i="12"/>
  <c r="E661" i="12"/>
  <c r="E660" i="12"/>
  <c r="E659" i="12"/>
  <c r="E658" i="12"/>
  <c r="E657" i="12"/>
  <c r="E656" i="12"/>
  <c r="E655" i="12"/>
  <c r="E654" i="12"/>
  <c r="E653" i="12"/>
  <c r="E652" i="12"/>
  <c r="E651" i="12"/>
  <c r="E650" i="12"/>
  <c r="E644" i="12"/>
  <c r="E649" i="12"/>
  <c r="E648" i="12"/>
  <c r="E647" i="12"/>
  <c r="E646" i="12"/>
  <c r="E645" i="12"/>
  <c r="E643" i="12"/>
  <c r="E642" i="12"/>
  <c r="E641" i="12"/>
  <c r="E640" i="12"/>
  <c r="E639" i="12"/>
  <c r="E638" i="12"/>
  <c r="E637" i="12"/>
  <c r="E636" i="12"/>
  <c r="E635" i="12"/>
  <c r="E634" i="12"/>
  <c r="E633" i="12"/>
  <c r="E632" i="12"/>
  <c r="E631" i="12"/>
  <c r="E630" i="12"/>
  <c r="E629" i="12"/>
  <c r="E628" i="12"/>
  <c r="E627" i="12"/>
  <c r="E626" i="12"/>
  <c r="E625" i="12"/>
  <c r="E624" i="12"/>
  <c r="E623" i="12"/>
  <c r="E617" i="12"/>
  <c r="E616" i="12"/>
  <c r="E622" i="12"/>
  <c r="E621" i="12"/>
  <c r="E620" i="12"/>
  <c r="E619" i="12"/>
  <c r="E618" i="12"/>
  <c r="E615" i="12"/>
  <c r="E614" i="12"/>
  <c r="E613" i="12"/>
  <c r="E612" i="12"/>
  <c r="E611" i="12"/>
  <c r="E610" i="12"/>
  <c r="E609" i="12"/>
  <c r="E608" i="12"/>
  <c r="E607" i="12"/>
  <c r="E606" i="12"/>
  <c r="E605" i="12"/>
  <c r="E604" i="12"/>
  <c r="E603" i="12"/>
  <c r="E602" i="12"/>
  <c r="E601" i="12"/>
  <c r="E600" i="12"/>
  <c r="E599" i="12"/>
  <c r="E598" i="12"/>
  <c r="E597" i="12"/>
  <c r="E596" i="12"/>
  <c r="E595" i="12"/>
  <c r="E594" i="12"/>
  <c r="E593" i="12"/>
  <c r="E592" i="12"/>
  <c r="E591" i="12"/>
  <c r="E590" i="12"/>
  <c r="E589" i="12"/>
  <c r="E588" i="12"/>
  <c r="E587" i="12"/>
  <c r="E586" i="12"/>
  <c r="E585" i="12"/>
  <c r="E584" i="12"/>
  <c r="E583" i="12"/>
  <c r="E582" i="12"/>
  <c r="E581" i="12"/>
  <c r="E580" i="12"/>
  <c r="E579" i="12"/>
  <c r="E578" i="12"/>
  <c r="E577" i="12"/>
  <c r="E576" i="12"/>
  <c r="E575" i="12"/>
  <c r="E574" i="12"/>
  <c r="E573" i="12"/>
  <c r="E572" i="12"/>
  <c r="E571" i="12"/>
  <c r="E570" i="12"/>
  <c r="E569" i="12"/>
  <c r="E568" i="12"/>
  <c r="E567" i="12"/>
  <c r="E566" i="12"/>
  <c r="E565" i="12"/>
  <c r="E564" i="12"/>
  <c r="E563" i="12"/>
  <c r="E562" i="12"/>
  <c r="E561" i="12"/>
  <c r="E560" i="12"/>
  <c r="E559" i="12"/>
  <c r="E558" i="12"/>
  <c r="E557" i="12"/>
  <c r="E556" i="12"/>
  <c r="E555" i="12"/>
  <c r="E554" i="12"/>
  <c r="E553" i="12"/>
  <c r="E552" i="12"/>
  <c r="E551" i="12"/>
  <c r="E550" i="12"/>
  <c r="E549" i="12"/>
  <c r="E548" i="12"/>
  <c r="E547" i="12"/>
  <c r="E546" i="12"/>
  <c r="E545" i="12"/>
  <c r="E544" i="12"/>
  <c r="E543" i="12"/>
  <c r="E542" i="12"/>
  <c r="E541" i="12"/>
  <c r="E540" i="12"/>
  <c r="E539" i="12"/>
  <c r="E538" i="12"/>
  <c r="E537" i="12"/>
  <c r="E536" i="12"/>
  <c r="E535" i="12"/>
  <c r="E534" i="12"/>
  <c r="E533" i="12"/>
  <c r="E532" i="12"/>
  <c r="E531" i="12"/>
  <c r="E530" i="12"/>
  <c r="E529" i="12"/>
  <c r="E528" i="12"/>
  <c r="E527" i="12"/>
  <c r="E526" i="12"/>
  <c r="E525" i="12"/>
  <c r="E524" i="12"/>
  <c r="E523" i="12"/>
  <c r="E522" i="12"/>
  <c r="E521" i="12"/>
  <c r="E520" i="12"/>
  <c r="E519" i="12"/>
  <c r="E518" i="12"/>
  <c r="E517" i="12"/>
  <c r="E516" i="12"/>
  <c r="E515" i="12"/>
  <c r="E514" i="12"/>
  <c r="E513" i="12"/>
  <c r="E512" i="12"/>
  <c r="E511" i="12"/>
  <c r="E510" i="12"/>
  <c r="E509" i="12"/>
  <c r="E508" i="12"/>
  <c r="E507" i="12"/>
  <c r="E506" i="12"/>
  <c r="E505" i="12"/>
  <c r="E504" i="12"/>
  <c r="E503" i="12"/>
  <c r="E502" i="12"/>
  <c r="E501" i="12"/>
  <c r="E500" i="12"/>
  <c r="E499" i="12"/>
  <c r="E498" i="12"/>
  <c r="E497" i="12"/>
  <c r="E496" i="12"/>
  <c r="E495" i="12"/>
  <c r="E494" i="12"/>
  <c r="E493" i="12"/>
  <c r="E492" i="12"/>
  <c r="E491" i="12"/>
  <c r="E490" i="12"/>
  <c r="E489" i="12"/>
  <c r="E488" i="12"/>
  <c r="E487" i="12"/>
  <c r="E486" i="12"/>
  <c r="E484" i="12"/>
  <c r="E485" i="12"/>
  <c r="E483" i="12"/>
  <c r="E482" i="12"/>
  <c r="E481" i="12"/>
  <c r="E480" i="12"/>
  <c r="E479" i="12"/>
  <c r="E478" i="12"/>
  <c r="E477" i="12"/>
  <c r="E476" i="12"/>
  <c r="E475" i="12"/>
  <c r="E474" i="12"/>
  <c r="E473" i="12"/>
  <c r="E472" i="12"/>
  <c r="E471" i="12"/>
  <c r="E470" i="12"/>
  <c r="E469" i="12"/>
  <c r="E468" i="12"/>
  <c r="E467" i="12"/>
  <c r="E466" i="12"/>
  <c r="E465" i="12"/>
  <c r="E464" i="12"/>
  <c r="E463" i="12"/>
  <c r="E462" i="12"/>
  <c r="E461" i="12"/>
  <c r="E460" i="12"/>
  <c r="E459" i="12"/>
  <c r="E458" i="12"/>
  <c r="E457" i="12"/>
  <c r="E456" i="12"/>
  <c r="E455" i="12"/>
  <c r="E454" i="12"/>
  <c r="E453" i="12"/>
  <c r="E452" i="12"/>
  <c r="E451" i="12"/>
  <c r="E450" i="12"/>
  <c r="E449" i="12"/>
  <c r="E448" i="12"/>
  <c r="E447" i="12"/>
  <c r="E446" i="12"/>
  <c r="E445" i="12"/>
  <c r="E444" i="12"/>
  <c r="E443" i="12"/>
  <c r="E442" i="12"/>
  <c r="E441" i="12"/>
  <c r="E440" i="12"/>
  <c r="E439" i="12"/>
  <c r="E438" i="12"/>
  <c r="E437" i="12"/>
  <c r="E436" i="12"/>
  <c r="E435" i="12"/>
  <c r="E434" i="12"/>
  <c r="E429" i="12"/>
  <c r="E430" i="12"/>
  <c r="E431" i="12"/>
  <c r="E432" i="12"/>
  <c r="E433" i="12"/>
  <c r="E428" i="12"/>
  <c r="E427" i="12"/>
  <c r="E426" i="12"/>
  <c r="E425" i="12"/>
  <c r="E424" i="12"/>
  <c r="E423" i="12"/>
  <c r="E422" i="12"/>
  <c r="E421" i="12"/>
  <c r="E420" i="12"/>
  <c r="E419" i="12"/>
  <c r="E418" i="12"/>
  <c r="E417" i="12"/>
  <c r="E416" i="12"/>
  <c r="E415" i="12"/>
  <c r="E414" i="12"/>
  <c r="E413" i="12"/>
  <c r="E412" i="12"/>
  <c r="E411" i="12"/>
  <c r="E410" i="12"/>
  <c r="E409" i="12"/>
  <c r="E408" i="12"/>
  <c r="E407" i="12"/>
  <c r="A418" i="12"/>
  <c r="A417" i="12"/>
  <c r="A416" i="12"/>
  <c r="A424" i="12"/>
  <c r="A423" i="12"/>
  <c r="A422" i="12"/>
  <c r="A421" i="12"/>
  <c r="A420" i="12"/>
  <c r="A419" i="12"/>
  <c r="A415" i="12"/>
  <c r="A414" i="12"/>
  <c r="A413" i="12"/>
  <c r="A412" i="12"/>
  <c r="A411" i="12"/>
  <c r="A410" i="12"/>
  <c r="A409" i="12"/>
  <c r="A408" i="12"/>
  <c r="A407" i="12"/>
  <c r="E406" i="12"/>
  <c r="E405" i="12"/>
  <c r="E404" i="12"/>
  <c r="E403" i="12"/>
  <c r="E402" i="12"/>
  <c r="E401" i="12"/>
  <c r="E400" i="12"/>
  <c r="E399" i="12"/>
  <c r="E398" i="12"/>
  <c r="E397" i="12"/>
  <c r="E396" i="12"/>
  <c r="E395" i="12"/>
  <c r="E394" i="12"/>
  <c r="E393" i="12"/>
  <c r="E392" i="12"/>
  <c r="E391" i="12"/>
  <c r="E390" i="12"/>
  <c r="E389" i="12"/>
  <c r="E388" i="12"/>
  <c r="E387" i="12"/>
  <c r="E386" i="12"/>
  <c r="E385" i="12"/>
  <c r="E384" i="12"/>
  <c r="E383" i="12"/>
  <c r="E382" i="12"/>
  <c r="E381" i="12"/>
  <c r="E380" i="12"/>
  <c r="E379" i="12"/>
  <c r="E378" i="12"/>
  <c r="E377" i="12"/>
  <c r="E376" i="12"/>
  <c r="E375" i="12"/>
  <c r="E374" i="12"/>
  <c r="E373" i="12"/>
  <c r="E372" i="12"/>
  <c r="E371" i="12"/>
  <c r="E370" i="12"/>
  <c r="E369" i="12"/>
  <c r="E368" i="12"/>
  <c r="E367" i="12"/>
  <c r="E366" i="12"/>
  <c r="E365" i="12"/>
  <c r="E364" i="12"/>
  <c r="E363" i="12"/>
  <c r="E362" i="12"/>
  <c r="E361" i="12"/>
  <c r="E360" i="12"/>
  <c r="E356" i="12"/>
  <c r="E359" i="12"/>
  <c r="E358" i="12"/>
  <c r="E357" i="12"/>
  <c r="E355" i="12"/>
  <c r="E354" i="12"/>
  <c r="E353" i="12"/>
  <c r="E352" i="12"/>
  <c r="E351" i="12"/>
  <c r="E350" i="12"/>
  <c r="E349" i="12"/>
  <c r="E348" i="12"/>
  <c r="E347" i="12"/>
  <c r="E346" i="12"/>
  <c r="E345" i="12"/>
  <c r="E344" i="12"/>
  <c r="E343" i="12"/>
  <c r="E342" i="12"/>
  <c r="E341" i="12"/>
  <c r="E340" i="12"/>
  <c r="E339" i="12"/>
  <c r="E338" i="12"/>
  <c r="E337" i="12"/>
  <c r="E336" i="12"/>
  <c r="E335" i="12"/>
  <c r="E334" i="12"/>
  <c r="E333" i="12"/>
  <c r="E332" i="12"/>
  <c r="E331" i="12"/>
  <c r="E330" i="12"/>
  <c r="E329" i="12"/>
  <c r="E328" i="12"/>
  <c r="E327" i="12"/>
  <c r="E326" i="12"/>
  <c r="E325" i="12"/>
  <c r="E324" i="12"/>
  <c r="E323" i="12"/>
  <c r="E322" i="12"/>
  <c r="E321" i="12"/>
  <c r="E320" i="12"/>
  <c r="E319" i="12"/>
  <c r="E318" i="12"/>
  <c r="E317" i="12"/>
  <c r="E316" i="12"/>
  <c r="E315" i="12"/>
  <c r="E314" i="12"/>
  <c r="E313" i="12"/>
  <c r="E312" i="12"/>
  <c r="E311" i="12"/>
  <c r="E310" i="12"/>
  <c r="E309" i="12"/>
  <c r="E308" i="12"/>
  <c r="E307" i="12"/>
  <c r="E306" i="12"/>
  <c r="E305" i="12"/>
  <c r="E304" i="12"/>
  <c r="E303" i="12"/>
  <c r="E302" i="12"/>
  <c r="E301" i="12"/>
  <c r="E300" i="12"/>
  <c r="E299" i="12"/>
  <c r="E298" i="12"/>
  <c r="E297" i="12"/>
  <c r="E296" i="12"/>
  <c r="E295" i="12"/>
  <c r="E294" i="12"/>
  <c r="E293" i="12"/>
  <c r="E292" i="12"/>
  <c r="E291" i="12"/>
  <c r="E290" i="12"/>
  <c r="E289" i="12"/>
  <c r="E288" i="12"/>
  <c r="E287" i="12"/>
  <c r="E286" i="12"/>
  <c r="E285" i="12"/>
  <c r="E284" i="12"/>
  <c r="E283" i="12"/>
  <c r="E282" i="12"/>
  <c r="E281" i="12"/>
  <c r="E280" i="12"/>
  <c r="E279" i="12"/>
  <c r="E278" i="12"/>
  <c r="E277" i="12"/>
  <c r="E276" i="12"/>
  <c r="E275" i="12"/>
  <c r="E274" i="12"/>
  <c r="E273" i="12"/>
  <c r="E272" i="12"/>
  <c r="E271" i="12"/>
  <c r="E270" i="12"/>
  <c r="E269" i="12"/>
  <c r="E268" i="12"/>
  <c r="E267" i="12"/>
  <c r="E266" i="12"/>
  <c r="E265" i="12"/>
  <c r="E264" i="12"/>
  <c r="E263" i="12"/>
  <c r="E262" i="12"/>
  <c r="E261" i="12"/>
  <c r="E260" i="12"/>
  <c r="E259" i="12"/>
  <c r="E258" i="12"/>
  <c r="E257" i="12"/>
  <c r="E256" i="12"/>
  <c r="E255" i="12"/>
  <c r="E254" i="12"/>
  <c r="E253" i="12"/>
  <c r="E252" i="12"/>
  <c r="E251" i="12"/>
  <c r="E250" i="12"/>
  <c r="E249" i="12"/>
  <c r="E248" i="12"/>
  <c r="E247" i="12"/>
  <c r="E246" i="12"/>
  <c r="E245" i="12"/>
  <c r="E244" i="12"/>
  <c r="E243" i="12"/>
  <c r="E242" i="12"/>
  <c r="E241" i="12"/>
  <c r="E240" i="12"/>
  <c r="E239" i="12"/>
  <c r="E238" i="12"/>
  <c r="E237" i="12"/>
  <c r="E236" i="12"/>
  <c r="E235" i="12"/>
  <c r="E234" i="12"/>
  <c r="E233" i="12"/>
  <c r="E232" i="12"/>
  <c r="E231" i="12"/>
  <c r="E230" i="12"/>
  <c r="E229" i="12"/>
  <c r="E228" i="12"/>
  <c r="E227" i="12"/>
  <c r="E226" i="12"/>
  <c r="E225" i="12"/>
  <c r="E224" i="12"/>
  <c r="E223" i="12"/>
  <c r="E222" i="12"/>
  <c r="E221" i="12"/>
  <c r="E220" i="12"/>
  <c r="E219" i="12"/>
  <c r="E218" i="12"/>
  <c r="E217" i="12"/>
  <c r="E216" i="12"/>
  <c r="E215" i="12"/>
  <c r="E214" i="12"/>
  <c r="E213" i="12"/>
  <c r="E212" i="12"/>
  <c r="E211" i="12"/>
  <c r="E210" i="12"/>
  <c r="E209" i="12"/>
  <c r="E208" i="12"/>
  <c r="E207" i="12"/>
  <c r="E206" i="12"/>
  <c r="E205" i="12"/>
  <c r="E204" i="12"/>
  <c r="E203" i="12"/>
  <c r="E202" i="12"/>
  <c r="E201" i="12"/>
  <c r="E200" i="12"/>
  <c r="E199" i="12"/>
  <c r="E198" i="12"/>
  <c r="E197" i="12"/>
  <c r="E196" i="12"/>
  <c r="E195" i="12"/>
  <c r="E194" i="12"/>
  <c r="E193" i="12"/>
  <c r="E192" i="12"/>
  <c r="E191" i="12"/>
  <c r="E190" i="12"/>
  <c r="E189" i="12"/>
  <c r="E188" i="12"/>
  <c r="E187" i="12"/>
  <c r="E186" i="12"/>
  <c r="E185" i="12"/>
  <c r="E184" i="12"/>
  <c r="E183" i="12"/>
  <c r="E182" i="12"/>
  <c r="E181" i="12"/>
  <c r="E180" i="12"/>
  <c r="E179" i="12"/>
  <c r="E178" i="12"/>
  <c r="E177" i="12"/>
  <c r="E176" i="12"/>
  <c r="E175" i="12"/>
  <c r="E174" i="12"/>
  <c r="E173" i="12"/>
  <c r="E172" i="12"/>
  <c r="E171" i="12"/>
  <c r="E170" i="12"/>
  <c r="E169" i="12"/>
  <c r="E168" i="12"/>
  <c r="E167" i="12"/>
  <c r="E166" i="12"/>
  <c r="E165" i="12"/>
  <c r="E164" i="12"/>
  <c r="E163" i="12"/>
  <c r="E162" i="12"/>
  <c r="E161" i="12"/>
  <c r="E160" i="12"/>
  <c r="E159" i="12"/>
  <c r="E158" i="12"/>
  <c r="E157" i="12"/>
  <c r="E156" i="12"/>
  <c r="E155" i="12"/>
  <c r="E154" i="12"/>
  <c r="E153" i="12"/>
  <c r="E152" i="12"/>
  <c r="E151" i="12"/>
  <c r="E150" i="12"/>
  <c r="E149" i="12"/>
  <c r="E148" i="12"/>
  <c r="E147" i="12"/>
  <c r="E146" i="12"/>
  <c r="E145" i="12"/>
  <c r="E144" i="12"/>
  <c r="E143" i="12"/>
  <c r="E142" i="12"/>
  <c r="E141" i="12"/>
  <c r="E140" i="12"/>
  <c r="E139" i="12"/>
  <c r="E138" i="12"/>
  <c r="E137" i="12"/>
  <c r="E136" i="12"/>
  <c r="E135" i="12"/>
  <c r="E134" i="12"/>
  <c r="E133" i="12"/>
  <c r="E132" i="12"/>
  <c r="E131" i="12"/>
  <c r="E130" i="12"/>
  <c r="E129" i="12"/>
  <c r="E128" i="12"/>
  <c r="E127" i="12"/>
  <c r="E126" i="12"/>
  <c r="E125" i="12"/>
  <c r="E124" i="12"/>
  <c r="E123" i="12"/>
  <c r="E122" i="12"/>
  <c r="E121" i="12"/>
  <c r="E120" i="12"/>
  <c r="E119" i="12"/>
  <c r="E118" i="12"/>
  <c r="E117" i="12"/>
  <c r="E116" i="12"/>
  <c r="E115" i="12"/>
  <c r="E114" i="12"/>
  <c r="E113" i="12"/>
  <c r="E112" i="12"/>
  <c r="E111" i="12"/>
  <c r="E110" i="12"/>
  <c r="E109" i="12"/>
  <c r="E108" i="12"/>
  <c r="E107" i="12"/>
  <c r="E106" i="12"/>
  <c r="E105" i="12"/>
  <c r="E104" i="12"/>
  <c r="E103" i="12"/>
  <c r="E102" i="12"/>
  <c r="E101" i="12"/>
  <c r="E100" i="12"/>
  <c r="E99" i="12"/>
  <c r="E98" i="12"/>
  <c r="E95" i="12"/>
  <c r="E92" i="12"/>
  <c r="E89" i="12"/>
  <c r="E86" i="12"/>
  <c r="E83" i="12"/>
  <c r="E84" i="12"/>
  <c r="E85" i="12"/>
  <c r="E87" i="12"/>
  <c r="E88" i="12"/>
  <c r="E90" i="12"/>
  <c r="E91" i="12"/>
  <c r="E93" i="12"/>
  <c r="E94" i="12"/>
  <c r="E96" i="12"/>
  <c r="E97" i="12"/>
  <c r="E82" i="12" l="1"/>
  <c r="E81" i="12"/>
  <c r="E80" i="12"/>
  <c r="E79" i="12"/>
  <c r="E78" i="12"/>
  <c r="E77" i="12"/>
  <c r="E76" i="12"/>
  <c r="E75" i="12"/>
  <c r="E74" i="12"/>
  <c r="E73" i="12"/>
  <c r="E72" i="12"/>
  <c r="E71" i="12"/>
  <c r="E70" i="12"/>
  <c r="E69" i="12"/>
  <c r="E68" i="12"/>
  <c r="E67" i="12"/>
  <c r="E59" i="12"/>
  <c r="E58" i="12"/>
  <c r="E57" i="12"/>
  <c r="E63" i="12"/>
  <c r="E64" i="12"/>
  <c r="E65" i="12"/>
  <c r="E66" i="12"/>
  <c r="E62" i="12"/>
  <c r="E61" i="12"/>
  <c r="E60" i="12"/>
  <c r="E56" i="12"/>
  <c r="E55" i="12"/>
  <c r="E54" i="12"/>
  <c r="E53" i="12"/>
  <c r="E52" i="12"/>
  <c r="E51" i="12"/>
  <c r="E50" i="12"/>
  <c r="E49" i="12"/>
  <c r="E48" i="12"/>
  <c r="E47" i="12"/>
  <c r="E46" i="12"/>
  <c r="E45" i="12"/>
  <c r="E44" i="12"/>
  <c r="E43" i="12"/>
  <c r="E42" i="12"/>
  <c r="E41" i="12"/>
  <c r="E40" i="12"/>
  <c r="E39" i="12"/>
  <c r="E38" i="12"/>
  <c r="E37" i="12"/>
  <c r="E36" i="12"/>
  <c r="E35" i="12"/>
  <c r="E34" i="12"/>
  <c r="E33" i="12"/>
  <c r="E32" i="12"/>
  <c r="E31" i="12"/>
  <c r="E30" i="12"/>
  <c r="E29" i="12"/>
  <c r="E28" i="12"/>
  <c r="E27" i="12"/>
  <c r="E26" i="12"/>
  <c r="E25" i="12"/>
  <c r="E24" i="12"/>
  <c r="E23" i="12"/>
  <c r="E22" i="12"/>
  <c r="E21" i="12"/>
  <c r="E20" i="12"/>
  <c r="E19" i="12"/>
  <c r="E18" i="12"/>
  <c r="E17" i="12"/>
  <c r="E16" i="12"/>
  <c r="E15" i="12"/>
  <c r="E14" i="12"/>
  <c r="E13" i="12"/>
  <c r="E12" i="12"/>
  <c r="E11" i="12"/>
  <c r="E10" i="12"/>
  <c r="E9" i="12"/>
  <c r="E5" i="12"/>
  <c r="E6" i="12"/>
  <c r="E7" i="12"/>
  <c r="E8" i="12"/>
  <c r="E4" i="12"/>
  <c r="E3" i="12"/>
  <c r="E2" i="12"/>
  <c r="B7" i="19" l="1"/>
  <c r="H4" i="35" s="1"/>
  <c r="C7" i="19"/>
  <c r="I4" i="35" s="1"/>
  <c r="D7" i="19"/>
  <c r="B14" i="27"/>
  <c r="H352" i="36" s="1"/>
  <c r="B28" i="27"/>
  <c r="H366" i="36" s="1"/>
  <c r="B36" i="27"/>
  <c r="H374" i="36" s="1"/>
  <c r="B42" i="27"/>
  <c r="H380" i="36" s="1"/>
  <c r="B49" i="27"/>
  <c r="H387" i="36" s="1"/>
  <c r="D6" i="38"/>
  <c r="E6" i="38"/>
  <c r="F6" i="38"/>
  <c r="C6" i="38"/>
  <c r="B8" i="27" l="1"/>
  <c r="H346" i="36" s="1"/>
  <c r="J4" i="35"/>
  <c r="D84" i="38"/>
  <c r="B61" i="27"/>
  <c r="H399" i="36" s="1"/>
  <c r="B55" i="27"/>
  <c r="H393" i="36" s="1"/>
  <c r="B22" i="27"/>
  <c r="H360" i="36" s="1"/>
  <c r="D6" i="19"/>
  <c r="C6" i="19"/>
  <c r="B6" i="19"/>
  <c r="J3" i="35" l="1"/>
  <c r="D64" i="19"/>
  <c r="J61" i="35" s="1"/>
  <c r="H3" i="35"/>
  <c r="B64" i="19"/>
  <c r="H61" i="35" s="1"/>
  <c r="I3" i="35"/>
  <c r="C64" i="19"/>
  <c r="I61" i="35" s="1"/>
  <c r="D80" i="38"/>
  <c r="B7" i="27"/>
  <c r="H345" i="36" s="1"/>
  <c r="B48" i="27"/>
  <c r="H386" i="36" s="1"/>
  <c r="D83" i="38"/>
  <c r="G84" i="38"/>
  <c r="K84" i="38" s="1"/>
  <c r="B35" i="27"/>
  <c r="H373" i="36" s="1"/>
  <c r="D82" i="38"/>
  <c r="D81" i="38"/>
  <c r="B21" i="27"/>
  <c r="H359" i="36" s="1"/>
  <c r="G83" i="38" l="1"/>
  <c r="K83" i="38" s="1"/>
  <c r="G81" i="38"/>
  <c r="K81" i="38" s="1"/>
  <c r="G80" i="38"/>
  <c r="K80" i="38" s="1"/>
  <c r="G82" i="38"/>
  <c r="K82" i="38" s="1"/>
  <c r="F137" i="38"/>
  <c r="F143" i="38" s="1"/>
  <c r="F136" i="38"/>
  <c r="F135" i="38"/>
  <c r="F134" i="38"/>
  <c r="F140" i="38" s="1"/>
  <c r="K122" i="38"/>
  <c r="L122" i="38"/>
  <c r="K123" i="38"/>
  <c r="L123" i="38"/>
  <c r="K124" i="38"/>
  <c r="L124" i="38"/>
  <c r="K125" i="38"/>
  <c r="L125" i="38"/>
  <c r="J125" i="38"/>
  <c r="J124" i="38"/>
  <c r="J123" i="38"/>
  <c r="J122" i="38"/>
  <c r="E122" i="38"/>
  <c r="F122" i="38"/>
  <c r="E123" i="38"/>
  <c r="F123" i="38"/>
  <c r="E124" i="38"/>
  <c r="F124" i="38"/>
  <c r="E125" i="38"/>
  <c r="F125" i="38"/>
  <c r="D125" i="38"/>
  <c r="D124" i="38"/>
  <c r="D123" i="38"/>
  <c r="D122" i="38"/>
  <c r="E102" i="38"/>
  <c r="F102" i="38"/>
  <c r="E103" i="38"/>
  <c r="F103" i="38"/>
  <c r="E104" i="38"/>
  <c r="F104" i="38"/>
  <c r="E105" i="38"/>
  <c r="F105" i="38"/>
  <c r="E106" i="38"/>
  <c r="F106" i="38"/>
  <c r="D106" i="38"/>
  <c r="D105" i="38"/>
  <c r="D104" i="38"/>
  <c r="D103" i="38"/>
  <c r="D102" i="38"/>
  <c r="G100" i="38"/>
  <c r="F100" i="38"/>
  <c r="E100" i="38"/>
  <c r="G99" i="38"/>
  <c r="F99" i="38"/>
  <c r="E99" i="38"/>
  <c r="G98" i="38"/>
  <c r="F98" i="38"/>
  <c r="E98" i="38"/>
  <c r="G97" i="38"/>
  <c r="F97" i="38"/>
  <c r="E97" i="38"/>
  <c r="G96" i="38"/>
  <c r="F96" i="38"/>
  <c r="E96" i="38"/>
  <c r="E42" i="38"/>
  <c r="F42" i="38"/>
  <c r="D42" i="38"/>
  <c r="D25" i="38"/>
  <c r="D24" i="38"/>
  <c r="D23" i="38"/>
  <c r="D22" i="38"/>
  <c r="D21" i="38"/>
  <c r="J21" i="38"/>
  <c r="K21" i="38"/>
  <c r="L21" i="38"/>
  <c r="M21" i="38"/>
  <c r="N21" i="38"/>
  <c r="O21" i="38"/>
  <c r="P21" i="38"/>
  <c r="J22" i="38"/>
  <c r="K22" i="38"/>
  <c r="L22" i="38"/>
  <c r="M22" i="38"/>
  <c r="N22" i="38"/>
  <c r="O22" i="38"/>
  <c r="P22" i="38"/>
  <c r="J23" i="38"/>
  <c r="K23" i="38"/>
  <c r="L23" i="38"/>
  <c r="M23" i="38"/>
  <c r="N23" i="38"/>
  <c r="O23" i="38"/>
  <c r="P23" i="38"/>
  <c r="J24" i="38"/>
  <c r="K24" i="38"/>
  <c r="L24" i="38"/>
  <c r="M24" i="38"/>
  <c r="N24" i="38"/>
  <c r="O24" i="38"/>
  <c r="P24" i="38"/>
  <c r="J25" i="38"/>
  <c r="K25" i="38"/>
  <c r="L25" i="38"/>
  <c r="M25" i="38"/>
  <c r="N25" i="38"/>
  <c r="O25" i="38"/>
  <c r="P25" i="38"/>
  <c r="I25" i="38"/>
  <c r="I24" i="38"/>
  <c r="I23" i="38"/>
  <c r="I22" i="38"/>
  <c r="I21" i="38"/>
  <c r="C1" i="38"/>
  <c r="E1" i="19"/>
  <c r="G143" i="38" l="1"/>
  <c r="G142" i="38"/>
  <c r="G141" i="38"/>
  <c r="F141" i="38"/>
  <c r="G140" i="38"/>
  <c r="F142" i="38"/>
  <c r="F112" i="38"/>
  <c r="E112" i="38"/>
  <c r="F111" i="38"/>
  <c r="F110" i="38"/>
  <c r="E110" i="38"/>
  <c r="F109" i="38"/>
  <c r="F108" i="38"/>
  <c r="E108" i="38"/>
  <c r="E111" i="38"/>
  <c r="E109" i="38"/>
  <c r="G4" i="36" l="1"/>
  <c r="G5" i="36" s="1"/>
  <c r="G6" i="36" s="1"/>
  <c r="G7" i="36" s="1"/>
  <c r="G8" i="36" s="1"/>
  <c r="G9" i="36" s="1"/>
  <c r="G10" i="36" s="1"/>
  <c r="G11" i="36" s="1"/>
  <c r="G12" i="36" s="1"/>
  <c r="G13" i="36" s="1"/>
  <c r="G14" i="36" s="1"/>
  <c r="G15" i="36" s="1"/>
  <c r="G16" i="36" s="1"/>
  <c r="G17" i="36" s="1"/>
  <c r="G18" i="36" s="1"/>
  <c r="G19" i="36" s="1"/>
  <c r="G20" i="36" s="1"/>
  <c r="G21" i="36" s="1"/>
  <c r="G22" i="36" s="1"/>
  <c r="G23" i="36" s="1"/>
  <c r="G24" i="36" s="1"/>
  <c r="G25" i="36" s="1"/>
  <c r="G26" i="36" s="1"/>
  <c r="G27" i="36" s="1"/>
  <c r="G28" i="36" s="1"/>
  <c r="G29" i="36" s="1"/>
  <c r="G30" i="36" s="1"/>
  <c r="G31" i="36" s="1"/>
  <c r="G32" i="36" s="1"/>
  <c r="G33" i="36" s="1"/>
  <c r="G34" i="36" s="1"/>
  <c r="G35" i="36" s="1"/>
  <c r="G36" i="36" s="1"/>
  <c r="G37" i="36" s="1"/>
  <c r="G38" i="36" s="1"/>
  <c r="G39" i="36" s="1"/>
  <c r="G40" i="36" s="1"/>
  <c r="G41" i="36" s="1"/>
  <c r="G42" i="36" s="1"/>
  <c r="G43" i="36" s="1"/>
  <c r="G44" i="36" s="1"/>
  <c r="G45" i="36" s="1"/>
  <c r="G46" i="36" s="1"/>
  <c r="G47" i="36" s="1"/>
  <c r="G48" i="36" s="1"/>
  <c r="G49" i="36" s="1"/>
  <c r="G50" i="36" s="1"/>
  <c r="G51" i="36" s="1"/>
  <c r="G52" i="36" s="1"/>
  <c r="G53" i="36" s="1"/>
  <c r="G54" i="36" s="1"/>
  <c r="G55" i="36" s="1"/>
  <c r="G56" i="36" s="1"/>
  <c r="G57" i="36" s="1"/>
  <c r="G58" i="36" s="1"/>
  <c r="G59" i="36" s="1"/>
  <c r="G60" i="36" s="1"/>
  <c r="G61" i="36" s="1"/>
  <c r="G62" i="36" s="1"/>
  <c r="G63" i="36" s="1"/>
  <c r="G64" i="36" s="1"/>
  <c r="G65" i="36" s="1"/>
  <c r="G66" i="36" s="1"/>
  <c r="G67" i="36" s="1"/>
  <c r="G68" i="36" s="1"/>
  <c r="G69" i="36" s="1"/>
  <c r="G70" i="36" s="1"/>
  <c r="G71" i="36" s="1"/>
  <c r="G72" i="36" s="1"/>
  <c r="G73" i="36" s="1"/>
  <c r="G74" i="36" s="1"/>
  <c r="G75" i="36" s="1"/>
  <c r="G76" i="36" s="1"/>
  <c r="G77" i="36" s="1"/>
  <c r="G78" i="36" s="1"/>
  <c r="G79" i="36" s="1"/>
  <c r="G80" i="36" s="1"/>
  <c r="G81" i="36" s="1"/>
  <c r="G82" i="36" s="1"/>
  <c r="G83" i="36" s="1"/>
  <c r="G84" i="36" s="1"/>
  <c r="G85" i="36" s="1"/>
  <c r="G86" i="36" s="1"/>
  <c r="G87" i="36" s="1"/>
  <c r="G88" i="36" s="1"/>
  <c r="G89" i="36" s="1"/>
  <c r="G90" i="36" s="1"/>
  <c r="G91" i="36" s="1"/>
  <c r="G92" i="36" s="1"/>
  <c r="G93" i="36" s="1"/>
  <c r="G94" i="36" s="1"/>
  <c r="G95" i="36" s="1"/>
  <c r="G96" i="36" s="1"/>
  <c r="G97" i="36" s="1"/>
  <c r="G98" i="36" s="1"/>
  <c r="G99" i="36" s="1"/>
  <c r="G100" i="36" s="1"/>
  <c r="G101" i="36" s="1"/>
  <c r="G102" i="36" s="1"/>
  <c r="G103" i="36" s="1"/>
  <c r="G104" i="36" s="1"/>
  <c r="G105" i="36" s="1"/>
  <c r="G106" i="36" s="1"/>
  <c r="G107" i="36" s="1"/>
  <c r="G108" i="36" s="1"/>
  <c r="G109" i="36" s="1"/>
  <c r="G110" i="36" s="1"/>
  <c r="G111" i="36" s="1"/>
  <c r="G112" i="36" s="1"/>
  <c r="G113" i="36" s="1"/>
  <c r="G114" i="36" s="1"/>
  <c r="G115" i="36" s="1"/>
  <c r="G116" i="36" s="1"/>
  <c r="G117" i="36" s="1"/>
  <c r="G118" i="36" s="1"/>
  <c r="G119" i="36" s="1"/>
  <c r="G120" i="36" s="1"/>
  <c r="G121" i="36" s="1"/>
  <c r="G122" i="36" s="1"/>
  <c r="G123" i="36" s="1"/>
  <c r="G124" i="36" s="1"/>
  <c r="G125" i="36" s="1"/>
  <c r="G126" i="36" s="1"/>
  <c r="G127" i="36" s="1"/>
  <c r="G128" i="36" s="1"/>
  <c r="G129" i="36" s="1"/>
  <c r="G130" i="36" s="1"/>
  <c r="G131" i="36" s="1"/>
  <c r="G132" i="36" s="1"/>
  <c r="G133" i="36" s="1"/>
  <c r="G134" i="36" s="1"/>
  <c r="G135" i="36" s="1"/>
  <c r="G136" i="36" s="1"/>
  <c r="G137" i="36" s="1"/>
  <c r="G138" i="36" s="1"/>
  <c r="G139" i="36" s="1"/>
  <c r="G140" i="36" s="1"/>
  <c r="G141" i="36" s="1"/>
  <c r="G142" i="36" s="1"/>
  <c r="G143" i="36" s="1"/>
  <c r="G144" i="36" s="1"/>
  <c r="G145" i="36" s="1"/>
  <c r="G146" i="36" s="1"/>
  <c r="G147" i="36" s="1"/>
  <c r="G148" i="36" s="1"/>
  <c r="G149" i="36" s="1"/>
  <c r="G150" i="36" s="1"/>
  <c r="G151" i="36" s="1"/>
  <c r="G152" i="36" s="1"/>
  <c r="G153" i="36" s="1"/>
  <c r="G154" i="36" s="1"/>
  <c r="G155" i="36" s="1"/>
  <c r="G156" i="36" s="1"/>
  <c r="G157" i="36" s="1"/>
  <c r="G158" i="36" s="1"/>
  <c r="G159" i="36" s="1"/>
  <c r="G160" i="36" s="1"/>
  <c r="G161" i="36" s="1"/>
  <c r="G162" i="36" s="1"/>
  <c r="G163" i="36" s="1"/>
  <c r="G164" i="36" s="1"/>
  <c r="G165" i="36" s="1"/>
  <c r="G166" i="36" s="1"/>
  <c r="G167" i="36" s="1"/>
  <c r="G168" i="36" s="1"/>
  <c r="G169" i="36" s="1"/>
  <c r="G170" i="36" s="1"/>
  <c r="G171" i="36" s="1"/>
  <c r="G172" i="36" s="1"/>
  <c r="G173" i="36" s="1"/>
  <c r="G174" i="36" s="1"/>
  <c r="G175" i="36" s="1"/>
  <c r="G176" i="36" s="1"/>
  <c r="G177" i="36" s="1"/>
  <c r="G178" i="36" s="1"/>
  <c r="G179" i="36" s="1"/>
  <c r="G180" i="36" s="1"/>
  <c r="G181" i="36" s="1"/>
  <c r="G182" i="36" s="1"/>
  <c r="G183" i="36" s="1"/>
  <c r="G184" i="36" s="1"/>
  <c r="G185" i="36" s="1"/>
  <c r="G186" i="36" s="1"/>
  <c r="G187" i="36" s="1"/>
  <c r="G188" i="36" s="1"/>
  <c r="G189" i="36" s="1"/>
  <c r="G190" i="36" s="1"/>
  <c r="G191" i="36" s="1"/>
  <c r="G192" i="36" s="1"/>
  <c r="G193" i="36" s="1"/>
  <c r="G194" i="36" s="1"/>
  <c r="G195" i="36" s="1"/>
  <c r="G196" i="36" s="1"/>
  <c r="G197" i="36" s="1"/>
  <c r="G198" i="36" s="1"/>
  <c r="G199" i="36" s="1"/>
  <c r="G200" i="36" s="1"/>
  <c r="G201" i="36" s="1"/>
  <c r="G202" i="36" s="1"/>
  <c r="G203" i="36" s="1"/>
  <c r="G204" i="36" s="1"/>
  <c r="G205" i="36" s="1"/>
  <c r="G206" i="36" s="1"/>
  <c r="G207" i="36" s="1"/>
  <c r="G208" i="36" s="1"/>
  <c r="G209" i="36" s="1"/>
  <c r="G210" i="36" s="1"/>
  <c r="G211" i="36" s="1"/>
  <c r="G212" i="36" s="1"/>
  <c r="G213" i="36" s="1"/>
  <c r="G214" i="36" s="1"/>
  <c r="G215" i="36" s="1"/>
  <c r="G216" i="36" s="1"/>
  <c r="G217" i="36" s="1"/>
  <c r="G218" i="36" s="1"/>
  <c r="G219" i="36" s="1"/>
  <c r="G220" i="36" s="1"/>
  <c r="G221" i="36" s="1"/>
  <c r="G222" i="36" s="1"/>
  <c r="G223" i="36" s="1"/>
  <c r="G224" i="36" s="1"/>
  <c r="G225" i="36" s="1"/>
  <c r="G226" i="36" s="1"/>
  <c r="G227" i="36" s="1"/>
  <c r="G228" i="36" s="1"/>
  <c r="G229" i="36" s="1"/>
  <c r="G230" i="36" s="1"/>
  <c r="G231" i="36" s="1"/>
  <c r="G232" i="36" s="1"/>
  <c r="G233" i="36" s="1"/>
  <c r="G234" i="36" s="1"/>
  <c r="G235" i="36" s="1"/>
  <c r="G236" i="36" s="1"/>
  <c r="G237" i="36" s="1"/>
  <c r="G238" i="36" s="1"/>
  <c r="G239" i="36" s="1"/>
  <c r="G240" i="36" s="1"/>
  <c r="G241" i="36" s="1"/>
  <c r="G242" i="36" s="1"/>
  <c r="G243" i="36" s="1"/>
  <c r="G244" i="36" s="1"/>
  <c r="G245" i="36" s="1"/>
  <c r="G246" i="36" s="1"/>
  <c r="G247" i="36" s="1"/>
  <c r="G248" i="36" s="1"/>
  <c r="G249" i="36" s="1"/>
  <c r="G250" i="36" s="1"/>
  <c r="G251" i="36" s="1"/>
  <c r="G252" i="36" s="1"/>
  <c r="G253" i="36" s="1"/>
  <c r="G254" i="36" s="1"/>
  <c r="G255" i="36" s="1"/>
  <c r="G256" i="36" s="1"/>
  <c r="G257" i="36" s="1"/>
  <c r="G258" i="36" s="1"/>
  <c r="G259" i="36" s="1"/>
  <c r="G260" i="36" s="1"/>
  <c r="G261" i="36" s="1"/>
  <c r="G262" i="36" s="1"/>
  <c r="G263" i="36" s="1"/>
  <c r="G264" i="36" s="1"/>
  <c r="G265" i="36" s="1"/>
  <c r="G266" i="36" s="1"/>
  <c r="G267" i="36" s="1"/>
  <c r="G268" i="36" s="1"/>
  <c r="G269" i="36" s="1"/>
  <c r="G270" i="36" s="1"/>
  <c r="G271" i="36" s="1"/>
  <c r="G272" i="36" s="1"/>
  <c r="G273" i="36" s="1"/>
  <c r="G274" i="36" s="1"/>
  <c r="G275" i="36" s="1"/>
  <c r="G276" i="36" s="1"/>
  <c r="G277" i="36" s="1"/>
  <c r="G278" i="36" s="1"/>
  <c r="G279" i="36" s="1"/>
  <c r="G280" i="36" s="1"/>
  <c r="G281" i="36" s="1"/>
  <c r="G282" i="36" s="1"/>
  <c r="G283" i="36" s="1"/>
  <c r="G284" i="36" s="1"/>
  <c r="G285" i="36" s="1"/>
  <c r="G286" i="36" s="1"/>
  <c r="G287" i="36" s="1"/>
  <c r="G288" i="36" s="1"/>
  <c r="G289" i="36" s="1"/>
  <c r="G290" i="36" s="1"/>
  <c r="G291" i="36" s="1"/>
  <c r="G292" i="36" s="1"/>
  <c r="G293" i="36" s="1"/>
  <c r="G294" i="36" s="1"/>
  <c r="G295" i="36" s="1"/>
  <c r="G296" i="36" s="1"/>
  <c r="G297" i="36" s="1"/>
  <c r="G298" i="36" s="1"/>
  <c r="G299" i="36" s="1"/>
  <c r="G300" i="36" s="1"/>
  <c r="G301" i="36" s="1"/>
  <c r="G302" i="36" s="1"/>
  <c r="G303" i="36" s="1"/>
  <c r="G304" i="36" s="1"/>
  <c r="G305" i="36" s="1"/>
  <c r="G306" i="36" s="1"/>
  <c r="G307" i="36" s="1"/>
  <c r="G308" i="36" s="1"/>
  <c r="G309" i="36" s="1"/>
  <c r="G310" i="36" s="1"/>
  <c r="G311" i="36" s="1"/>
  <c r="G312" i="36" s="1"/>
  <c r="G313" i="36" s="1"/>
  <c r="G314" i="36" s="1"/>
  <c r="G315" i="36" s="1"/>
  <c r="G316" i="36" s="1"/>
  <c r="G317" i="36" s="1"/>
  <c r="G318" i="36" s="1"/>
  <c r="G319" i="36" s="1"/>
  <c r="G320" i="36" s="1"/>
  <c r="G321" i="36" s="1"/>
  <c r="G322" i="36" s="1"/>
  <c r="G323" i="36" s="1"/>
  <c r="G324" i="36" s="1"/>
  <c r="G325" i="36" s="1"/>
  <c r="G326" i="36" s="1"/>
  <c r="G327" i="36" s="1"/>
  <c r="G328" i="36" s="1"/>
  <c r="G329" i="36" s="1"/>
  <c r="G330" i="36" s="1"/>
  <c r="G331" i="36" s="1"/>
  <c r="G332" i="36" s="1"/>
  <c r="G333" i="36" s="1"/>
  <c r="G334" i="36" s="1"/>
  <c r="G335" i="36" s="1"/>
  <c r="G336" i="36" s="1"/>
  <c r="G337" i="36" s="1"/>
  <c r="G338" i="36" s="1"/>
  <c r="G339" i="36" s="1"/>
  <c r="G340" i="36" s="1"/>
  <c r="G341" i="36" s="1"/>
  <c r="G342" i="36" s="1"/>
  <c r="G343" i="36" s="1"/>
  <c r="G344" i="36" s="1"/>
  <c r="G345" i="36" s="1"/>
  <c r="G346" i="36" s="1"/>
  <c r="G347" i="36" s="1"/>
  <c r="G348" i="36" s="1"/>
  <c r="G349" i="36" s="1"/>
  <c r="G350" i="36" s="1"/>
  <c r="G351" i="36" s="1"/>
  <c r="G352" i="36" s="1"/>
  <c r="G353" i="36" s="1"/>
  <c r="G354" i="36" s="1"/>
  <c r="G355" i="36" s="1"/>
  <c r="G356" i="36" s="1"/>
  <c r="G357" i="36" s="1"/>
  <c r="G358" i="36" s="1"/>
  <c r="G359" i="36" s="1"/>
  <c r="G360" i="36" s="1"/>
  <c r="G361" i="36" s="1"/>
  <c r="G362" i="36" s="1"/>
  <c r="G363" i="36" s="1"/>
  <c r="G364" i="36" s="1"/>
  <c r="G365" i="36" s="1"/>
  <c r="G366" i="36" s="1"/>
  <c r="G367" i="36" s="1"/>
  <c r="G368" i="36" s="1"/>
  <c r="G369" i="36" s="1"/>
  <c r="G370" i="36" s="1"/>
  <c r="G371" i="36" s="1"/>
  <c r="G372" i="36" s="1"/>
  <c r="G373" i="36" s="1"/>
  <c r="G374" i="36" s="1"/>
  <c r="G375" i="36" s="1"/>
  <c r="G376" i="36" s="1"/>
  <c r="G377" i="36" s="1"/>
  <c r="G378" i="36" s="1"/>
  <c r="G379" i="36" s="1"/>
  <c r="G380" i="36" s="1"/>
  <c r="G381" i="36" s="1"/>
  <c r="G382" i="36" s="1"/>
  <c r="G383" i="36" s="1"/>
  <c r="G384" i="36" s="1"/>
  <c r="G385" i="36" s="1"/>
  <c r="G386" i="36" s="1"/>
  <c r="G387" i="36" s="1"/>
  <c r="G388" i="36" s="1"/>
  <c r="G389" i="36" s="1"/>
  <c r="G390" i="36" s="1"/>
  <c r="G391" i="36" s="1"/>
  <c r="G392" i="36" s="1"/>
  <c r="G393" i="36" s="1"/>
  <c r="G394" i="36" s="1"/>
  <c r="G395" i="36" s="1"/>
  <c r="G396" i="36" s="1"/>
  <c r="G397" i="36" s="1"/>
  <c r="G398" i="36" s="1"/>
  <c r="G399" i="36" s="1"/>
  <c r="G400" i="36" s="1"/>
  <c r="G401" i="36" s="1"/>
  <c r="G402" i="36" s="1"/>
  <c r="G403" i="36" s="1"/>
  <c r="G404" i="36" s="1"/>
  <c r="G405" i="36" s="1"/>
  <c r="G406" i="36" s="1"/>
  <c r="G407" i="36" s="1"/>
  <c r="G408" i="36" s="1"/>
  <c r="G409" i="36" s="1"/>
  <c r="G410" i="36" s="1"/>
  <c r="G411" i="36" s="1"/>
  <c r="G412" i="36" s="1"/>
  <c r="G413" i="36" s="1"/>
  <c r="G414" i="36" s="1"/>
  <c r="G415" i="36" s="1"/>
  <c r="G416" i="36" s="1"/>
  <c r="G417" i="36" s="1"/>
  <c r="G418" i="36" s="1"/>
  <c r="G419" i="36" s="1"/>
  <c r="G420" i="36" s="1"/>
  <c r="G421" i="36" s="1"/>
  <c r="G422" i="36" s="1"/>
  <c r="G423" i="36" s="1"/>
  <c r="G424" i="36" s="1"/>
  <c r="G425" i="36" s="1"/>
  <c r="G426" i="36" s="1"/>
  <c r="G427" i="36" s="1"/>
  <c r="G428" i="36" s="1"/>
  <c r="G429" i="36" s="1"/>
  <c r="G430" i="36" s="1"/>
  <c r="G431" i="36" s="1"/>
  <c r="G432" i="36" s="1"/>
  <c r="G433" i="36" s="1"/>
  <c r="G434" i="36" s="1"/>
  <c r="G435" i="36" s="1"/>
  <c r="G436" i="36" s="1"/>
  <c r="G437" i="36" s="1"/>
  <c r="G438" i="36" s="1"/>
  <c r="G439" i="36" s="1"/>
  <c r="G440" i="36" s="1"/>
  <c r="G441" i="36" s="1"/>
  <c r="G442" i="36" s="1"/>
  <c r="G443" i="36" s="1"/>
  <c r="G444" i="36" s="1"/>
  <c r="G445" i="36" s="1"/>
  <c r="G446" i="36" s="1"/>
  <c r="G447" i="36" s="1"/>
  <c r="G448" i="36" s="1"/>
  <c r="G449" i="36" s="1"/>
  <c r="G450" i="36" s="1"/>
  <c r="G451" i="36" s="1"/>
  <c r="G452" i="36" s="1"/>
  <c r="G453" i="36" s="1"/>
  <c r="G454" i="36" s="1"/>
  <c r="G455" i="36" s="1"/>
  <c r="G456" i="36" s="1"/>
  <c r="G457" i="36" s="1"/>
  <c r="G458" i="36" s="1"/>
  <c r="G459" i="36" s="1"/>
  <c r="G460" i="36" s="1"/>
  <c r="G461" i="36" s="1"/>
  <c r="G462" i="36" s="1"/>
  <c r="G463" i="36" s="1"/>
  <c r="G464" i="36" s="1"/>
  <c r="G465" i="36" s="1"/>
  <c r="G466" i="36" s="1"/>
  <c r="G467" i="36" s="1"/>
  <c r="G468" i="36" s="1"/>
  <c r="G469" i="36" s="1"/>
  <c r="G470" i="36" s="1"/>
  <c r="G471" i="36" s="1"/>
  <c r="G472" i="36" s="1"/>
  <c r="G473" i="36" s="1"/>
  <c r="G474" i="36" s="1"/>
  <c r="G475" i="36" s="1"/>
  <c r="G476" i="36" s="1"/>
  <c r="G477" i="36" s="1"/>
  <c r="G478" i="36" s="1"/>
  <c r="G479" i="36" s="1"/>
  <c r="G480" i="36" s="1"/>
  <c r="G481" i="36" s="1"/>
  <c r="G482" i="36" s="1"/>
  <c r="G483" i="36" s="1"/>
  <c r="G484" i="36" s="1"/>
  <c r="G485" i="36" s="1"/>
  <c r="G486" i="36" s="1"/>
  <c r="G487" i="36" s="1"/>
  <c r="G488" i="36" s="1"/>
  <c r="G489" i="36" s="1"/>
  <c r="G490" i="36" s="1"/>
  <c r="G491" i="36" s="1"/>
  <c r="G492" i="36" s="1"/>
  <c r="G493" i="36" s="1"/>
  <c r="G494" i="36" s="1"/>
  <c r="G495" i="36" s="1"/>
  <c r="G496" i="36" s="1"/>
  <c r="G497" i="36" s="1"/>
  <c r="G498" i="36" s="1"/>
  <c r="G499" i="36" s="1"/>
  <c r="G500" i="36" s="1"/>
  <c r="G501" i="36" s="1"/>
  <c r="G502" i="36" s="1"/>
  <c r="G503" i="36" s="1"/>
  <c r="G504" i="36" s="1"/>
  <c r="G505" i="36" s="1"/>
  <c r="G506" i="36" s="1"/>
  <c r="G507" i="36" s="1"/>
  <c r="G508" i="36" s="1"/>
  <c r="G509" i="36" s="1"/>
  <c r="G510" i="36" s="1"/>
  <c r="G511" i="36" s="1"/>
  <c r="G512" i="36" s="1"/>
  <c r="G513" i="36" s="1"/>
  <c r="G514" i="36" s="1"/>
  <c r="G515" i="36" s="1"/>
  <c r="G516" i="36" s="1"/>
  <c r="G517" i="36" s="1"/>
  <c r="G518" i="36" s="1"/>
  <c r="G519" i="36" s="1"/>
  <c r="G520" i="36" s="1"/>
  <c r="G521" i="36" s="1"/>
  <c r="G522" i="36" s="1"/>
  <c r="G523" i="36" s="1"/>
  <c r="G524" i="36" s="1"/>
  <c r="G525" i="36" s="1"/>
  <c r="G526" i="36" s="1"/>
  <c r="G527" i="36" s="1"/>
  <c r="G528" i="36" s="1"/>
  <c r="G529" i="36" s="1"/>
  <c r="G530" i="36" s="1"/>
  <c r="G531" i="36" s="1"/>
  <c r="G532" i="36" s="1"/>
  <c r="G533" i="36" s="1"/>
  <c r="G534" i="36" s="1"/>
  <c r="G535" i="36" s="1"/>
  <c r="G536" i="36" s="1"/>
  <c r="G537" i="36" s="1"/>
  <c r="G538" i="36" s="1"/>
  <c r="G539" i="36" s="1"/>
  <c r="G540" i="36" s="1"/>
  <c r="G541" i="36" s="1"/>
  <c r="G542" i="36" s="1"/>
  <c r="G543" i="36" s="1"/>
  <c r="G544" i="36" s="1"/>
  <c r="G545" i="36" s="1"/>
  <c r="G546" i="36" s="1"/>
  <c r="G547" i="36" s="1"/>
  <c r="G548" i="36" s="1"/>
  <c r="G549" i="36" s="1"/>
  <c r="G550" i="36" s="1"/>
  <c r="G551" i="36" s="1"/>
  <c r="G552" i="36" s="1"/>
  <c r="G553" i="36" s="1"/>
  <c r="G554" i="36" s="1"/>
  <c r="G555" i="36" s="1"/>
  <c r="G556" i="36" s="1"/>
  <c r="G557" i="36" s="1"/>
  <c r="G558" i="36" s="1"/>
  <c r="G559" i="36" s="1"/>
  <c r="G560" i="36" s="1"/>
  <c r="G561" i="36" s="1"/>
  <c r="G562" i="36" s="1"/>
  <c r="G563" i="36" s="1"/>
  <c r="G564" i="36" s="1"/>
  <c r="G565" i="36" s="1"/>
  <c r="G566" i="36" s="1"/>
  <c r="G567" i="36" s="1"/>
  <c r="G568" i="36" s="1"/>
  <c r="G569" i="36" s="1"/>
  <c r="G570" i="36" s="1"/>
  <c r="G571" i="36" s="1"/>
  <c r="G572" i="36" s="1"/>
  <c r="G573" i="36" s="1"/>
  <c r="G574" i="36" s="1"/>
  <c r="G575" i="36" s="1"/>
  <c r="G576" i="36" s="1"/>
  <c r="G577" i="36" s="1"/>
  <c r="G578" i="36" s="1"/>
  <c r="G579" i="36" s="1"/>
  <c r="G580" i="36" s="1"/>
  <c r="G581" i="36" s="1"/>
  <c r="G582" i="36" s="1"/>
  <c r="G583" i="36" s="1"/>
  <c r="G584" i="36" s="1"/>
  <c r="G585" i="36" s="1"/>
  <c r="G586" i="36" s="1"/>
  <c r="G587" i="36" s="1"/>
  <c r="G588" i="36" s="1"/>
  <c r="G589" i="36" s="1"/>
  <c r="G590" i="36" s="1"/>
  <c r="G591" i="36" s="1"/>
  <c r="G592" i="36" s="1"/>
  <c r="G593" i="36" s="1"/>
  <c r="G594" i="36" s="1"/>
  <c r="G595" i="36" s="1"/>
  <c r="G596" i="36" s="1"/>
  <c r="G597" i="36" s="1"/>
  <c r="G598" i="36" s="1"/>
  <c r="G599" i="36" s="1"/>
  <c r="G600" i="36" s="1"/>
  <c r="G601" i="36" s="1"/>
  <c r="G602" i="36" s="1"/>
  <c r="G603" i="36" s="1"/>
  <c r="G604" i="36" s="1"/>
  <c r="G605" i="36" s="1"/>
  <c r="G606" i="36" s="1"/>
  <c r="G607" i="36" s="1"/>
  <c r="G608" i="36" s="1"/>
  <c r="G609" i="36" s="1"/>
  <c r="G610" i="36" s="1"/>
  <c r="G611" i="36" s="1"/>
  <c r="G612" i="36" s="1"/>
  <c r="G613" i="36" s="1"/>
  <c r="G614" i="36" s="1"/>
  <c r="G615" i="36" s="1"/>
  <c r="G616" i="36" s="1"/>
  <c r="G617" i="36" s="1"/>
  <c r="G618" i="36" s="1"/>
  <c r="G619" i="36" s="1"/>
  <c r="G620" i="36" s="1"/>
  <c r="G621" i="36" s="1"/>
  <c r="G622" i="36" s="1"/>
  <c r="G623" i="36" s="1"/>
  <c r="G624" i="36" s="1"/>
  <c r="G625" i="36" s="1"/>
  <c r="G626" i="36" s="1"/>
  <c r="G627" i="36" s="1"/>
  <c r="G628" i="36" s="1"/>
  <c r="G629" i="36" s="1"/>
  <c r="G630" i="36" s="1"/>
  <c r="G631" i="36" s="1"/>
  <c r="G632" i="36" s="1"/>
  <c r="G633" i="36" s="1"/>
  <c r="G634" i="36" s="1"/>
  <c r="G635" i="36" s="1"/>
  <c r="G636" i="36" s="1"/>
  <c r="G637" i="36" s="1"/>
  <c r="G638" i="36" s="1"/>
  <c r="G639" i="36" s="1"/>
  <c r="G640" i="36" s="1"/>
  <c r="G641" i="36" s="1"/>
  <c r="G642" i="36" s="1"/>
  <c r="G643" i="36" s="1"/>
  <c r="G644" i="36" s="1"/>
  <c r="G645" i="36" s="1"/>
  <c r="G646" i="36" s="1"/>
  <c r="G647" i="36" s="1"/>
  <c r="G648" i="36" s="1"/>
  <c r="G649" i="36" s="1"/>
  <c r="G650" i="36" s="1"/>
  <c r="G651" i="36" s="1"/>
  <c r="G652" i="36" s="1"/>
  <c r="G653" i="36" s="1"/>
  <c r="G654" i="36" s="1"/>
  <c r="G655" i="36" s="1"/>
  <c r="G656" i="36" s="1"/>
  <c r="G657" i="36" s="1"/>
  <c r="G658" i="36" s="1"/>
  <c r="G659" i="36" s="1"/>
  <c r="G660" i="36" s="1"/>
  <c r="G661" i="36" s="1"/>
  <c r="G662" i="36" s="1"/>
  <c r="G663" i="36" s="1"/>
  <c r="G664" i="36" s="1"/>
  <c r="G665" i="36" s="1"/>
  <c r="G666" i="36" s="1"/>
  <c r="G667" i="36" s="1"/>
  <c r="G668" i="36" s="1"/>
  <c r="G669" i="36" s="1"/>
  <c r="G670" i="36" s="1"/>
  <c r="G671" i="36" s="1"/>
  <c r="G672" i="36" s="1"/>
  <c r="G673" i="36" s="1"/>
  <c r="G674" i="36" s="1"/>
  <c r="G675" i="36" s="1"/>
  <c r="G676" i="36" s="1"/>
  <c r="G677" i="36" s="1"/>
  <c r="G678" i="36" s="1"/>
  <c r="G679" i="36" s="1"/>
  <c r="G680" i="36" s="1"/>
  <c r="G681" i="36" s="1"/>
  <c r="G682" i="36" s="1"/>
  <c r="G683" i="36" s="1"/>
  <c r="G684" i="36" s="1"/>
  <c r="G685" i="36" s="1"/>
  <c r="G686" i="36" s="1"/>
  <c r="G687" i="36" s="1"/>
  <c r="G688" i="36" s="1"/>
  <c r="G689" i="36" s="1"/>
  <c r="G690" i="36" s="1"/>
  <c r="G691" i="36" s="1"/>
  <c r="G692" i="36" s="1"/>
  <c r="G693" i="36" s="1"/>
  <c r="G694" i="36" s="1"/>
  <c r="G695" i="36" s="1"/>
  <c r="G696" i="36" s="1"/>
  <c r="G697" i="36" s="1"/>
  <c r="G698" i="36" s="1"/>
  <c r="G699" i="36" s="1"/>
  <c r="G700" i="36" s="1"/>
  <c r="G701" i="36" s="1"/>
  <c r="G702" i="36" s="1"/>
  <c r="G703" i="36" s="1"/>
  <c r="G704" i="36" s="1"/>
  <c r="G705" i="36" s="1"/>
  <c r="G706" i="36" s="1"/>
  <c r="G707" i="36" s="1"/>
  <c r="G708" i="36" s="1"/>
  <c r="G709" i="36" s="1"/>
  <c r="G710" i="36" s="1"/>
  <c r="G711" i="36" s="1"/>
  <c r="G712" i="36" s="1"/>
  <c r="G713" i="36" s="1"/>
  <c r="G714" i="36" s="1"/>
  <c r="G715" i="36" s="1"/>
  <c r="G716" i="36" s="1"/>
  <c r="G717" i="36" s="1"/>
  <c r="G718" i="36" s="1"/>
  <c r="G719" i="36" s="1"/>
  <c r="G720" i="36" s="1"/>
  <c r="G721" i="36" s="1"/>
  <c r="G722" i="36" s="1"/>
  <c r="G723" i="36" s="1"/>
  <c r="G724" i="36" s="1"/>
  <c r="G725" i="36" s="1"/>
  <c r="G726" i="36" s="1"/>
  <c r="G727" i="36" s="1"/>
  <c r="G728" i="36" s="1"/>
  <c r="G729" i="36" s="1"/>
  <c r="G730" i="36" s="1"/>
  <c r="G731" i="36" s="1"/>
  <c r="G732" i="36" s="1"/>
  <c r="G733" i="36" s="1"/>
  <c r="G734" i="36" s="1"/>
  <c r="G735" i="36" s="1"/>
  <c r="G736" i="36" s="1"/>
  <c r="G737" i="36" s="1"/>
  <c r="G738" i="36" s="1"/>
  <c r="G739" i="36" s="1"/>
  <c r="G740" i="36" s="1"/>
  <c r="G741" i="36" s="1"/>
  <c r="G742" i="36" s="1"/>
  <c r="G743" i="36" s="1"/>
  <c r="G744" i="36" s="1"/>
  <c r="G745" i="36" s="1"/>
  <c r="G746" i="36" s="1"/>
  <c r="G747" i="36" s="1"/>
  <c r="G748" i="36" s="1"/>
  <c r="G749" i="36" s="1"/>
  <c r="G750" i="36" s="1"/>
  <c r="G751" i="36" s="1"/>
  <c r="G752" i="36" s="1"/>
  <c r="G753" i="36" s="1"/>
  <c r="G754" i="36" s="1"/>
  <c r="G755" i="36" s="1"/>
  <c r="G756" i="36" s="1"/>
  <c r="G757" i="36" s="1"/>
  <c r="G758" i="36" s="1"/>
  <c r="G759" i="36" s="1"/>
  <c r="G760" i="36" s="1"/>
  <c r="G761" i="36" s="1"/>
  <c r="G762" i="36" s="1"/>
  <c r="G763" i="36" s="1"/>
  <c r="G764" i="36" s="1"/>
  <c r="G765" i="36" s="1"/>
  <c r="G766" i="36" s="1"/>
  <c r="G767" i="36" s="1"/>
  <c r="G768" i="36" s="1"/>
  <c r="G769" i="36" s="1"/>
  <c r="G770" i="36" s="1"/>
  <c r="G771" i="36" s="1"/>
  <c r="G772" i="36" s="1"/>
  <c r="G773" i="36" s="1"/>
  <c r="G774" i="36" s="1"/>
  <c r="G775" i="36" s="1"/>
  <c r="G776" i="36" s="1"/>
  <c r="G777" i="36" s="1"/>
  <c r="G778" i="36" s="1"/>
  <c r="G779" i="36" s="1"/>
  <c r="G780" i="36" s="1"/>
  <c r="G781" i="36" s="1"/>
  <c r="G782" i="36" s="1"/>
  <c r="G783" i="36" s="1"/>
  <c r="G784" i="36" s="1"/>
  <c r="G785" i="36" s="1"/>
  <c r="G786" i="36" s="1"/>
  <c r="G787" i="36" s="1"/>
  <c r="G788" i="36" s="1"/>
  <c r="G789" i="36" s="1"/>
  <c r="G790" i="36" s="1"/>
  <c r="G791" i="36" s="1"/>
  <c r="G792" i="36" s="1"/>
  <c r="G793" i="36" s="1"/>
  <c r="G794" i="36" s="1"/>
  <c r="G795" i="36" s="1"/>
  <c r="G796" i="36" s="1"/>
  <c r="G797" i="36" s="1"/>
  <c r="G798" i="36" s="1"/>
  <c r="G799" i="36" s="1"/>
  <c r="G800" i="36" s="1"/>
  <c r="G801" i="36" s="1"/>
  <c r="G802" i="36" s="1"/>
  <c r="G803" i="36" s="1"/>
  <c r="G804" i="36" s="1"/>
  <c r="G805" i="36" s="1"/>
  <c r="G806" i="36" s="1"/>
  <c r="G807" i="36" s="1"/>
  <c r="G808" i="36" s="1"/>
  <c r="G809" i="36" s="1"/>
  <c r="G810" i="36" s="1"/>
  <c r="G811" i="36" s="1"/>
  <c r="G812" i="36" s="1"/>
  <c r="G813" i="36" s="1"/>
  <c r="G814" i="36" s="1"/>
  <c r="G815" i="36" s="1"/>
  <c r="G816" i="36" s="1"/>
  <c r="G817" i="36" s="1"/>
  <c r="G818" i="36" s="1"/>
  <c r="G819" i="36" s="1"/>
  <c r="G820" i="36" s="1"/>
  <c r="G821" i="36" s="1"/>
  <c r="G822" i="36" s="1"/>
  <c r="G823" i="36" s="1"/>
  <c r="G824" i="36" s="1"/>
  <c r="G825" i="36" s="1"/>
  <c r="G826" i="36" s="1"/>
  <c r="G827" i="36" s="1"/>
  <c r="G828" i="36" s="1"/>
  <c r="G829" i="36" s="1"/>
  <c r="G830" i="36" s="1"/>
  <c r="G831" i="36" s="1"/>
  <c r="G832" i="36" s="1"/>
  <c r="G833" i="36" s="1"/>
  <c r="G834" i="36" s="1"/>
  <c r="G835" i="36" s="1"/>
  <c r="G836" i="36" s="1"/>
  <c r="G837" i="36" s="1"/>
  <c r="G838" i="36" s="1"/>
  <c r="G839" i="36" s="1"/>
  <c r="G840" i="36" s="1"/>
  <c r="G841" i="36" s="1"/>
  <c r="G842" i="36" s="1"/>
  <c r="G843" i="36" s="1"/>
  <c r="G844" i="36" s="1"/>
  <c r="G845" i="36" s="1"/>
  <c r="G846" i="36" s="1"/>
  <c r="G847" i="36" s="1"/>
  <c r="G848" i="36" s="1"/>
  <c r="G849" i="36" s="1"/>
  <c r="G850" i="36" s="1"/>
  <c r="G851" i="36" s="1"/>
  <c r="G852" i="36" s="1"/>
  <c r="G853" i="36" s="1"/>
  <c r="G854" i="36" s="1"/>
  <c r="G855" i="36" s="1"/>
  <c r="G856" i="36" s="1"/>
  <c r="G857" i="36" s="1"/>
  <c r="G858" i="36" s="1"/>
  <c r="G859" i="36" s="1"/>
  <c r="G860" i="36" s="1"/>
  <c r="G861" i="36" s="1"/>
  <c r="G862" i="36" s="1"/>
  <c r="G863" i="36" s="1"/>
  <c r="G864" i="36" s="1"/>
  <c r="G865" i="36" s="1"/>
  <c r="G866" i="36" s="1"/>
  <c r="G867" i="36" s="1"/>
  <c r="G868" i="36" s="1"/>
  <c r="G869" i="36" s="1"/>
  <c r="G870" i="36" s="1"/>
  <c r="G871" i="36" s="1"/>
  <c r="G872" i="36" s="1"/>
  <c r="G873" i="36" s="1"/>
  <c r="G874" i="36" s="1"/>
  <c r="G875" i="36" s="1"/>
  <c r="G876" i="36" s="1"/>
  <c r="G877" i="36" s="1"/>
  <c r="G878" i="36" s="1"/>
  <c r="G879" i="36" s="1"/>
  <c r="G880" i="36" s="1"/>
  <c r="G881" i="36" s="1"/>
  <c r="G882" i="36" s="1"/>
  <c r="G883" i="36" s="1"/>
  <c r="G884" i="36" s="1"/>
  <c r="G885" i="36" s="1"/>
  <c r="G886" i="36" s="1"/>
  <c r="G887" i="36" s="1"/>
  <c r="G888" i="36" s="1"/>
  <c r="G889" i="36" s="1"/>
  <c r="G890" i="36" s="1"/>
  <c r="G891" i="36" s="1"/>
  <c r="G892" i="36" s="1"/>
  <c r="G893" i="36" s="1"/>
  <c r="G894" i="36" s="1"/>
  <c r="G895" i="36" s="1"/>
  <c r="G896" i="36" s="1"/>
  <c r="G897" i="36" s="1"/>
  <c r="G898" i="36" s="1"/>
  <c r="G899" i="36" s="1"/>
  <c r="G900" i="36" s="1"/>
  <c r="G901" i="36" s="1"/>
  <c r="G902" i="36" s="1"/>
  <c r="G903" i="36" s="1"/>
  <c r="G904" i="36" s="1"/>
  <c r="G905" i="36" s="1"/>
  <c r="G906" i="36" s="1"/>
  <c r="G907" i="36" s="1"/>
  <c r="G908" i="36" s="1"/>
  <c r="G909" i="36" s="1"/>
  <c r="G910" i="36" s="1"/>
  <c r="G911" i="36" s="1"/>
  <c r="G912" i="36" s="1"/>
  <c r="G913" i="36" s="1"/>
  <c r="G914" i="36" s="1"/>
  <c r="G915" i="36" s="1"/>
  <c r="G916" i="36" s="1"/>
  <c r="G917" i="36" s="1"/>
  <c r="G918" i="36" s="1"/>
  <c r="G919" i="36" s="1"/>
  <c r="G920" i="36" s="1"/>
  <c r="G921" i="36" s="1"/>
  <c r="G922" i="36" s="1"/>
  <c r="G923" i="36" s="1"/>
  <c r="G924" i="36" s="1"/>
  <c r="G925" i="36" s="1"/>
  <c r="G926" i="36" s="1"/>
  <c r="G927" i="36" s="1"/>
  <c r="G928" i="36" s="1"/>
  <c r="G929" i="36" s="1"/>
  <c r="G930" i="36" s="1"/>
  <c r="G931" i="36" s="1"/>
  <c r="G932" i="36" s="1"/>
  <c r="G933" i="36" s="1"/>
  <c r="G934" i="36" s="1"/>
  <c r="G935" i="36" s="1"/>
  <c r="G936" i="36" s="1"/>
  <c r="G937" i="36" s="1"/>
  <c r="G938" i="36" s="1"/>
  <c r="G939" i="36" s="1"/>
  <c r="G940" i="36" s="1"/>
  <c r="G941" i="36" s="1"/>
  <c r="G942" i="36" s="1"/>
  <c r="G943" i="36" s="1"/>
  <c r="G944" i="36" s="1"/>
  <c r="G945" i="36" s="1"/>
  <c r="G946" i="36" s="1"/>
  <c r="G947" i="36" s="1"/>
  <c r="G948" i="36" s="1"/>
  <c r="G949" i="36" s="1"/>
  <c r="G950" i="36" s="1"/>
  <c r="G951" i="36" s="1"/>
  <c r="G952" i="36" s="1"/>
  <c r="G953" i="36" s="1"/>
  <c r="G954" i="36" s="1"/>
  <c r="G955" i="36" s="1"/>
  <c r="G956" i="36" s="1"/>
  <c r="G957" i="36" s="1"/>
  <c r="G958" i="36" s="1"/>
  <c r="G959" i="36" s="1"/>
  <c r="G960" i="36" s="1"/>
  <c r="G961" i="36" s="1"/>
  <c r="G962" i="36" s="1"/>
  <c r="G963" i="36" s="1"/>
  <c r="G964" i="36" s="1"/>
  <c r="G965" i="36" s="1"/>
  <c r="G966" i="36" s="1"/>
  <c r="G967" i="36" s="1"/>
  <c r="G968" i="36" s="1"/>
  <c r="G969" i="36" s="1"/>
  <c r="G970" i="36" s="1"/>
  <c r="G971" i="36" s="1"/>
  <c r="G972" i="36" s="1"/>
  <c r="G973" i="36" s="1"/>
  <c r="G974" i="36" s="1"/>
  <c r="G975" i="36" s="1"/>
  <c r="G976" i="36" s="1"/>
  <c r="G977" i="36" s="1"/>
  <c r="G978" i="36" s="1"/>
  <c r="G979" i="36" s="1"/>
  <c r="G980" i="36" s="1"/>
  <c r="G981" i="36" s="1"/>
  <c r="G982" i="36" s="1"/>
  <c r="G983" i="36" s="1"/>
  <c r="G984" i="36" s="1"/>
  <c r="G985" i="36" s="1"/>
  <c r="G986" i="36" s="1"/>
  <c r="G987" i="36" s="1"/>
  <c r="G988" i="36" s="1"/>
  <c r="G989" i="36" s="1"/>
  <c r="G990" i="36" s="1"/>
  <c r="G991" i="36" s="1"/>
  <c r="G992" i="36" s="1"/>
  <c r="G993" i="36" s="1"/>
  <c r="G994" i="36" s="1"/>
  <c r="G995" i="36" s="1"/>
  <c r="G996" i="36" s="1"/>
  <c r="G997" i="36" s="1"/>
  <c r="G998" i="36" s="1"/>
  <c r="G999" i="36" s="1"/>
  <c r="G1000" i="36" s="1"/>
  <c r="G1001" i="36" s="1"/>
  <c r="G1002" i="36" s="1"/>
  <c r="G1003" i="36" s="1"/>
  <c r="G1004" i="36" s="1"/>
  <c r="G1005" i="36" s="1"/>
  <c r="G1006" i="36" s="1"/>
  <c r="G1007" i="36" s="1"/>
  <c r="G1008" i="36" s="1"/>
  <c r="G1009" i="36" s="1"/>
  <c r="G1010" i="36" s="1"/>
  <c r="G1011" i="36" s="1"/>
  <c r="G1012" i="36" s="1"/>
  <c r="G1013" i="36" s="1"/>
  <c r="G1014" i="36" s="1"/>
  <c r="G1015" i="36" s="1"/>
  <c r="G1016" i="36" s="1"/>
  <c r="G1017" i="36" s="1"/>
  <c r="G1018" i="36" s="1"/>
  <c r="G1019" i="36" s="1"/>
  <c r="G1020" i="36" s="1"/>
  <c r="G1021" i="36" s="1"/>
  <c r="G1022" i="36" s="1"/>
  <c r="G1023" i="36" s="1"/>
  <c r="G1024" i="36" s="1"/>
  <c r="G1025" i="36" s="1"/>
  <c r="G1026" i="36" s="1"/>
  <c r="G1027" i="36" s="1"/>
  <c r="G1028" i="36" s="1"/>
  <c r="G1029" i="36" s="1"/>
  <c r="G1030" i="36" s="1"/>
  <c r="G1031" i="36" s="1"/>
  <c r="G1032" i="36" s="1"/>
  <c r="G1033" i="36" s="1"/>
  <c r="G1034" i="36" s="1"/>
  <c r="G1035" i="36" s="1"/>
  <c r="G1036" i="36" s="1"/>
  <c r="G1037" i="36" s="1"/>
  <c r="G1038" i="36" s="1"/>
  <c r="G1039" i="36" s="1"/>
  <c r="G1040" i="36" s="1"/>
  <c r="G1041" i="36" s="1"/>
  <c r="G1042" i="36" s="1"/>
  <c r="G1043" i="36" s="1"/>
  <c r="G1044" i="36" s="1"/>
  <c r="G1045" i="36" s="1"/>
  <c r="G1046" i="36" s="1"/>
  <c r="G1047" i="36" s="1"/>
  <c r="G1048" i="36" s="1"/>
  <c r="G1049" i="36" s="1"/>
  <c r="G1050" i="36" s="1"/>
  <c r="G1051" i="36" s="1"/>
  <c r="G1052" i="36" s="1"/>
  <c r="G1053" i="36" s="1"/>
  <c r="G1054" i="36" s="1"/>
  <c r="G1055" i="36" s="1"/>
  <c r="G1056" i="36" s="1"/>
  <c r="G1057" i="36" s="1"/>
  <c r="G1058" i="36" s="1"/>
  <c r="G1059" i="36" s="1"/>
  <c r="G1060" i="36" s="1"/>
  <c r="G1061" i="36" s="1"/>
  <c r="G1062" i="36" s="1"/>
  <c r="G1063" i="36" s="1"/>
  <c r="G1064" i="36" s="1"/>
  <c r="G1065" i="36" s="1"/>
  <c r="G1066" i="36" s="1"/>
  <c r="G1067" i="36" s="1"/>
  <c r="G1068" i="36" s="1"/>
  <c r="G1069" i="36" s="1"/>
  <c r="G1070" i="36" s="1"/>
  <c r="G1071" i="36" s="1"/>
  <c r="G1072" i="36" s="1"/>
  <c r="G1073" i="36" s="1"/>
  <c r="G1074" i="36" s="1"/>
  <c r="G1075" i="36" s="1"/>
  <c r="G1076" i="36" s="1"/>
  <c r="G1077" i="36" s="1"/>
  <c r="G1078" i="36" s="1"/>
  <c r="G1079" i="36" s="1"/>
  <c r="G1080" i="36" s="1"/>
  <c r="G1081" i="36" s="1"/>
  <c r="G1082" i="36" s="1"/>
  <c r="G1083" i="36" s="1"/>
  <c r="G1084" i="36" s="1"/>
  <c r="G1085" i="36" s="1"/>
  <c r="G1086" i="36" s="1"/>
  <c r="G1087" i="36" s="1"/>
  <c r="G1088" i="36" s="1"/>
  <c r="G1089" i="36" s="1"/>
  <c r="G1090" i="36" s="1"/>
  <c r="G1091" i="36" s="1"/>
  <c r="G1092" i="36" s="1"/>
  <c r="G1093" i="36" s="1"/>
  <c r="G1094" i="36" s="1"/>
  <c r="G1095" i="36" s="1"/>
  <c r="G1096" i="36" s="1"/>
  <c r="G1097" i="36" s="1"/>
  <c r="G1098" i="36" s="1"/>
  <c r="G1099" i="36" s="1"/>
  <c r="G1100" i="36" s="1"/>
  <c r="G1101" i="36" s="1"/>
  <c r="G1102" i="36" s="1"/>
  <c r="G1103" i="36" s="1"/>
  <c r="G1104" i="36" s="1"/>
  <c r="G1105" i="36" s="1"/>
  <c r="G1106" i="36" s="1"/>
  <c r="G1107" i="36" s="1"/>
  <c r="G1108" i="36" s="1"/>
  <c r="G1109" i="36" s="1"/>
  <c r="G1110" i="36" s="1"/>
  <c r="G1111" i="36" s="1"/>
  <c r="G1112" i="36" s="1"/>
  <c r="G1113" i="36" s="1"/>
  <c r="G1114" i="36" s="1"/>
  <c r="G1115" i="36" s="1"/>
  <c r="G1116" i="36" s="1"/>
  <c r="G1117" i="36" s="1"/>
  <c r="G1118" i="36" s="1"/>
  <c r="G1119" i="36" s="1"/>
  <c r="G1120" i="36" s="1"/>
  <c r="G1121" i="36" s="1"/>
  <c r="G1122" i="36" s="1"/>
  <c r="G1123" i="36" s="1"/>
  <c r="G1124" i="36" s="1"/>
  <c r="G1125" i="36" s="1"/>
  <c r="G1126" i="36" s="1"/>
  <c r="G1127" i="36" s="1"/>
  <c r="G1128" i="36" s="1"/>
  <c r="G1129" i="36" s="1"/>
  <c r="G1130" i="36" s="1"/>
  <c r="G1131" i="36" s="1"/>
  <c r="G1132" i="36" s="1"/>
  <c r="G1133" i="36" s="1"/>
  <c r="G1134" i="36" s="1"/>
  <c r="G1135" i="36" s="1"/>
  <c r="G1136" i="36" s="1"/>
  <c r="G1137" i="36" s="1"/>
  <c r="G1138" i="36" s="1"/>
  <c r="G1139" i="36" s="1"/>
  <c r="G1140" i="36" s="1"/>
  <c r="G1141" i="36" s="1"/>
  <c r="G1142" i="36" s="1"/>
  <c r="G1143" i="36" s="1"/>
  <c r="G1144" i="36" s="1"/>
  <c r="G1145" i="36" s="1"/>
  <c r="G1146" i="36" s="1"/>
  <c r="G1147" i="36" s="1"/>
  <c r="G1148" i="36" s="1"/>
  <c r="G1149" i="36" s="1"/>
  <c r="G1150" i="36" s="1"/>
  <c r="G1151" i="36" s="1"/>
  <c r="G1152" i="36" s="1"/>
  <c r="G1153" i="36" s="1"/>
  <c r="G1154" i="36" s="1"/>
  <c r="G1155" i="36" s="1"/>
  <c r="G1156" i="36" s="1"/>
  <c r="G1157" i="36" s="1"/>
  <c r="G1158" i="36" s="1"/>
  <c r="G1159" i="36" s="1"/>
  <c r="G1160" i="36" s="1"/>
  <c r="G1161" i="36" s="1"/>
  <c r="G1162" i="36" s="1"/>
  <c r="G1163" i="36" s="1"/>
  <c r="G1164" i="36" s="1"/>
  <c r="G1165" i="36" s="1"/>
  <c r="G1166" i="36" s="1"/>
  <c r="G1167" i="36" s="1"/>
  <c r="G1168" i="36" s="1"/>
  <c r="G1169" i="36" s="1"/>
  <c r="G1170" i="36" s="1"/>
  <c r="G1171" i="36" s="1"/>
  <c r="G1172" i="36" s="1"/>
  <c r="G1173" i="36" s="1"/>
  <c r="G1174" i="36" s="1"/>
  <c r="G1175" i="36" s="1"/>
  <c r="G1176" i="36" s="1"/>
  <c r="G1177" i="36" s="1"/>
  <c r="G1178" i="36" s="1"/>
  <c r="G1179" i="36" s="1"/>
  <c r="G1180" i="36" s="1"/>
  <c r="G1181" i="36" s="1"/>
  <c r="G1182" i="36" s="1"/>
  <c r="G1183" i="36" s="1"/>
  <c r="G1184" i="36" s="1"/>
  <c r="G1185" i="36" s="1"/>
  <c r="G1186" i="36" s="1"/>
  <c r="G1187" i="36" s="1"/>
  <c r="G1188" i="36" s="1"/>
  <c r="G1189" i="36" s="1"/>
  <c r="G1190" i="36" s="1"/>
  <c r="G1191" i="36" s="1"/>
  <c r="G1192" i="36" s="1"/>
  <c r="G1193" i="36" s="1"/>
  <c r="G1194" i="36" s="1"/>
  <c r="G1195" i="36" s="1"/>
  <c r="G1196" i="36" s="1"/>
  <c r="G1197" i="36" s="1"/>
  <c r="G1198" i="36" s="1"/>
  <c r="G1199" i="36" s="1"/>
  <c r="G1200" i="36" s="1"/>
  <c r="G1201" i="36" s="1"/>
  <c r="G1202" i="36" s="1"/>
  <c r="G1203" i="36" s="1"/>
  <c r="G1204" i="36" s="1"/>
  <c r="G1205" i="36" s="1"/>
  <c r="G1206" i="36" s="1"/>
  <c r="G1207" i="36" s="1"/>
  <c r="G1208" i="36" s="1"/>
  <c r="G1209" i="36" s="1"/>
  <c r="G1210" i="36" s="1"/>
  <c r="G1211" i="36" s="1"/>
  <c r="G1212" i="36" s="1"/>
  <c r="G1213" i="36" s="1"/>
  <c r="G1214" i="36" s="1"/>
  <c r="G1215" i="36" s="1"/>
  <c r="G1216" i="36" s="1"/>
  <c r="G1217" i="36" s="1"/>
  <c r="G1218" i="36" s="1"/>
  <c r="G1219" i="36" s="1"/>
  <c r="G1220" i="36" s="1"/>
  <c r="G1221" i="36" s="1"/>
  <c r="G1222" i="36" s="1"/>
  <c r="G1223" i="36" s="1"/>
  <c r="G1224" i="36" s="1"/>
  <c r="G1225" i="36" s="1"/>
  <c r="G1226" i="36" s="1"/>
  <c r="G1227" i="36" s="1"/>
  <c r="G1228" i="36" s="1"/>
  <c r="G1229" i="36" s="1"/>
  <c r="G1230" i="36" s="1"/>
  <c r="G1231" i="36" s="1"/>
  <c r="G1232" i="36" s="1"/>
  <c r="G1233" i="36" s="1"/>
  <c r="G1234" i="36" s="1"/>
  <c r="G1235" i="36" s="1"/>
  <c r="G1236" i="36" s="1"/>
  <c r="G1237" i="36" s="1"/>
  <c r="G1238" i="36" s="1"/>
  <c r="G1239" i="36" s="1"/>
  <c r="G1240" i="36" s="1"/>
  <c r="G1241" i="36" s="1"/>
  <c r="G1242" i="36" s="1"/>
  <c r="G1243" i="36" s="1"/>
  <c r="G1244" i="36" s="1"/>
  <c r="G1245" i="36" s="1"/>
  <c r="G1246" i="36" s="1"/>
  <c r="G1247" i="36" s="1"/>
  <c r="G1248" i="36" s="1"/>
  <c r="G1249" i="36" s="1"/>
  <c r="G1250" i="36" s="1"/>
  <c r="G1251" i="36" s="1"/>
  <c r="G1252" i="36" s="1"/>
  <c r="G1253" i="36" s="1"/>
  <c r="G1254" i="36" s="1"/>
  <c r="G1255" i="36" s="1"/>
  <c r="G1256" i="36" s="1"/>
  <c r="G1257" i="36" s="1"/>
  <c r="G1258" i="36" s="1"/>
  <c r="G1259" i="36" s="1"/>
  <c r="G1260" i="36" s="1"/>
  <c r="G1261" i="36" s="1"/>
  <c r="G1262" i="36" s="1"/>
  <c r="G1263" i="36" s="1"/>
  <c r="G1264" i="36" s="1"/>
  <c r="G1265" i="36" s="1"/>
  <c r="G1266" i="36" s="1"/>
  <c r="G1267" i="36" s="1"/>
  <c r="G1268" i="36" s="1"/>
  <c r="G1269" i="36" s="1"/>
  <c r="G1270" i="36" s="1"/>
  <c r="G1271" i="36" s="1"/>
  <c r="G1272" i="36" s="1"/>
  <c r="G1273" i="36" s="1"/>
  <c r="G1274" i="36" s="1"/>
  <c r="G1275" i="36" s="1"/>
  <c r="G1276" i="36" s="1"/>
  <c r="G1277" i="36" s="1"/>
  <c r="G1278" i="36" s="1"/>
  <c r="G1279" i="36" s="1"/>
  <c r="G1280" i="36" s="1"/>
  <c r="G1281" i="36" s="1"/>
  <c r="G1282" i="36" s="1"/>
  <c r="G1283" i="36" s="1"/>
  <c r="G1284" i="36" s="1"/>
  <c r="G1285" i="36" s="1"/>
  <c r="G1286" i="36" s="1"/>
  <c r="G1287" i="36" s="1"/>
  <c r="G1288" i="36" s="1"/>
  <c r="G1289" i="36" s="1"/>
  <c r="G1290" i="36" s="1"/>
  <c r="G1291" i="36" s="1"/>
  <c r="G1292" i="36" s="1"/>
  <c r="G1293" i="36" s="1"/>
  <c r="G1294" i="36" s="1"/>
  <c r="G1295" i="36" s="1"/>
  <c r="G1296" i="36" s="1"/>
  <c r="G1297" i="36" s="1"/>
  <c r="G1298" i="36" s="1"/>
  <c r="G1299" i="36" s="1"/>
  <c r="G1300" i="36" s="1"/>
  <c r="G1301" i="36" s="1"/>
  <c r="G1302" i="36" s="1"/>
  <c r="G1303" i="36" s="1"/>
  <c r="G1304" i="36" s="1"/>
  <c r="G1305" i="36" s="1"/>
  <c r="G1306" i="36" s="1"/>
  <c r="G1307" i="36" s="1"/>
  <c r="G1308" i="36" s="1"/>
  <c r="G1309" i="36" s="1"/>
  <c r="G1310" i="36" s="1"/>
  <c r="G1311" i="36" s="1"/>
  <c r="G1312" i="36" s="1"/>
  <c r="G1313" i="36" s="1"/>
  <c r="G1314" i="36" s="1"/>
  <c r="G1315" i="36" s="1"/>
  <c r="G1316" i="36" s="1"/>
  <c r="G1317" i="36" s="1"/>
  <c r="G1318" i="36" s="1"/>
  <c r="G1319" i="36" s="1"/>
  <c r="G1320" i="36" s="1"/>
  <c r="G1321" i="36" s="1"/>
  <c r="G1322" i="36" s="1"/>
  <c r="G1323" i="36" s="1"/>
  <c r="G1324" i="36" s="1"/>
  <c r="G1325" i="36" s="1"/>
  <c r="G1326" i="36" s="1"/>
  <c r="G1327" i="36" s="1"/>
  <c r="G1328" i="36" s="1"/>
  <c r="G1329" i="36" s="1"/>
  <c r="G1330" i="36" s="1"/>
  <c r="G1331" i="36" s="1"/>
  <c r="G1332" i="36" s="1"/>
  <c r="G1333" i="36" s="1"/>
  <c r="G1334" i="36" s="1"/>
  <c r="G1335" i="36" s="1"/>
  <c r="G1336" i="36" s="1"/>
  <c r="G1337" i="36" s="1"/>
  <c r="G1338" i="36" s="1"/>
  <c r="G1339" i="36" s="1"/>
  <c r="G1340" i="36" s="1"/>
  <c r="G1341" i="36" s="1"/>
  <c r="G1342" i="36" s="1"/>
  <c r="G1343" i="36" s="1"/>
  <c r="G1344" i="36" s="1"/>
  <c r="G1345" i="36" s="1"/>
  <c r="G1346" i="36" s="1"/>
  <c r="G1347" i="36" s="1"/>
  <c r="G1348" i="36" s="1"/>
  <c r="G1349" i="36" s="1"/>
  <c r="G1350" i="36" s="1"/>
  <c r="G1351" i="36" s="1"/>
  <c r="G1352" i="36" s="1"/>
  <c r="G1353" i="36" s="1"/>
  <c r="G1354" i="36" s="1"/>
  <c r="G1355" i="36" s="1"/>
  <c r="G1356" i="36" s="1"/>
  <c r="G1357" i="36" s="1"/>
  <c r="G1358" i="36" s="1"/>
  <c r="G1359" i="36" s="1"/>
  <c r="G1360" i="36" s="1"/>
  <c r="G1361" i="36" s="1"/>
  <c r="G1362" i="36" s="1"/>
  <c r="G1363" i="36" s="1"/>
  <c r="G1364" i="36" s="1"/>
  <c r="G1365" i="36" s="1"/>
  <c r="G1366" i="36" s="1"/>
  <c r="G1367" i="36" s="1"/>
  <c r="G1368" i="36" s="1"/>
  <c r="G1369" i="36" s="1"/>
  <c r="G1370" i="36" s="1"/>
  <c r="G1371" i="36" s="1"/>
  <c r="G1372" i="36" s="1"/>
  <c r="G1373" i="36" s="1"/>
  <c r="G1374" i="36" s="1"/>
  <c r="G1375" i="36" s="1"/>
  <c r="G1376" i="36" s="1"/>
  <c r="E3" i="36"/>
  <c r="E4" i="36" s="1"/>
  <c r="E5" i="36" s="1"/>
  <c r="E6" i="36" s="1"/>
  <c r="E7" i="36" s="1"/>
  <c r="E8" i="36" s="1"/>
  <c r="E9" i="36" s="1"/>
  <c r="E10" i="36" s="1"/>
  <c r="E11" i="36" s="1"/>
  <c r="E12" i="36" s="1"/>
  <c r="E13" i="36" s="1"/>
  <c r="E14" i="36" s="1"/>
  <c r="E15" i="36" s="1"/>
  <c r="E16" i="36" s="1"/>
  <c r="E17" i="36" s="1"/>
  <c r="E18" i="36" s="1"/>
  <c r="E19" i="36" s="1"/>
  <c r="E20" i="36" s="1"/>
  <c r="E21" i="36" s="1"/>
  <c r="E22" i="36" s="1"/>
  <c r="E23" i="36" s="1"/>
  <c r="E24" i="36" s="1"/>
  <c r="E25" i="36" s="1"/>
  <c r="E26" i="36" s="1"/>
  <c r="E27" i="36" s="1"/>
  <c r="E28" i="36" s="1"/>
  <c r="E29" i="36" s="1"/>
  <c r="E30" i="36" s="1"/>
  <c r="E31" i="36" s="1"/>
  <c r="E32" i="36" s="1"/>
  <c r="E33" i="36" s="1"/>
  <c r="E34" i="36" s="1"/>
  <c r="E35" i="36" s="1"/>
  <c r="E36" i="36" s="1"/>
  <c r="E37" i="36" s="1"/>
  <c r="E38" i="36" s="1"/>
  <c r="E39" i="36" s="1"/>
  <c r="E40" i="36" s="1"/>
  <c r="E41" i="36" s="1"/>
  <c r="E42" i="36" s="1"/>
  <c r="E43" i="36" s="1"/>
  <c r="E44" i="36" s="1"/>
  <c r="E45" i="36" s="1"/>
  <c r="E46" i="36" s="1"/>
  <c r="E47" i="36" s="1"/>
  <c r="E48" i="36" s="1"/>
  <c r="E49" i="36" s="1"/>
  <c r="E50" i="36" s="1"/>
  <c r="E51" i="36" s="1"/>
  <c r="E52" i="36" s="1"/>
  <c r="E53" i="36" s="1"/>
  <c r="E54" i="36" s="1"/>
  <c r="E55" i="36" s="1"/>
  <c r="E56" i="36" s="1"/>
  <c r="E57" i="36" s="1"/>
  <c r="E58" i="36" s="1"/>
  <c r="E59" i="36" s="1"/>
  <c r="E60" i="36" s="1"/>
  <c r="E61" i="36" s="1"/>
  <c r="E62" i="36" s="1"/>
  <c r="E63" i="36" s="1"/>
  <c r="E64" i="36" s="1"/>
  <c r="E65" i="36" s="1"/>
  <c r="E66" i="36" s="1"/>
  <c r="E67" i="36" s="1"/>
  <c r="E68" i="36" s="1"/>
  <c r="E69" i="36" s="1"/>
  <c r="E70" i="36" s="1"/>
  <c r="E71" i="36" s="1"/>
  <c r="E72" i="36" s="1"/>
  <c r="E73" i="36" s="1"/>
  <c r="E74" i="36" s="1"/>
  <c r="E75" i="36" s="1"/>
  <c r="E76" i="36" s="1"/>
  <c r="E77" i="36" s="1"/>
  <c r="E78" i="36" s="1"/>
  <c r="E79" i="36" s="1"/>
  <c r="E80" i="36" s="1"/>
  <c r="E81" i="36" s="1"/>
  <c r="E82" i="36" s="1"/>
  <c r="E83" i="36" s="1"/>
  <c r="E84" i="36" s="1"/>
  <c r="E85" i="36" s="1"/>
  <c r="E86" i="36" s="1"/>
  <c r="E87" i="36" s="1"/>
  <c r="E88" i="36" s="1"/>
  <c r="E89" i="36" s="1"/>
  <c r="E90" i="36" s="1"/>
  <c r="E91" i="36" s="1"/>
  <c r="E92" i="36" s="1"/>
  <c r="E93" i="36" s="1"/>
  <c r="E94" i="36" s="1"/>
  <c r="E95" i="36" s="1"/>
  <c r="E96" i="36" s="1"/>
  <c r="E97" i="36" s="1"/>
  <c r="E98" i="36" s="1"/>
  <c r="E99" i="36" s="1"/>
  <c r="E100" i="36" s="1"/>
  <c r="E101" i="36" s="1"/>
  <c r="E102" i="36" s="1"/>
  <c r="E103" i="36" s="1"/>
  <c r="E104" i="36" s="1"/>
  <c r="E105" i="36" s="1"/>
  <c r="E106" i="36" s="1"/>
  <c r="E107" i="36" s="1"/>
  <c r="E108" i="36" s="1"/>
  <c r="E109" i="36" s="1"/>
  <c r="E110" i="36" s="1"/>
  <c r="E111" i="36" s="1"/>
  <c r="E112" i="36" s="1"/>
  <c r="E113" i="36" s="1"/>
  <c r="E114" i="36" s="1"/>
  <c r="E115" i="36" s="1"/>
  <c r="E116" i="36" s="1"/>
  <c r="E117" i="36" s="1"/>
  <c r="E118" i="36" s="1"/>
  <c r="E119" i="36" s="1"/>
  <c r="E120" i="36" s="1"/>
  <c r="E121" i="36" s="1"/>
  <c r="E122" i="36" s="1"/>
  <c r="E123" i="36" s="1"/>
  <c r="E124" i="36" s="1"/>
  <c r="E125" i="36" s="1"/>
  <c r="E126" i="36" s="1"/>
  <c r="E127" i="36" s="1"/>
  <c r="E128" i="36" s="1"/>
  <c r="E129" i="36" s="1"/>
  <c r="E130" i="36" s="1"/>
  <c r="E131" i="36" s="1"/>
  <c r="E132" i="36" s="1"/>
  <c r="E133" i="36" s="1"/>
  <c r="E134" i="36" s="1"/>
  <c r="E135" i="36" s="1"/>
  <c r="E136" i="36" s="1"/>
  <c r="E137" i="36" s="1"/>
  <c r="E138" i="36" s="1"/>
  <c r="E139" i="36" s="1"/>
  <c r="E140" i="36" s="1"/>
  <c r="E141" i="36" s="1"/>
  <c r="E142" i="36" s="1"/>
  <c r="E143" i="36" s="1"/>
  <c r="E144" i="36" s="1"/>
  <c r="E145" i="36" s="1"/>
  <c r="E146" i="36" s="1"/>
  <c r="E147" i="36" s="1"/>
  <c r="E148" i="36" s="1"/>
  <c r="E149" i="36" s="1"/>
  <c r="E150" i="36" s="1"/>
  <c r="E151" i="36" s="1"/>
  <c r="E152" i="36" s="1"/>
  <c r="E153" i="36" s="1"/>
  <c r="E154" i="36" s="1"/>
  <c r="E155" i="36" s="1"/>
  <c r="E156" i="36" s="1"/>
  <c r="E157" i="36" s="1"/>
  <c r="E158" i="36" s="1"/>
  <c r="E159" i="36" s="1"/>
  <c r="E160" i="36" s="1"/>
  <c r="E161" i="36" s="1"/>
  <c r="E162" i="36" s="1"/>
  <c r="E163" i="36" s="1"/>
  <c r="E164" i="36" s="1"/>
  <c r="E165" i="36" s="1"/>
  <c r="E166" i="36" s="1"/>
  <c r="E167" i="36" s="1"/>
  <c r="E168" i="36" s="1"/>
  <c r="E169" i="36" s="1"/>
  <c r="E170" i="36" s="1"/>
  <c r="E171" i="36" s="1"/>
  <c r="E172" i="36" s="1"/>
  <c r="E173" i="36" s="1"/>
  <c r="E174" i="36" s="1"/>
  <c r="E175" i="36" s="1"/>
  <c r="E176" i="36" s="1"/>
  <c r="E177" i="36" s="1"/>
  <c r="E178" i="36" s="1"/>
  <c r="E179" i="36" s="1"/>
  <c r="E180" i="36" s="1"/>
  <c r="E181" i="36" s="1"/>
  <c r="E182" i="36" s="1"/>
  <c r="E183" i="36" s="1"/>
  <c r="E184" i="36" s="1"/>
  <c r="E185" i="36" s="1"/>
  <c r="E186" i="36" s="1"/>
  <c r="E187" i="36" s="1"/>
  <c r="E188" i="36" s="1"/>
  <c r="E189" i="36" s="1"/>
  <c r="E190" i="36" s="1"/>
  <c r="E191" i="36" s="1"/>
  <c r="E192" i="36" s="1"/>
  <c r="E193" i="36" s="1"/>
  <c r="E194" i="36" s="1"/>
  <c r="E195" i="36" s="1"/>
  <c r="E196" i="36" s="1"/>
  <c r="E197" i="36" s="1"/>
  <c r="E198" i="36" s="1"/>
  <c r="E199" i="36" s="1"/>
  <c r="E200" i="36" s="1"/>
  <c r="E201" i="36" s="1"/>
  <c r="E202" i="36" s="1"/>
  <c r="E203" i="36" s="1"/>
  <c r="E204" i="36" s="1"/>
  <c r="E205" i="36" s="1"/>
  <c r="E206" i="36" s="1"/>
  <c r="E207" i="36" s="1"/>
  <c r="E208" i="36" s="1"/>
  <c r="E209" i="36" s="1"/>
  <c r="E210" i="36" s="1"/>
  <c r="E211" i="36" s="1"/>
  <c r="E212" i="36" s="1"/>
  <c r="E213" i="36" s="1"/>
  <c r="E214" i="36" s="1"/>
  <c r="E215" i="36" s="1"/>
  <c r="E216" i="36" s="1"/>
  <c r="E217" i="36" s="1"/>
  <c r="E218" i="36" s="1"/>
  <c r="E219" i="36" s="1"/>
  <c r="E220" i="36" s="1"/>
  <c r="E221" i="36" s="1"/>
  <c r="E222" i="36" s="1"/>
  <c r="E223" i="36" s="1"/>
  <c r="E224" i="36" s="1"/>
  <c r="E225" i="36" s="1"/>
  <c r="E226" i="36" s="1"/>
  <c r="E227" i="36" s="1"/>
  <c r="E228" i="36" s="1"/>
  <c r="E229" i="36" s="1"/>
  <c r="E230" i="36" s="1"/>
  <c r="E231" i="36" s="1"/>
  <c r="E232" i="36" s="1"/>
  <c r="E233" i="36" s="1"/>
  <c r="E234" i="36" s="1"/>
  <c r="E235" i="36" s="1"/>
  <c r="E236" i="36" s="1"/>
  <c r="E237" i="36" s="1"/>
  <c r="E238" i="36" s="1"/>
  <c r="E239" i="36" s="1"/>
  <c r="E240" i="36" s="1"/>
  <c r="E241" i="36" s="1"/>
  <c r="E242" i="36" s="1"/>
  <c r="E243" i="36" s="1"/>
  <c r="E244" i="36" s="1"/>
  <c r="E245" i="36" s="1"/>
  <c r="E246" i="36" s="1"/>
  <c r="E247" i="36" s="1"/>
  <c r="E248" i="36" s="1"/>
  <c r="E249" i="36" s="1"/>
  <c r="E250" i="36" s="1"/>
  <c r="E251" i="36" s="1"/>
  <c r="E252" i="36" s="1"/>
  <c r="E253" i="36" s="1"/>
  <c r="E254" i="36" s="1"/>
  <c r="E255" i="36" s="1"/>
  <c r="E256" i="36" s="1"/>
  <c r="E257" i="36" s="1"/>
  <c r="E258" i="36" s="1"/>
  <c r="E259" i="36" s="1"/>
  <c r="E260" i="36" s="1"/>
  <c r="E261" i="36" s="1"/>
  <c r="E262" i="36" s="1"/>
  <c r="E263" i="36" s="1"/>
  <c r="E264" i="36" s="1"/>
  <c r="E265" i="36" s="1"/>
  <c r="E266" i="36" s="1"/>
  <c r="E267" i="36" s="1"/>
  <c r="E268" i="36" s="1"/>
  <c r="E269" i="36" s="1"/>
  <c r="E270" i="36" s="1"/>
  <c r="E271" i="36" s="1"/>
  <c r="E272" i="36" s="1"/>
  <c r="E273" i="36" s="1"/>
  <c r="E274" i="36" s="1"/>
  <c r="E275" i="36" s="1"/>
  <c r="E276" i="36" s="1"/>
  <c r="E277" i="36" s="1"/>
  <c r="E278" i="36" s="1"/>
  <c r="E279" i="36" s="1"/>
  <c r="E280" i="36" s="1"/>
  <c r="E281" i="36" s="1"/>
  <c r="E282" i="36" s="1"/>
  <c r="E283" i="36" s="1"/>
  <c r="E284" i="36" s="1"/>
  <c r="E285" i="36" s="1"/>
  <c r="E286" i="36" s="1"/>
  <c r="E287" i="36" s="1"/>
  <c r="E288" i="36" s="1"/>
  <c r="E289" i="36" s="1"/>
  <c r="E290" i="36" s="1"/>
  <c r="E291" i="36" s="1"/>
  <c r="E292" i="36" s="1"/>
  <c r="E293" i="36" s="1"/>
  <c r="E294" i="36" s="1"/>
  <c r="E295" i="36" s="1"/>
  <c r="E296" i="36" s="1"/>
  <c r="E297" i="36" s="1"/>
  <c r="E298" i="36" s="1"/>
  <c r="E299" i="36" s="1"/>
  <c r="E300" i="36" s="1"/>
  <c r="E301" i="36" s="1"/>
  <c r="E302" i="36" s="1"/>
  <c r="E303" i="36" s="1"/>
  <c r="E304" i="36" s="1"/>
  <c r="E305" i="36" s="1"/>
  <c r="E306" i="36" s="1"/>
  <c r="E307" i="36" s="1"/>
  <c r="E308" i="36" s="1"/>
  <c r="E309" i="36" s="1"/>
  <c r="E310" i="36" s="1"/>
  <c r="E311" i="36" s="1"/>
  <c r="E312" i="36" s="1"/>
  <c r="E313" i="36" s="1"/>
  <c r="E314" i="36" s="1"/>
  <c r="E315" i="36" s="1"/>
  <c r="E316" i="36" s="1"/>
  <c r="E317" i="36" s="1"/>
  <c r="E318" i="36" s="1"/>
  <c r="E319" i="36" s="1"/>
  <c r="E320" i="36" s="1"/>
  <c r="E321" i="36" s="1"/>
  <c r="E322" i="36" s="1"/>
  <c r="E323" i="36" s="1"/>
  <c r="E324" i="36" s="1"/>
  <c r="E325" i="36" s="1"/>
  <c r="E326" i="36" s="1"/>
  <c r="E327" i="36" s="1"/>
  <c r="E328" i="36" s="1"/>
  <c r="E329" i="36" s="1"/>
  <c r="E330" i="36" s="1"/>
  <c r="E331" i="36" s="1"/>
  <c r="E332" i="36" s="1"/>
  <c r="E333" i="36" s="1"/>
  <c r="E334" i="36" s="1"/>
  <c r="E335" i="36" s="1"/>
  <c r="E336" i="36" s="1"/>
  <c r="E337" i="36" s="1"/>
  <c r="E338" i="36" s="1"/>
  <c r="E339" i="36" s="1"/>
  <c r="E340" i="36" s="1"/>
  <c r="E341" i="36" s="1"/>
  <c r="E342" i="36" s="1"/>
  <c r="E343" i="36" s="1"/>
  <c r="E344" i="36" s="1"/>
  <c r="E345" i="36" s="1"/>
  <c r="E346" i="36" s="1"/>
  <c r="E347" i="36" s="1"/>
  <c r="E348" i="36" s="1"/>
  <c r="E349" i="36" s="1"/>
  <c r="E350" i="36" s="1"/>
  <c r="E351" i="36" s="1"/>
  <c r="E352" i="36" s="1"/>
  <c r="E353" i="36" s="1"/>
  <c r="E354" i="36" s="1"/>
  <c r="E355" i="36" s="1"/>
  <c r="E356" i="36" s="1"/>
  <c r="E357" i="36" s="1"/>
  <c r="E358" i="36" s="1"/>
  <c r="E359" i="36" s="1"/>
  <c r="E360" i="36" s="1"/>
  <c r="E361" i="36" s="1"/>
  <c r="E362" i="36" s="1"/>
  <c r="E363" i="36" s="1"/>
  <c r="E364" i="36" s="1"/>
  <c r="E365" i="36" s="1"/>
  <c r="E366" i="36" s="1"/>
  <c r="E367" i="36" s="1"/>
  <c r="E368" i="36" s="1"/>
  <c r="E369" i="36" s="1"/>
  <c r="E370" i="36" s="1"/>
  <c r="E371" i="36" s="1"/>
  <c r="E372" i="36" s="1"/>
  <c r="E373" i="36" s="1"/>
  <c r="E374" i="36" s="1"/>
  <c r="E375" i="36" s="1"/>
  <c r="E376" i="36" s="1"/>
  <c r="E377" i="36" s="1"/>
  <c r="E378" i="36" s="1"/>
  <c r="E379" i="36" s="1"/>
  <c r="E380" i="36" s="1"/>
  <c r="E381" i="36" s="1"/>
  <c r="E382" i="36" s="1"/>
  <c r="E383" i="36" s="1"/>
  <c r="E384" i="36" s="1"/>
  <c r="E385" i="36" s="1"/>
  <c r="E386" i="36" s="1"/>
  <c r="E387" i="36" s="1"/>
  <c r="E388" i="36" s="1"/>
  <c r="E389" i="36" s="1"/>
  <c r="E390" i="36" s="1"/>
  <c r="E391" i="36" s="1"/>
  <c r="E392" i="36" s="1"/>
  <c r="E393" i="36" s="1"/>
  <c r="E394" i="36" s="1"/>
  <c r="E395" i="36" s="1"/>
  <c r="E396" i="36" s="1"/>
  <c r="E397" i="36" s="1"/>
  <c r="E398" i="36" s="1"/>
  <c r="E399" i="36" s="1"/>
  <c r="E400" i="36" s="1"/>
  <c r="E401" i="36" s="1"/>
  <c r="E402" i="36" s="1"/>
  <c r="E403" i="36" s="1"/>
  <c r="E404" i="36" s="1"/>
  <c r="E405" i="36" s="1"/>
  <c r="E406" i="36" s="1"/>
  <c r="E407" i="36" s="1"/>
  <c r="E408" i="36" s="1"/>
  <c r="E409" i="36" s="1"/>
  <c r="E410" i="36" s="1"/>
  <c r="E411" i="36" s="1"/>
  <c r="E412" i="36" s="1"/>
  <c r="E413" i="36" s="1"/>
  <c r="E414" i="36" s="1"/>
  <c r="E415" i="36" s="1"/>
  <c r="E416" i="36" s="1"/>
  <c r="E417" i="36" s="1"/>
  <c r="E418" i="36" s="1"/>
  <c r="E419" i="36" s="1"/>
  <c r="E420" i="36" s="1"/>
  <c r="E421" i="36" s="1"/>
  <c r="E422" i="36" s="1"/>
  <c r="E423" i="36" s="1"/>
  <c r="E424" i="36" s="1"/>
  <c r="E425" i="36" s="1"/>
  <c r="E426" i="36" s="1"/>
  <c r="E427" i="36" s="1"/>
  <c r="E428" i="36" s="1"/>
  <c r="E429" i="36" s="1"/>
  <c r="E430" i="36" s="1"/>
  <c r="E431" i="36" s="1"/>
  <c r="E432" i="36" s="1"/>
  <c r="E433" i="36" s="1"/>
  <c r="E434" i="36" s="1"/>
  <c r="E435" i="36" s="1"/>
  <c r="E436" i="36" s="1"/>
  <c r="E437" i="36" s="1"/>
  <c r="E438" i="36" s="1"/>
  <c r="E439" i="36" s="1"/>
  <c r="E440" i="36" s="1"/>
  <c r="E441" i="36" s="1"/>
  <c r="E442" i="36" s="1"/>
  <c r="E443" i="36" s="1"/>
  <c r="E444" i="36" s="1"/>
  <c r="E445" i="36" s="1"/>
  <c r="E446" i="36" s="1"/>
  <c r="E447" i="36" s="1"/>
  <c r="E448" i="36" s="1"/>
  <c r="E449" i="36" s="1"/>
  <c r="E450" i="36" s="1"/>
  <c r="E451" i="36" s="1"/>
  <c r="E452" i="36" s="1"/>
  <c r="E453" i="36" s="1"/>
  <c r="E454" i="36" s="1"/>
  <c r="E455" i="36" s="1"/>
  <c r="E456" i="36" s="1"/>
  <c r="E457" i="36" s="1"/>
  <c r="E458" i="36" s="1"/>
  <c r="E459" i="36" s="1"/>
  <c r="E460" i="36" s="1"/>
  <c r="E461" i="36" s="1"/>
  <c r="E462" i="36" s="1"/>
  <c r="E463" i="36" s="1"/>
  <c r="E464" i="36" s="1"/>
  <c r="E465" i="36" s="1"/>
  <c r="E466" i="36" s="1"/>
  <c r="E467" i="36" s="1"/>
  <c r="E468" i="36" s="1"/>
  <c r="E469" i="36" s="1"/>
  <c r="E470" i="36" s="1"/>
  <c r="E471" i="36" s="1"/>
  <c r="E472" i="36" s="1"/>
  <c r="E473" i="36" s="1"/>
  <c r="E474" i="36" s="1"/>
  <c r="E475" i="36" s="1"/>
  <c r="E476" i="36" s="1"/>
  <c r="E477" i="36" s="1"/>
  <c r="E478" i="36" s="1"/>
  <c r="E479" i="36" s="1"/>
  <c r="E480" i="36" s="1"/>
  <c r="E481" i="36" s="1"/>
  <c r="E482" i="36" s="1"/>
  <c r="E483" i="36" s="1"/>
  <c r="E484" i="36" s="1"/>
  <c r="E485" i="36" s="1"/>
  <c r="E486" i="36" s="1"/>
  <c r="E487" i="36" s="1"/>
  <c r="E488" i="36" s="1"/>
  <c r="E489" i="36" s="1"/>
  <c r="E490" i="36" s="1"/>
  <c r="E491" i="36" s="1"/>
  <c r="E492" i="36" s="1"/>
  <c r="E493" i="36" s="1"/>
  <c r="E494" i="36" s="1"/>
  <c r="E495" i="36" s="1"/>
  <c r="E496" i="36" s="1"/>
  <c r="E497" i="36" s="1"/>
  <c r="E498" i="36" s="1"/>
  <c r="E499" i="36" s="1"/>
  <c r="E500" i="36" s="1"/>
  <c r="E501" i="36" s="1"/>
  <c r="E502" i="36" s="1"/>
  <c r="E503" i="36" s="1"/>
  <c r="E504" i="36" s="1"/>
  <c r="E505" i="36" s="1"/>
  <c r="E506" i="36" s="1"/>
  <c r="E507" i="36" s="1"/>
  <c r="E508" i="36" s="1"/>
  <c r="E509" i="36" s="1"/>
  <c r="E510" i="36" s="1"/>
  <c r="E511" i="36" s="1"/>
  <c r="E512" i="36" s="1"/>
  <c r="E513" i="36" s="1"/>
  <c r="E514" i="36" s="1"/>
  <c r="E515" i="36" s="1"/>
  <c r="E516" i="36" s="1"/>
  <c r="E517" i="36" s="1"/>
  <c r="E518" i="36" s="1"/>
  <c r="E519" i="36" s="1"/>
  <c r="E520" i="36" s="1"/>
  <c r="E521" i="36" s="1"/>
  <c r="E522" i="36" s="1"/>
  <c r="E523" i="36" s="1"/>
  <c r="E524" i="36" s="1"/>
  <c r="E525" i="36" s="1"/>
  <c r="E526" i="36" s="1"/>
  <c r="E527" i="36" s="1"/>
  <c r="E528" i="36" s="1"/>
  <c r="E529" i="36" s="1"/>
  <c r="E530" i="36" s="1"/>
  <c r="E531" i="36" s="1"/>
  <c r="E532" i="36" s="1"/>
  <c r="E533" i="36" s="1"/>
  <c r="E534" i="36" s="1"/>
  <c r="E535" i="36" s="1"/>
  <c r="E536" i="36" s="1"/>
  <c r="E537" i="36" s="1"/>
  <c r="E538" i="36" s="1"/>
  <c r="E539" i="36" s="1"/>
  <c r="E540" i="36" s="1"/>
  <c r="E541" i="36" s="1"/>
  <c r="E542" i="36" s="1"/>
  <c r="E543" i="36" s="1"/>
  <c r="E544" i="36" s="1"/>
  <c r="E545" i="36" s="1"/>
  <c r="E546" i="36" s="1"/>
  <c r="E547" i="36" s="1"/>
  <c r="E548" i="36" s="1"/>
  <c r="E549" i="36" s="1"/>
  <c r="E550" i="36" s="1"/>
  <c r="E551" i="36" s="1"/>
  <c r="E552" i="36" s="1"/>
  <c r="E553" i="36" s="1"/>
  <c r="E554" i="36" s="1"/>
  <c r="E555" i="36" s="1"/>
  <c r="E556" i="36" s="1"/>
  <c r="E557" i="36" s="1"/>
  <c r="E558" i="36" s="1"/>
  <c r="E559" i="36" s="1"/>
  <c r="E560" i="36" s="1"/>
  <c r="E561" i="36" s="1"/>
  <c r="E562" i="36" s="1"/>
  <c r="E563" i="36" s="1"/>
  <c r="E564" i="36" s="1"/>
  <c r="E565" i="36" s="1"/>
  <c r="E566" i="36" s="1"/>
  <c r="E567" i="36" s="1"/>
  <c r="E568" i="36" s="1"/>
  <c r="E569" i="36" s="1"/>
  <c r="E570" i="36" s="1"/>
  <c r="E571" i="36" s="1"/>
  <c r="E572" i="36" s="1"/>
  <c r="E573" i="36" s="1"/>
  <c r="E574" i="36" s="1"/>
  <c r="E575" i="36" s="1"/>
  <c r="E576" i="36" s="1"/>
  <c r="E577" i="36" s="1"/>
  <c r="E578" i="36" s="1"/>
  <c r="E579" i="36" s="1"/>
  <c r="E580" i="36" s="1"/>
  <c r="E581" i="36" s="1"/>
  <c r="E582" i="36" s="1"/>
  <c r="E583" i="36" s="1"/>
  <c r="E584" i="36" s="1"/>
  <c r="E585" i="36" s="1"/>
  <c r="E586" i="36" s="1"/>
  <c r="E587" i="36" s="1"/>
  <c r="E588" i="36" s="1"/>
  <c r="E589" i="36" s="1"/>
  <c r="E590" i="36" s="1"/>
  <c r="E591" i="36" s="1"/>
  <c r="E592" i="36" s="1"/>
  <c r="E593" i="36" s="1"/>
  <c r="E594" i="36" s="1"/>
  <c r="E595" i="36" s="1"/>
  <c r="E596" i="36" s="1"/>
  <c r="E597" i="36" s="1"/>
  <c r="E598" i="36" s="1"/>
  <c r="E599" i="36" s="1"/>
  <c r="E600" i="36" s="1"/>
  <c r="E601" i="36" s="1"/>
  <c r="E602" i="36" s="1"/>
  <c r="E603" i="36" s="1"/>
  <c r="E604" i="36" s="1"/>
  <c r="E605" i="36" s="1"/>
  <c r="E606" i="36" s="1"/>
  <c r="E607" i="36" s="1"/>
  <c r="E608" i="36" s="1"/>
  <c r="E609" i="36" s="1"/>
  <c r="E610" i="36" s="1"/>
  <c r="E611" i="36" s="1"/>
  <c r="E612" i="36" s="1"/>
  <c r="E613" i="36" s="1"/>
  <c r="E614" i="36" s="1"/>
  <c r="E615" i="36" s="1"/>
  <c r="E616" i="36" s="1"/>
  <c r="E617" i="36" s="1"/>
  <c r="E618" i="36" s="1"/>
  <c r="E619" i="36" s="1"/>
  <c r="E620" i="36" s="1"/>
  <c r="E621" i="36" s="1"/>
  <c r="E622" i="36" s="1"/>
  <c r="E623" i="36" s="1"/>
  <c r="E624" i="36" s="1"/>
  <c r="E625" i="36" s="1"/>
  <c r="E626" i="36" s="1"/>
  <c r="E627" i="36" s="1"/>
  <c r="E628" i="36" s="1"/>
  <c r="E629" i="36" s="1"/>
  <c r="E630" i="36" s="1"/>
  <c r="E631" i="36" s="1"/>
  <c r="E632" i="36" s="1"/>
  <c r="E633" i="36" s="1"/>
  <c r="E634" i="36" s="1"/>
  <c r="E635" i="36" s="1"/>
  <c r="E636" i="36" s="1"/>
  <c r="E637" i="36" s="1"/>
  <c r="E638" i="36" s="1"/>
  <c r="E639" i="36" s="1"/>
  <c r="E640" i="36" s="1"/>
  <c r="E641" i="36" s="1"/>
  <c r="E642" i="36" s="1"/>
  <c r="E643" i="36" s="1"/>
  <c r="E644" i="36" s="1"/>
  <c r="E645" i="36" s="1"/>
  <c r="E646" i="36" s="1"/>
  <c r="E647" i="36" s="1"/>
  <c r="E648" i="36" s="1"/>
  <c r="E649" i="36" s="1"/>
  <c r="E650" i="36" s="1"/>
  <c r="E651" i="36" s="1"/>
  <c r="E652" i="36" s="1"/>
  <c r="E653" i="36" s="1"/>
  <c r="E654" i="36" s="1"/>
  <c r="E655" i="36" s="1"/>
  <c r="E656" i="36" s="1"/>
  <c r="E657" i="36" s="1"/>
  <c r="E658" i="36" s="1"/>
  <c r="E659" i="36" s="1"/>
  <c r="E660" i="36" s="1"/>
  <c r="E661" i="36" s="1"/>
  <c r="E662" i="36" s="1"/>
  <c r="E663" i="36" s="1"/>
  <c r="E664" i="36" s="1"/>
  <c r="E665" i="36" s="1"/>
  <c r="E666" i="36" s="1"/>
  <c r="E667" i="36" s="1"/>
  <c r="E668" i="36" s="1"/>
  <c r="E669" i="36" s="1"/>
  <c r="E670" i="36" s="1"/>
  <c r="E671" i="36" s="1"/>
  <c r="E672" i="36" s="1"/>
  <c r="E673" i="36" s="1"/>
  <c r="E674" i="36" s="1"/>
  <c r="E675" i="36" s="1"/>
  <c r="E676" i="36" s="1"/>
  <c r="E677" i="36" s="1"/>
  <c r="E678" i="36" s="1"/>
  <c r="E679" i="36" s="1"/>
  <c r="E680" i="36" s="1"/>
  <c r="E681" i="36" s="1"/>
  <c r="E682" i="36" s="1"/>
  <c r="E683" i="36" s="1"/>
  <c r="E684" i="36" s="1"/>
  <c r="E685" i="36" s="1"/>
  <c r="E686" i="36" s="1"/>
  <c r="E687" i="36" s="1"/>
  <c r="E688" i="36" s="1"/>
  <c r="E689" i="36" s="1"/>
  <c r="E690" i="36" s="1"/>
  <c r="E691" i="36" s="1"/>
  <c r="E692" i="36" s="1"/>
  <c r="E693" i="36" s="1"/>
  <c r="E694" i="36" s="1"/>
  <c r="E695" i="36" s="1"/>
  <c r="E696" i="36" s="1"/>
  <c r="E697" i="36" s="1"/>
  <c r="E698" i="36" s="1"/>
  <c r="E699" i="36" s="1"/>
  <c r="E700" i="36" s="1"/>
  <c r="E701" i="36" s="1"/>
  <c r="E702" i="36" s="1"/>
  <c r="E703" i="36" s="1"/>
  <c r="E704" i="36" s="1"/>
  <c r="E705" i="36" s="1"/>
  <c r="E706" i="36" s="1"/>
  <c r="E707" i="36" s="1"/>
  <c r="E708" i="36" s="1"/>
  <c r="E709" i="36" s="1"/>
  <c r="E710" i="36" s="1"/>
  <c r="E711" i="36" s="1"/>
  <c r="E712" i="36" s="1"/>
  <c r="E713" i="36" s="1"/>
  <c r="E714" i="36" s="1"/>
  <c r="E715" i="36" s="1"/>
  <c r="E716" i="36" s="1"/>
  <c r="E717" i="36" s="1"/>
  <c r="E718" i="36" s="1"/>
  <c r="E719" i="36" s="1"/>
  <c r="E720" i="36" s="1"/>
  <c r="E721" i="36" s="1"/>
  <c r="E722" i="36" s="1"/>
  <c r="E723" i="36" s="1"/>
  <c r="E724" i="36" s="1"/>
  <c r="E725" i="36" s="1"/>
  <c r="E726" i="36" s="1"/>
  <c r="E727" i="36" s="1"/>
  <c r="E728" i="36" s="1"/>
  <c r="E729" i="36" s="1"/>
  <c r="E730" i="36" s="1"/>
  <c r="E731" i="36" s="1"/>
  <c r="E732" i="36" s="1"/>
  <c r="E733" i="36" s="1"/>
  <c r="E734" i="36" s="1"/>
  <c r="E735" i="36" s="1"/>
  <c r="E736" i="36" s="1"/>
  <c r="E737" i="36" s="1"/>
  <c r="E738" i="36" s="1"/>
  <c r="E739" i="36" s="1"/>
  <c r="E740" i="36" s="1"/>
  <c r="E741" i="36" s="1"/>
  <c r="E742" i="36" s="1"/>
  <c r="E743" i="36" s="1"/>
  <c r="E744" i="36" s="1"/>
  <c r="E745" i="36" s="1"/>
  <c r="E746" i="36" s="1"/>
  <c r="E747" i="36" s="1"/>
  <c r="E748" i="36" s="1"/>
  <c r="E749" i="36" s="1"/>
  <c r="E750" i="36" s="1"/>
  <c r="E751" i="36" s="1"/>
  <c r="E752" i="36" s="1"/>
  <c r="E753" i="36" s="1"/>
  <c r="E754" i="36" s="1"/>
  <c r="E755" i="36" s="1"/>
  <c r="E756" i="36" s="1"/>
  <c r="E757" i="36" s="1"/>
  <c r="E758" i="36" s="1"/>
  <c r="E759" i="36" s="1"/>
  <c r="E760" i="36" s="1"/>
  <c r="E761" i="36" s="1"/>
  <c r="E762" i="36" s="1"/>
  <c r="E763" i="36" s="1"/>
  <c r="E764" i="36" s="1"/>
  <c r="E765" i="36" s="1"/>
  <c r="E766" i="36" s="1"/>
  <c r="E767" i="36" s="1"/>
  <c r="E768" i="36" s="1"/>
  <c r="E769" i="36" s="1"/>
  <c r="E770" i="36" s="1"/>
  <c r="E771" i="36" s="1"/>
  <c r="E772" i="36" s="1"/>
  <c r="E773" i="36" s="1"/>
  <c r="E774" i="36" s="1"/>
  <c r="E775" i="36" s="1"/>
  <c r="E776" i="36" s="1"/>
  <c r="E777" i="36" s="1"/>
  <c r="E778" i="36" s="1"/>
  <c r="E779" i="36" s="1"/>
  <c r="E780" i="36" s="1"/>
  <c r="E781" i="36" s="1"/>
  <c r="E782" i="36" s="1"/>
  <c r="E783" i="36" s="1"/>
  <c r="E784" i="36" s="1"/>
  <c r="E785" i="36" s="1"/>
  <c r="E786" i="36" s="1"/>
  <c r="E787" i="36" s="1"/>
  <c r="E788" i="36" s="1"/>
  <c r="E789" i="36" s="1"/>
  <c r="E790" i="36" s="1"/>
  <c r="E791" i="36" s="1"/>
  <c r="E792" i="36" s="1"/>
  <c r="E793" i="36" s="1"/>
  <c r="E794" i="36" s="1"/>
  <c r="E795" i="36" s="1"/>
  <c r="E796" i="36" s="1"/>
  <c r="E797" i="36" s="1"/>
  <c r="E798" i="36" s="1"/>
  <c r="E799" i="36" s="1"/>
  <c r="E800" i="36" s="1"/>
  <c r="E801" i="36" s="1"/>
  <c r="E802" i="36" s="1"/>
  <c r="E803" i="36" s="1"/>
  <c r="E804" i="36" s="1"/>
  <c r="E805" i="36" s="1"/>
  <c r="E806" i="36" s="1"/>
  <c r="E807" i="36" s="1"/>
  <c r="E808" i="36" s="1"/>
  <c r="E809" i="36" s="1"/>
  <c r="E810" i="36" s="1"/>
  <c r="E811" i="36" s="1"/>
  <c r="E812" i="36" s="1"/>
  <c r="E813" i="36" s="1"/>
  <c r="E814" i="36" s="1"/>
  <c r="E815" i="36" s="1"/>
  <c r="E816" i="36" s="1"/>
  <c r="E817" i="36" s="1"/>
  <c r="E818" i="36" s="1"/>
  <c r="E819" i="36" s="1"/>
  <c r="E820" i="36" s="1"/>
  <c r="E821" i="36" s="1"/>
  <c r="E822" i="36" s="1"/>
  <c r="E823" i="36" s="1"/>
  <c r="E824" i="36" s="1"/>
  <c r="E825" i="36" s="1"/>
  <c r="E826" i="36" s="1"/>
  <c r="E827" i="36" s="1"/>
  <c r="E828" i="36" s="1"/>
  <c r="E829" i="36" s="1"/>
  <c r="E830" i="36" s="1"/>
  <c r="E831" i="36" s="1"/>
  <c r="E832" i="36" s="1"/>
  <c r="E833" i="36" s="1"/>
  <c r="E834" i="36" s="1"/>
  <c r="E835" i="36" s="1"/>
  <c r="E836" i="36" s="1"/>
  <c r="E837" i="36" s="1"/>
  <c r="E838" i="36" s="1"/>
  <c r="E839" i="36" s="1"/>
  <c r="E840" i="36" s="1"/>
  <c r="E841" i="36" s="1"/>
  <c r="E842" i="36" s="1"/>
  <c r="E843" i="36" s="1"/>
  <c r="E844" i="36" s="1"/>
  <c r="E845" i="36" s="1"/>
  <c r="E846" i="36" s="1"/>
  <c r="E847" i="36" s="1"/>
  <c r="E848" i="36" s="1"/>
  <c r="E849" i="36" s="1"/>
  <c r="E850" i="36" s="1"/>
  <c r="E851" i="36" s="1"/>
  <c r="E852" i="36" s="1"/>
  <c r="E853" i="36" s="1"/>
  <c r="E854" i="36" s="1"/>
  <c r="E855" i="36" s="1"/>
  <c r="E856" i="36" s="1"/>
  <c r="E857" i="36" s="1"/>
  <c r="E858" i="36" s="1"/>
  <c r="E859" i="36" s="1"/>
  <c r="E860" i="36" s="1"/>
  <c r="E861" i="36" s="1"/>
  <c r="E862" i="36" s="1"/>
  <c r="E863" i="36" s="1"/>
  <c r="E864" i="36" s="1"/>
  <c r="E865" i="36" s="1"/>
  <c r="E866" i="36" s="1"/>
  <c r="E867" i="36" s="1"/>
  <c r="E868" i="36" s="1"/>
  <c r="E869" i="36" s="1"/>
  <c r="E870" i="36" s="1"/>
  <c r="E871" i="36" s="1"/>
  <c r="E872" i="36" s="1"/>
  <c r="E873" i="36" s="1"/>
  <c r="E874" i="36" s="1"/>
  <c r="E875" i="36" s="1"/>
  <c r="E876" i="36" s="1"/>
  <c r="E877" i="36" s="1"/>
  <c r="E878" i="36" s="1"/>
  <c r="E879" i="36" s="1"/>
  <c r="E880" i="36" s="1"/>
  <c r="E881" i="36" s="1"/>
  <c r="E882" i="36" s="1"/>
  <c r="E883" i="36" s="1"/>
  <c r="E884" i="36" s="1"/>
  <c r="E885" i="36" s="1"/>
  <c r="E886" i="36" s="1"/>
  <c r="E887" i="36" s="1"/>
  <c r="E888" i="36" s="1"/>
  <c r="E889" i="36" s="1"/>
  <c r="E890" i="36" s="1"/>
  <c r="E891" i="36" s="1"/>
  <c r="E892" i="36" s="1"/>
  <c r="E893" i="36" s="1"/>
  <c r="E894" i="36" s="1"/>
  <c r="E895" i="36" s="1"/>
  <c r="E896" i="36" s="1"/>
  <c r="E897" i="36" s="1"/>
  <c r="E898" i="36" s="1"/>
  <c r="E899" i="36" s="1"/>
  <c r="E900" i="36" s="1"/>
  <c r="E901" i="36" s="1"/>
  <c r="E902" i="36" s="1"/>
  <c r="E903" i="36" s="1"/>
  <c r="E904" i="36" s="1"/>
  <c r="E905" i="36" s="1"/>
  <c r="E906" i="36" s="1"/>
  <c r="E907" i="36" s="1"/>
  <c r="E908" i="36" s="1"/>
  <c r="E909" i="36" s="1"/>
  <c r="E910" i="36" s="1"/>
  <c r="E911" i="36" s="1"/>
  <c r="E912" i="36" s="1"/>
  <c r="E913" i="36" s="1"/>
  <c r="E914" i="36" s="1"/>
  <c r="E915" i="36" s="1"/>
  <c r="E916" i="36" s="1"/>
  <c r="E917" i="36" s="1"/>
  <c r="E918" i="36" s="1"/>
  <c r="E919" i="36" s="1"/>
  <c r="E920" i="36" s="1"/>
  <c r="E921" i="36" s="1"/>
  <c r="E922" i="36" s="1"/>
  <c r="E923" i="36" s="1"/>
  <c r="E924" i="36" s="1"/>
  <c r="E925" i="36" s="1"/>
  <c r="E926" i="36" s="1"/>
  <c r="E927" i="36" s="1"/>
  <c r="E928" i="36" s="1"/>
  <c r="E929" i="36" s="1"/>
  <c r="E930" i="36" s="1"/>
  <c r="E931" i="36" s="1"/>
  <c r="E932" i="36" s="1"/>
  <c r="E933" i="36" s="1"/>
  <c r="E934" i="36" s="1"/>
  <c r="E935" i="36" s="1"/>
  <c r="E936" i="36" s="1"/>
  <c r="E937" i="36" s="1"/>
  <c r="E938" i="36" s="1"/>
  <c r="E939" i="36" s="1"/>
  <c r="E940" i="36" s="1"/>
  <c r="E941" i="36" s="1"/>
  <c r="E942" i="36" s="1"/>
  <c r="E943" i="36" s="1"/>
  <c r="E944" i="36" s="1"/>
  <c r="E945" i="36" s="1"/>
  <c r="E946" i="36" s="1"/>
  <c r="E947" i="36" s="1"/>
  <c r="E948" i="36" s="1"/>
  <c r="E949" i="36" s="1"/>
  <c r="E950" i="36" s="1"/>
  <c r="E951" i="36" s="1"/>
  <c r="E952" i="36" s="1"/>
  <c r="E953" i="36" s="1"/>
  <c r="E954" i="36" s="1"/>
  <c r="E955" i="36" s="1"/>
  <c r="E956" i="36" s="1"/>
  <c r="E957" i="36" s="1"/>
  <c r="E958" i="36" s="1"/>
  <c r="E959" i="36" s="1"/>
  <c r="E960" i="36" s="1"/>
  <c r="E961" i="36" s="1"/>
  <c r="E962" i="36" s="1"/>
  <c r="E963" i="36" s="1"/>
  <c r="E964" i="36" s="1"/>
  <c r="E965" i="36" s="1"/>
  <c r="E966" i="36" s="1"/>
  <c r="E967" i="36" s="1"/>
  <c r="E968" i="36" s="1"/>
  <c r="E969" i="36" s="1"/>
  <c r="E970" i="36" s="1"/>
  <c r="E971" i="36" s="1"/>
  <c r="E972" i="36" s="1"/>
  <c r="E973" i="36" s="1"/>
  <c r="E974" i="36" s="1"/>
  <c r="E975" i="36" s="1"/>
  <c r="E976" i="36" s="1"/>
  <c r="E977" i="36" s="1"/>
  <c r="E978" i="36" s="1"/>
  <c r="E979" i="36" s="1"/>
  <c r="E980" i="36" s="1"/>
  <c r="E981" i="36" s="1"/>
  <c r="E982" i="36" s="1"/>
  <c r="E983" i="36" s="1"/>
  <c r="E984" i="36" s="1"/>
  <c r="E985" i="36" s="1"/>
  <c r="E986" i="36" s="1"/>
  <c r="E987" i="36" s="1"/>
  <c r="E988" i="36" s="1"/>
  <c r="E989" i="36" s="1"/>
  <c r="E990" i="36" s="1"/>
  <c r="E991" i="36" s="1"/>
  <c r="E992" i="36" s="1"/>
  <c r="E993" i="36" s="1"/>
  <c r="E994" i="36" s="1"/>
  <c r="E995" i="36" s="1"/>
  <c r="E996" i="36" s="1"/>
  <c r="E997" i="36" s="1"/>
  <c r="E998" i="36" s="1"/>
  <c r="E999" i="36" s="1"/>
  <c r="E1000" i="36" s="1"/>
  <c r="E1001" i="36" s="1"/>
  <c r="E1002" i="36" s="1"/>
  <c r="E1003" i="36" s="1"/>
  <c r="E1004" i="36" s="1"/>
  <c r="E1005" i="36" s="1"/>
  <c r="E1006" i="36" s="1"/>
  <c r="E1007" i="36" s="1"/>
  <c r="E1008" i="36" s="1"/>
  <c r="E1009" i="36" s="1"/>
  <c r="E1010" i="36" s="1"/>
  <c r="E1011" i="36" s="1"/>
  <c r="E1012" i="36" s="1"/>
  <c r="E1013" i="36" s="1"/>
  <c r="E1014" i="36" s="1"/>
  <c r="E1015" i="36" s="1"/>
  <c r="E1016" i="36" s="1"/>
  <c r="E1017" i="36" s="1"/>
  <c r="E1018" i="36" s="1"/>
  <c r="E1019" i="36" s="1"/>
  <c r="E1020" i="36" s="1"/>
  <c r="E1021" i="36" s="1"/>
  <c r="E1022" i="36" s="1"/>
  <c r="E1023" i="36" s="1"/>
  <c r="E1024" i="36" s="1"/>
  <c r="E1025" i="36" s="1"/>
  <c r="E1026" i="36" s="1"/>
  <c r="E1027" i="36" s="1"/>
  <c r="E1028" i="36" s="1"/>
  <c r="E1029" i="36" s="1"/>
  <c r="E1030" i="36" s="1"/>
  <c r="E1031" i="36" s="1"/>
  <c r="E1032" i="36" s="1"/>
  <c r="E1033" i="36" s="1"/>
  <c r="E1034" i="36" s="1"/>
  <c r="E1035" i="36" s="1"/>
  <c r="E1036" i="36" s="1"/>
  <c r="E1037" i="36" s="1"/>
  <c r="E1038" i="36" s="1"/>
  <c r="E1039" i="36" s="1"/>
  <c r="E1040" i="36" s="1"/>
  <c r="E1041" i="36" s="1"/>
  <c r="E1042" i="36" s="1"/>
  <c r="E1043" i="36" s="1"/>
  <c r="E1044" i="36" s="1"/>
  <c r="E1045" i="36" s="1"/>
  <c r="E1046" i="36" s="1"/>
  <c r="E1047" i="36" s="1"/>
  <c r="E1048" i="36" s="1"/>
  <c r="E1049" i="36" s="1"/>
  <c r="E1050" i="36" s="1"/>
  <c r="E1051" i="36" s="1"/>
  <c r="E1052" i="36" s="1"/>
  <c r="E1053" i="36" s="1"/>
  <c r="E1054" i="36" s="1"/>
  <c r="E1055" i="36" s="1"/>
  <c r="E1056" i="36" s="1"/>
  <c r="E1057" i="36" s="1"/>
  <c r="E1058" i="36" s="1"/>
  <c r="E1059" i="36" s="1"/>
  <c r="E1060" i="36" s="1"/>
  <c r="E1061" i="36" s="1"/>
  <c r="E1062" i="36" s="1"/>
  <c r="E1063" i="36" s="1"/>
  <c r="E1064" i="36" s="1"/>
  <c r="E1065" i="36" s="1"/>
  <c r="E1066" i="36" s="1"/>
  <c r="E1067" i="36" s="1"/>
  <c r="E1068" i="36" s="1"/>
  <c r="E1069" i="36" s="1"/>
  <c r="E1070" i="36" s="1"/>
  <c r="E1071" i="36" s="1"/>
  <c r="E1072" i="36" s="1"/>
  <c r="E1073" i="36" s="1"/>
  <c r="E1074" i="36" s="1"/>
  <c r="E1075" i="36" s="1"/>
  <c r="E1076" i="36" s="1"/>
  <c r="E1077" i="36" s="1"/>
  <c r="E1078" i="36" s="1"/>
  <c r="E1079" i="36" s="1"/>
  <c r="E1080" i="36" s="1"/>
  <c r="E1081" i="36" s="1"/>
  <c r="E1082" i="36" s="1"/>
  <c r="E1083" i="36" s="1"/>
  <c r="E1084" i="36" s="1"/>
  <c r="E1085" i="36" s="1"/>
  <c r="E1086" i="36" s="1"/>
  <c r="E1087" i="36" s="1"/>
  <c r="E1088" i="36" s="1"/>
  <c r="E1089" i="36" s="1"/>
  <c r="E1090" i="36" s="1"/>
  <c r="E1091" i="36" s="1"/>
  <c r="E1092" i="36" s="1"/>
  <c r="E1093" i="36" s="1"/>
  <c r="E1094" i="36" s="1"/>
  <c r="E1095" i="36" s="1"/>
  <c r="E1096" i="36" s="1"/>
  <c r="E1097" i="36" s="1"/>
  <c r="E1098" i="36" s="1"/>
  <c r="E1099" i="36" s="1"/>
  <c r="E1100" i="36" s="1"/>
  <c r="E1101" i="36" s="1"/>
  <c r="E1102" i="36" s="1"/>
  <c r="E1103" i="36" s="1"/>
  <c r="E1104" i="36" s="1"/>
  <c r="E1105" i="36" s="1"/>
  <c r="E1106" i="36" s="1"/>
  <c r="E1107" i="36" s="1"/>
  <c r="E1108" i="36" s="1"/>
  <c r="E1109" i="36" s="1"/>
  <c r="E1110" i="36" s="1"/>
  <c r="E1111" i="36" s="1"/>
  <c r="E1112" i="36" s="1"/>
  <c r="E1113" i="36" s="1"/>
  <c r="E1114" i="36" s="1"/>
  <c r="E1115" i="36" s="1"/>
  <c r="E1116" i="36" s="1"/>
  <c r="E1117" i="36" s="1"/>
  <c r="E1118" i="36" s="1"/>
  <c r="E1119" i="36" s="1"/>
  <c r="E1120" i="36" s="1"/>
  <c r="E1121" i="36" s="1"/>
  <c r="E1122" i="36" s="1"/>
  <c r="E1123" i="36" s="1"/>
  <c r="E1124" i="36" s="1"/>
  <c r="E1125" i="36" s="1"/>
  <c r="E1126" i="36" s="1"/>
  <c r="E1127" i="36" s="1"/>
  <c r="E1128" i="36" s="1"/>
  <c r="E1129" i="36" s="1"/>
  <c r="E1130" i="36" s="1"/>
  <c r="E1131" i="36" s="1"/>
  <c r="E1132" i="36" s="1"/>
  <c r="E1133" i="36" s="1"/>
  <c r="E1134" i="36" s="1"/>
  <c r="E1135" i="36" s="1"/>
  <c r="E1136" i="36" s="1"/>
  <c r="E1137" i="36" s="1"/>
  <c r="E1138" i="36" s="1"/>
  <c r="E1139" i="36" s="1"/>
  <c r="E1140" i="36" s="1"/>
  <c r="E1141" i="36" s="1"/>
  <c r="E1142" i="36" s="1"/>
  <c r="E1143" i="36" s="1"/>
  <c r="E1144" i="36" s="1"/>
  <c r="E1145" i="36" s="1"/>
  <c r="E1146" i="36" s="1"/>
  <c r="E1147" i="36" s="1"/>
  <c r="E1148" i="36" s="1"/>
  <c r="E1149" i="36" s="1"/>
  <c r="E1150" i="36" s="1"/>
  <c r="E1151" i="36" s="1"/>
  <c r="E1152" i="36" s="1"/>
  <c r="E1153" i="36" s="1"/>
  <c r="E1154" i="36" s="1"/>
  <c r="E1155" i="36" s="1"/>
  <c r="E1156" i="36" s="1"/>
  <c r="E1157" i="36" s="1"/>
  <c r="E1158" i="36" s="1"/>
  <c r="E1159" i="36" s="1"/>
  <c r="E1160" i="36" s="1"/>
  <c r="E1161" i="36" s="1"/>
  <c r="E1162" i="36" s="1"/>
  <c r="E1163" i="36" s="1"/>
  <c r="E1164" i="36" s="1"/>
  <c r="E1165" i="36" s="1"/>
  <c r="E1166" i="36" s="1"/>
  <c r="E1167" i="36" s="1"/>
  <c r="E1168" i="36" s="1"/>
  <c r="E1169" i="36" s="1"/>
  <c r="E1170" i="36" s="1"/>
  <c r="E1171" i="36" s="1"/>
  <c r="E1172" i="36" s="1"/>
  <c r="E1173" i="36" s="1"/>
  <c r="E1174" i="36" s="1"/>
  <c r="E1175" i="36" s="1"/>
  <c r="E1176" i="36" s="1"/>
  <c r="E1177" i="36" s="1"/>
  <c r="E1178" i="36" s="1"/>
  <c r="E1179" i="36" s="1"/>
  <c r="E1180" i="36" s="1"/>
  <c r="E1181" i="36" s="1"/>
  <c r="E1182" i="36" s="1"/>
  <c r="E1183" i="36" s="1"/>
  <c r="E1184" i="36" s="1"/>
  <c r="E1185" i="36" s="1"/>
  <c r="E1186" i="36" s="1"/>
  <c r="E1187" i="36" s="1"/>
  <c r="E1188" i="36" s="1"/>
  <c r="E1189" i="36" s="1"/>
  <c r="E1190" i="36" s="1"/>
  <c r="E1191" i="36" s="1"/>
  <c r="E1192" i="36" s="1"/>
  <c r="E1193" i="36" s="1"/>
  <c r="E1194" i="36" s="1"/>
  <c r="E1195" i="36" s="1"/>
  <c r="E1196" i="36" s="1"/>
  <c r="E1197" i="36" s="1"/>
  <c r="E1198" i="36" s="1"/>
  <c r="E1199" i="36" s="1"/>
  <c r="E1200" i="36" s="1"/>
  <c r="E1201" i="36" s="1"/>
  <c r="E1202" i="36" s="1"/>
  <c r="E1203" i="36" s="1"/>
  <c r="E1204" i="36" s="1"/>
  <c r="E1205" i="36" s="1"/>
  <c r="E1206" i="36" s="1"/>
  <c r="E1207" i="36" s="1"/>
  <c r="E1208" i="36" s="1"/>
  <c r="E1209" i="36" s="1"/>
  <c r="E1210" i="36" s="1"/>
  <c r="E1211" i="36" s="1"/>
  <c r="E1212" i="36" s="1"/>
  <c r="E1213" i="36" s="1"/>
  <c r="E1214" i="36" s="1"/>
  <c r="E1215" i="36" s="1"/>
  <c r="E1216" i="36" s="1"/>
  <c r="E1217" i="36" s="1"/>
  <c r="E1218" i="36" s="1"/>
  <c r="E1219" i="36" s="1"/>
  <c r="E1220" i="36" s="1"/>
  <c r="E1221" i="36" s="1"/>
  <c r="E1222" i="36" s="1"/>
  <c r="E1223" i="36" s="1"/>
  <c r="E1224" i="36" s="1"/>
  <c r="E1225" i="36" s="1"/>
  <c r="E1226" i="36" s="1"/>
  <c r="E1227" i="36" s="1"/>
  <c r="E1228" i="36" s="1"/>
  <c r="E1229" i="36" s="1"/>
  <c r="E1230" i="36" s="1"/>
  <c r="E1231" i="36" s="1"/>
  <c r="E1232" i="36" s="1"/>
  <c r="E1233" i="36" s="1"/>
  <c r="E1234" i="36" s="1"/>
  <c r="E1235" i="36" s="1"/>
  <c r="E1236" i="36" s="1"/>
  <c r="E1237" i="36" s="1"/>
  <c r="E1238" i="36" s="1"/>
  <c r="E1239" i="36" s="1"/>
  <c r="E1240" i="36" s="1"/>
  <c r="E1241" i="36" s="1"/>
  <c r="E1242" i="36" s="1"/>
  <c r="E1243" i="36" s="1"/>
  <c r="E1244" i="36" s="1"/>
  <c r="E1245" i="36" s="1"/>
  <c r="E1246" i="36" s="1"/>
  <c r="E1247" i="36" s="1"/>
  <c r="E1248" i="36" s="1"/>
  <c r="E1249" i="36" s="1"/>
  <c r="E1250" i="36" s="1"/>
  <c r="E1251" i="36" s="1"/>
  <c r="E1252" i="36" s="1"/>
  <c r="E1253" i="36" s="1"/>
  <c r="E1254" i="36" s="1"/>
  <c r="E1255" i="36" s="1"/>
  <c r="E1256" i="36" s="1"/>
  <c r="E1257" i="36" s="1"/>
  <c r="E1258" i="36" s="1"/>
  <c r="E1259" i="36" s="1"/>
  <c r="E1260" i="36" s="1"/>
  <c r="E1261" i="36" s="1"/>
  <c r="E1262" i="36" s="1"/>
  <c r="E1263" i="36" s="1"/>
  <c r="E1264" i="36" s="1"/>
  <c r="E1265" i="36" s="1"/>
  <c r="E1266" i="36" s="1"/>
  <c r="E1267" i="36" s="1"/>
  <c r="E1268" i="36" s="1"/>
  <c r="E1269" i="36" s="1"/>
  <c r="E1270" i="36" s="1"/>
  <c r="E1271" i="36" s="1"/>
  <c r="E1272" i="36" s="1"/>
  <c r="E1273" i="36" s="1"/>
  <c r="E1274" i="36" s="1"/>
  <c r="E1275" i="36" s="1"/>
  <c r="E1276" i="36" s="1"/>
  <c r="E1277" i="36" s="1"/>
  <c r="E1278" i="36" s="1"/>
  <c r="E1279" i="36" s="1"/>
  <c r="E1280" i="36" s="1"/>
  <c r="E1281" i="36" s="1"/>
  <c r="E1282" i="36" s="1"/>
  <c r="E1283" i="36" s="1"/>
  <c r="E1284" i="36" s="1"/>
  <c r="E1285" i="36" s="1"/>
  <c r="E1286" i="36" s="1"/>
  <c r="E1287" i="36" s="1"/>
  <c r="E1288" i="36" s="1"/>
  <c r="E1289" i="36" s="1"/>
  <c r="E1290" i="36" s="1"/>
  <c r="E1291" i="36" s="1"/>
  <c r="E1292" i="36" s="1"/>
  <c r="E1293" i="36" s="1"/>
  <c r="E1294" i="36" s="1"/>
  <c r="E1295" i="36" s="1"/>
  <c r="E1296" i="36" s="1"/>
  <c r="E1297" i="36" s="1"/>
  <c r="E1298" i="36" s="1"/>
  <c r="E1299" i="36" s="1"/>
  <c r="E1300" i="36" s="1"/>
  <c r="E1301" i="36" s="1"/>
  <c r="E1302" i="36" s="1"/>
  <c r="E1303" i="36" s="1"/>
  <c r="E1304" i="36" s="1"/>
  <c r="E1305" i="36" s="1"/>
  <c r="E1306" i="36" s="1"/>
  <c r="E1307" i="36" s="1"/>
  <c r="E1308" i="36" s="1"/>
  <c r="E1309" i="36" s="1"/>
  <c r="E1310" i="36" s="1"/>
  <c r="E1311" i="36" s="1"/>
  <c r="E1312" i="36" s="1"/>
  <c r="E1313" i="36" s="1"/>
  <c r="E1314" i="36" s="1"/>
  <c r="E1315" i="36" s="1"/>
  <c r="E1316" i="36" s="1"/>
  <c r="E1317" i="36" s="1"/>
  <c r="E1318" i="36" s="1"/>
  <c r="E1319" i="36" s="1"/>
  <c r="E1320" i="36" s="1"/>
  <c r="E1321" i="36" s="1"/>
  <c r="E1322" i="36" s="1"/>
  <c r="E1323" i="36" s="1"/>
  <c r="E1324" i="36" s="1"/>
  <c r="E1325" i="36" s="1"/>
  <c r="E1326" i="36" s="1"/>
  <c r="E1327" i="36" s="1"/>
  <c r="E1328" i="36" s="1"/>
  <c r="E1329" i="36" s="1"/>
  <c r="E1330" i="36" s="1"/>
  <c r="E1331" i="36" s="1"/>
  <c r="E1332" i="36" s="1"/>
  <c r="E1333" i="36" s="1"/>
  <c r="E1334" i="36" s="1"/>
  <c r="E1335" i="36" s="1"/>
  <c r="E1336" i="36" s="1"/>
  <c r="E1337" i="36" s="1"/>
  <c r="E1338" i="36" s="1"/>
  <c r="E1339" i="36" s="1"/>
  <c r="E1340" i="36" s="1"/>
  <c r="E1341" i="36" s="1"/>
  <c r="E1342" i="36" s="1"/>
  <c r="E1343" i="36" s="1"/>
  <c r="E1344" i="36" s="1"/>
  <c r="E1345" i="36" s="1"/>
  <c r="E1346" i="36" s="1"/>
  <c r="E1347" i="36" s="1"/>
  <c r="E1348" i="36" s="1"/>
  <c r="E1349" i="36" s="1"/>
  <c r="E1350" i="36" s="1"/>
  <c r="E1351" i="36" s="1"/>
  <c r="E1352" i="36" s="1"/>
  <c r="E1353" i="36" s="1"/>
  <c r="E1354" i="36" s="1"/>
  <c r="E1355" i="36" s="1"/>
  <c r="E1356" i="36" s="1"/>
  <c r="E1357" i="36" s="1"/>
  <c r="E1358" i="36" s="1"/>
  <c r="E1359" i="36" s="1"/>
  <c r="E1360" i="36" s="1"/>
  <c r="E1361" i="36" s="1"/>
  <c r="E1362" i="36" s="1"/>
  <c r="E1363" i="36" s="1"/>
  <c r="E1364" i="36" s="1"/>
  <c r="E1365" i="36" s="1"/>
  <c r="E1366" i="36" s="1"/>
  <c r="E1367" i="36" s="1"/>
  <c r="E1368" i="36" s="1"/>
  <c r="E1369" i="36" s="1"/>
  <c r="E1370" i="36" s="1"/>
  <c r="E1371" i="36" s="1"/>
  <c r="E1372" i="36" s="1"/>
  <c r="E1373" i="36" s="1"/>
  <c r="E1374" i="36" s="1"/>
  <c r="E1375" i="36" s="1"/>
  <c r="E1376" i="36" s="1"/>
  <c r="G4" i="35"/>
  <c r="G5" i="35" s="1"/>
  <c r="G6" i="35" s="1"/>
  <c r="G7" i="35" s="1"/>
  <c r="G8" i="35" s="1"/>
  <c r="G9" i="35" s="1"/>
  <c r="G10" i="35" s="1"/>
  <c r="G11" i="35" s="1"/>
  <c r="G12" i="35" s="1"/>
  <c r="G13" i="35" s="1"/>
  <c r="G14" i="35" s="1"/>
  <c r="G15" i="35" s="1"/>
  <c r="G16" i="35" s="1"/>
  <c r="G17" i="35" s="1"/>
  <c r="G18" i="35" s="1"/>
  <c r="G19" i="35" s="1"/>
  <c r="G20" i="35" s="1"/>
  <c r="G21" i="35" s="1"/>
  <c r="G22" i="35" s="1"/>
  <c r="G23" i="35" s="1"/>
  <c r="G24" i="35" s="1"/>
  <c r="G25" i="35" s="1"/>
  <c r="G26" i="35" s="1"/>
  <c r="G27" i="35" s="1"/>
  <c r="G28" i="35" s="1"/>
  <c r="G29" i="35" s="1"/>
  <c r="G30" i="35" s="1"/>
  <c r="G31" i="35" s="1"/>
  <c r="G32" i="35" s="1"/>
  <c r="G33" i="35" s="1"/>
  <c r="G34" i="35" s="1"/>
  <c r="G35" i="35" s="1"/>
  <c r="G36" i="35" s="1"/>
  <c r="G37" i="35" s="1"/>
  <c r="G38" i="35" s="1"/>
  <c r="G39" i="35" s="1"/>
  <c r="G40" i="35" s="1"/>
  <c r="G41" i="35" s="1"/>
  <c r="G42" i="35" s="1"/>
  <c r="G43" i="35" s="1"/>
  <c r="G44" i="35" s="1"/>
  <c r="G45" i="35" s="1"/>
  <c r="G46" i="35" s="1"/>
  <c r="G47" i="35" s="1"/>
  <c r="G48" i="35" s="1"/>
  <c r="G49" i="35" s="1"/>
  <c r="G50" i="35" s="1"/>
  <c r="G51" i="35" s="1"/>
  <c r="G52" i="35" s="1"/>
  <c r="G53" i="35" s="1"/>
  <c r="G54" i="35" s="1"/>
  <c r="G55" i="35" s="1"/>
  <c r="G56" i="35" s="1"/>
  <c r="G57" i="35" s="1"/>
  <c r="G58" i="35" s="1"/>
  <c r="G59" i="35" s="1"/>
  <c r="G60" i="35" s="1"/>
  <c r="G61" i="35" s="1"/>
  <c r="G62" i="35" s="1"/>
  <c r="G63" i="35" s="1"/>
  <c r="G64" i="35" s="1"/>
  <c r="G65" i="35" s="1"/>
  <c r="G66" i="35" s="1"/>
  <c r="G67" i="35" s="1"/>
  <c r="G68" i="35" s="1"/>
  <c r="G69" i="35" s="1"/>
  <c r="G70" i="35" s="1"/>
  <c r="G71" i="35" s="1"/>
  <c r="G72" i="35" s="1"/>
  <c r="G73" i="35" s="1"/>
  <c r="G74" i="35" s="1"/>
  <c r="G75" i="35" s="1"/>
  <c r="G76" i="35" s="1"/>
  <c r="G77" i="35" s="1"/>
  <c r="G78" i="35" s="1"/>
  <c r="G79" i="35" s="1"/>
  <c r="G80" i="35" s="1"/>
  <c r="G81" i="35" s="1"/>
  <c r="G82" i="35" s="1"/>
  <c r="G83" i="35" s="1"/>
  <c r="G84" i="35" s="1"/>
  <c r="G85" i="35" s="1"/>
  <c r="G86" i="35" s="1"/>
  <c r="G87" i="35" s="1"/>
  <c r="G88" i="35" s="1"/>
  <c r="G89" i="35" s="1"/>
  <c r="G90" i="35" s="1"/>
  <c r="G91" i="35" s="1"/>
  <c r="G92" i="35" s="1"/>
  <c r="G93" i="35" s="1"/>
  <c r="G94" i="35" s="1"/>
  <c r="G95" i="35" s="1"/>
  <c r="G96" i="35" s="1"/>
  <c r="G97" i="35" s="1"/>
  <c r="G98" i="35" s="1"/>
  <c r="G99" i="35" s="1"/>
  <c r="G100" i="35" s="1"/>
  <c r="G101" i="35" s="1"/>
  <c r="G102" i="35" s="1"/>
  <c r="G103" i="35" s="1"/>
  <c r="G104" i="35" s="1"/>
  <c r="G105" i="35" s="1"/>
  <c r="G106" i="35" s="1"/>
  <c r="G107" i="35" s="1"/>
  <c r="G108" i="35" s="1"/>
  <c r="G109" i="35" s="1"/>
  <c r="G110" i="35" s="1"/>
  <c r="G111" i="35" s="1"/>
  <c r="G112" i="35" s="1"/>
  <c r="G113" i="35" s="1"/>
  <c r="G114" i="35" s="1"/>
  <c r="G115" i="35" s="1"/>
  <c r="G116" i="35" s="1"/>
  <c r="G117" i="35" s="1"/>
  <c r="G118" i="35" s="1"/>
  <c r="G119" i="35" s="1"/>
  <c r="G120" i="35" s="1"/>
  <c r="G121" i="35" s="1"/>
  <c r="G122" i="35" s="1"/>
  <c r="G123" i="35" s="1"/>
  <c r="G124" i="35" s="1"/>
  <c r="G125" i="35" s="1"/>
  <c r="G126" i="35" s="1"/>
  <c r="G127" i="35" s="1"/>
  <c r="G128" i="35" s="1"/>
  <c r="G129" i="35" s="1"/>
  <c r="G130" i="35" s="1"/>
  <c r="G131" i="35" s="1"/>
  <c r="G132" i="35" s="1"/>
  <c r="G133" i="35" s="1"/>
  <c r="G134" i="35" s="1"/>
  <c r="G135" i="35" s="1"/>
  <c r="G136" i="35" s="1"/>
  <c r="G137" i="35" s="1"/>
  <c r="G138" i="35" s="1"/>
  <c r="G139" i="35" s="1"/>
  <c r="G140" i="35" s="1"/>
  <c r="G141" i="35" s="1"/>
  <c r="G142" i="35" s="1"/>
  <c r="G143" i="35" s="1"/>
  <c r="G144" i="35" s="1"/>
  <c r="G145" i="35" s="1"/>
  <c r="G146" i="35" s="1"/>
  <c r="G147" i="35" s="1"/>
  <c r="G148" i="35" s="1"/>
  <c r="G149" i="35" s="1"/>
  <c r="G150" i="35" s="1"/>
  <c r="G151" i="35" s="1"/>
  <c r="G152" i="35" s="1"/>
  <c r="G153" i="35" s="1"/>
  <c r="G154" i="35" s="1"/>
  <c r="G155" i="35" s="1"/>
  <c r="G156" i="35" s="1"/>
  <c r="G157" i="35" s="1"/>
  <c r="G158" i="35" s="1"/>
  <c r="G159" i="35" s="1"/>
  <c r="G160" i="35" s="1"/>
  <c r="G161" i="35" s="1"/>
  <c r="G162" i="35" s="1"/>
  <c r="G163" i="35" s="1"/>
  <c r="G164" i="35" s="1"/>
  <c r="G165" i="35" s="1"/>
  <c r="G166" i="35" s="1"/>
  <c r="G167" i="35" s="1"/>
  <c r="G168" i="35" s="1"/>
  <c r="G169" i="35" s="1"/>
  <c r="G170" i="35" s="1"/>
  <c r="G171" i="35" s="1"/>
  <c r="G172" i="35" s="1"/>
  <c r="G173" i="35" s="1"/>
  <c r="G174" i="35" s="1"/>
  <c r="G175" i="35" s="1"/>
  <c r="G176" i="35" s="1"/>
  <c r="G177" i="35" s="1"/>
  <c r="G178" i="35" s="1"/>
  <c r="G179" i="35" s="1"/>
  <c r="G180" i="35" s="1"/>
  <c r="G181" i="35" s="1"/>
  <c r="G182" i="35" s="1"/>
  <c r="G183" i="35" s="1"/>
  <c r="G184" i="35" s="1"/>
  <c r="G185" i="35" s="1"/>
  <c r="G186" i="35" s="1"/>
  <c r="G187" i="35" s="1"/>
  <c r="G188" i="35" s="1"/>
  <c r="G189" i="35" s="1"/>
  <c r="G190" i="35" s="1"/>
  <c r="G191" i="35" s="1"/>
  <c r="G192" i="35" s="1"/>
  <c r="G193" i="35" s="1"/>
  <c r="G194" i="35" s="1"/>
  <c r="G195" i="35" s="1"/>
  <c r="G196" i="35" s="1"/>
  <c r="G197" i="35" s="1"/>
  <c r="G198" i="35" s="1"/>
  <c r="G199" i="35" s="1"/>
  <c r="G200" i="35" s="1"/>
  <c r="G201" i="35" s="1"/>
  <c r="G202" i="35" s="1"/>
  <c r="G203" i="35" s="1"/>
  <c r="G204" i="35" s="1"/>
  <c r="G205" i="35" s="1"/>
  <c r="G206" i="35" s="1"/>
  <c r="G207" i="35" s="1"/>
  <c r="G208" i="35" s="1"/>
  <c r="G209" i="35" s="1"/>
  <c r="G210" i="35" s="1"/>
  <c r="G211" i="35" s="1"/>
  <c r="G212" i="35" s="1"/>
  <c r="G213" i="35" s="1"/>
  <c r="G214" i="35" s="1"/>
  <c r="G215" i="35" s="1"/>
  <c r="G216" i="35" s="1"/>
  <c r="G217" i="35" s="1"/>
  <c r="G218" i="35" s="1"/>
  <c r="G219" i="35" s="1"/>
  <c r="G220" i="35" s="1"/>
  <c r="G221" i="35" s="1"/>
  <c r="G222" i="35" s="1"/>
  <c r="G223" i="35" s="1"/>
  <c r="G224" i="35" s="1"/>
  <c r="G225" i="35" s="1"/>
  <c r="G226" i="35" s="1"/>
  <c r="G227" i="35" s="1"/>
  <c r="G228" i="35" s="1"/>
  <c r="G229" i="35" s="1"/>
  <c r="G230" i="35" s="1"/>
  <c r="G231" i="35" s="1"/>
  <c r="G232" i="35" s="1"/>
  <c r="G233" i="35" s="1"/>
  <c r="G234" i="35" s="1"/>
  <c r="G235" i="35" s="1"/>
  <c r="G236" i="35" s="1"/>
  <c r="G237" i="35" s="1"/>
  <c r="G238" i="35" s="1"/>
  <c r="G239" i="35" s="1"/>
  <c r="G240" i="35" s="1"/>
  <c r="G241" i="35" s="1"/>
  <c r="G242" i="35" s="1"/>
  <c r="G243" i="35" s="1"/>
  <c r="G244" i="35" s="1"/>
  <c r="G245" i="35" s="1"/>
  <c r="G246" i="35" s="1"/>
  <c r="G247" i="35" s="1"/>
  <c r="G248" i="35" s="1"/>
  <c r="G249" i="35" s="1"/>
  <c r="G250" i="35" s="1"/>
  <c r="G251" i="35" s="1"/>
  <c r="G252" i="35" s="1"/>
  <c r="G253" i="35" s="1"/>
  <c r="G254" i="35" s="1"/>
  <c r="G255" i="35" s="1"/>
  <c r="G256" i="35" s="1"/>
  <c r="G257" i="35" s="1"/>
  <c r="G258" i="35" s="1"/>
  <c r="G259" i="35" s="1"/>
  <c r="G260" i="35" s="1"/>
  <c r="G261" i="35" s="1"/>
  <c r="G262" i="35" s="1"/>
  <c r="G263" i="35" s="1"/>
  <c r="G264" i="35" s="1"/>
  <c r="G265" i="35" s="1"/>
  <c r="G266" i="35" s="1"/>
  <c r="G267" i="35" s="1"/>
  <c r="G268" i="35" s="1"/>
  <c r="G269" i="35" s="1"/>
  <c r="G270" i="35" s="1"/>
  <c r="G271" i="35" s="1"/>
  <c r="G272" i="35" s="1"/>
  <c r="G273" i="35" s="1"/>
  <c r="G274" i="35" s="1"/>
  <c r="G275" i="35" s="1"/>
  <c r="G276" i="35" s="1"/>
  <c r="G277" i="35" s="1"/>
  <c r="G278" i="35" s="1"/>
  <c r="G279" i="35" s="1"/>
  <c r="G280" i="35" s="1"/>
  <c r="G281" i="35" s="1"/>
  <c r="G282" i="35" s="1"/>
  <c r="G283" i="35" s="1"/>
  <c r="G284" i="35" s="1"/>
  <c r="G285" i="35" s="1"/>
  <c r="G286" i="35" s="1"/>
  <c r="G287" i="35" s="1"/>
  <c r="G288" i="35" s="1"/>
  <c r="G289" i="35" s="1"/>
  <c r="G290" i="35" s="1"/>
  <c r="G291" i="35" s="1"/>
  <c r="G292" i="35" s="1"/>
  <c r="G293" i="35" s="1"/>
  <c r="G294" i="35" s="1"/>
  <c r="G295" i="35" s="1"/>
  <c r="G296" i="35" s="1"/>
  <c r="G297" i="35" s="1"/>
  <c r="G298" i="35" s="1"/>
  <c r="G299" i="35" s="1"/>
  <c r="G300" i="35" s="1"/>
  <c r="G301" i="35" s="1"/>
  <c r="G302" i="35" s="1"/>
  <c r="G303" i="35" s="1"/>
  <c r="G304" i="35" s="1"/>
  <c r="G305" i="35" s="1"/>
  <c r="G306" i="35" s="1"/>
  <c r="G307" i="35" s="1"/>
  <c r="G308" i="35" s="1"/>
  <c r="G309" i="35" s="1"/>
  <c r="G310" i="35" s="1"/>
  <c r="G311" i="35" s="1"/>
  <c r="G312" i="35" s="1"/>
  <c r="G313" i="35" s="1"/>
  <c r="G314" i="35" s="1"/>
  <c r="G315" i="35" s="1"/>
  <c r="G316" i="35" s="1"/>
  <c r="G317" i="35" s="1"/>
  <c r="G318" i="35" s="1"/>
  <c r="G319" i="35" s="1"/>
  <c r="G320" i="35" s="1"/>
  <c r="G321" i="35" s="1"/>
  <c r="G322" i="35" s="1"/>
  <c r="G323" i="35" s="1"/>
  <c r="G324" i="35" s="1"/>
  <c r="G325" i="35" s="1"/>
  <c r="G326" i="35" s="1"/>
  <c r="G327" i="35" s="1"/>
  <c r="G328" i="35" s="1"/>
  <c r="G329" i="35" s="1"/>
  <c r="G330" i="35" s="1"/>
  <c r="G331" i="35" s="1"/>
  <c r="G332" i="35" s="1"/>
  <c r="G333" i="35" s="1"/>
  <c r="G334" i="35" s="1"/>
  <c r="G335" i="35" s="1"/>
  <c r="G336" i="35" s="1"/>
  <c r="G337" i="35" s="1"/>
  <c r="G338" i="35" s="1"/>
  <c r="G339" i="35" s="1"/>
  <c r="G340" i="35" s="1"/>
  <c r="G341" i="35" s="1"/>
  <c r="G342" i="35" s="1"/>
  <c r="G343" i="35" s="1"/>
  <c r="G344" i="35" s="1"/>
  <c r="G345" i="35" s="1"/>
  <c r="G346" i="35" s="1"/>
  <c r="G347" i="35" s="1"/>
  <c r="G348" i="35" s="1"/>
  <c r="G349" i="35" s="1"/>
  <c r="G350" i="35" s="1"/>
  <c r="G351" i="35" s="1"/>
  <c r="G352" i="35" s="1"/>
  <c r="G353" i="35" s="1"/>
  <c r="G354" i="35" s="1"/>
  <c r="G355" i="35" s="1"/>
  <c r="G356" i="35" s="1"/>
  <c r="G357" i="35" s="1"/>
  <c r="G358" i="35" s="1"/>
  <c r="G359" i="35" s="1"/>
  <c r="G360" i="35" s="1"/>
  <c r="G361" i="35" s="1"/>
  <c r="G362" i="35" s="1"/>
  <c r="G363" i="35" s="1"/>
  <c r="G364" i="35" s="1"/>
  <c r="G365" i="35" s="1"/>
  <c r="G366" i="35" s="1"/>
  <c r="G367" i="35" s="1"/>
  <c r="G368" i="35" s="1"/>
  <c r="G369" i="35" s="1"/>
  <c r="G370" i="35" s="1"/>
  <c r="G371" i="35" s="1"/>
  <c r="G372" i="35" s="1"/>
  <c r="G373" i="35" s="1"/>
  <c r="G374" i="35" s="1"/>
  <c r="G375" i="35" s="1"/>
  <c r="G376" i="35" s="1"/>
  <c r="G377" i="35" s="1"/>
  <c r="G378" i="35" s="1"/>
  <c r="G379" i="35" s="1"/>
  <c r="G380" i="35" s="1"/>
  <c r="G381" i="35" s="1"/>
  <c r="G382" i="35" s="1"/>
  <c r="G383" i="35" s="1"/>
  <c r="G384" i="35" s="1"/>
  <c r="G385" i="35" s="1"/>
  <c r="G386" i="35" s="1"/>
  <c r="G387" i="35" s="1"/>
  <c r="G388" i="35" s="1"/>
  <c r="G389" i="35" s="1"/>
  <c r="G390" i="35" s="1"/>
  <c r="G391" i="35" s="1"/>
  <c r="G392" i="35" s="1"/>
  <c r="G393" i="35" s="1"/>
  <c r="G394" i="35" s="1"/>
  <c r="G395" i="35" s="1"/>
  <c r="G396" i="35" s="1"/>
  <c r="G397" i="35" s="1"/>
  <c r="G398" i="35" s="1"/>
  <c r="G399" i="35" s="1"/>
  <c r="G400" i="35" s="1"/>
  <c r="G401" i="35" s="1"/>
  <c r="G402" i="35" s="1"/>
  <c r="G403" i="35" s="1"/>
  <c r="G404" i="35" s="1"/>
  <c r="G405" i="35" s="1"/>
  <c r="G406" i="35" s="1"/>
  <c r="G407" i="35" s="1"/>
  <c r="G408" i="35" s="1"/>
  <c r="G409" i="35" s="1"/>
  <c r="G410" i="35" s="1"/>
  <c r="G411" i="35" s="1"/>
  <c r="G412" i="35" s="1"/>
  <c r="G413" i="35" s="1"/>
  <c r="G414" i="35" s="1"/>
  <c r="G415" i="35" s="1"/>
  <c r="G416" i="35" s="1"/>
  <c r="G417" i="35" s="1"/>
  <c r="G418" i="35" s="1"/>
  <c r="G419" i="35" s="1"/>
  <c r="G420" i="35" s="1"/>
  <c r="G421" i="35" s="1"/>
  <c r="G422" i="35" s="1"/>
  <c r="G423" i="35" s="1"/>
  <c r="G424" i="35" s="1"/>
  <c r="G425" i="35" s="1"/>
  <c r="G426" i="35" s="1"/>
  <c r="E3" i="35"/>
  <c r="E4" i="35" s="1"/>
  <c r="E5" i="35" s="1"/>
  <c r="E6" i="35" s="1"/>
  <c r="E7" i="35" s="1"/>
  <c r="E8" i="35" s="1"/>
  <c r="E9" i="35" s="1"/>
  <c r="E10" i="35" s="1"/>
  <c r="E11" i="35" s="1"/>
  <c r="E12" i="35" s="1"/>
  <c r="E13" i="35" s="1"/>
  <c r="E14" i="35" s="1"/>
  <c r="E15" i="35" s="1"/>
  <c r="E16" i="35" s="1"/>
  <c r="E17" i="35" s="1"/>
  <c r="E18" i="35" s="1"/>
  <c r="E19" i="35" s="1"/>
  <c r="E20" i="35" s="1"/>
  <c r="E21" i="35" s="1"/>
  <c r="E22" i="35" s="1"/>
  <c r="E23" i="35" s="1"/>
  <c r="E24" i="35" s="1"/>
  <c r="E25" i="35" s="1"/>
  <c r="E26" i="35" s="1"/>
  <c r="E27" i="35" s="1"/>
  <c r="E28" i="35" s="1"/>
  <c r="E29" i="35" s="1"/>
  <c r="E30" i="35" s="1"/>
  <c r="E31" i="35" s="1"/>
  <c r="E32" i="35" s="1"/>
  <c r="E33" i="35" s="1"/>
  <c r="E34" i="35" s="1"/>
  <c r="E35" i="35" s="1"/>
  <c r="E36" i="35" s="1"/>
  <c r="E37" i="35" s="1"/>
  <c r="E38" i="35" s="1"/>
  <c r="E39" i="35" s="1"/>
  <c r="E40" i="35" s="1"/>
  <c r="E41" i="35" s="1"/>
  <c r="E42" i="35" s="1"/>
  <c r="E43" i="35" s="1"/>
  <c r="E44" i="35" s="1"/>
  <c r="E45" i="35" s="1"/>
  <c r="E46" i="35" s="1"/>
  <c r="E47" i="35" s="1"/>
  <c r="E48" i="35" s="1"/>
  <c r="E49" i="35" s="1"/>
  <c r="E50" i="35" s="1"/>
  <c r="E51" i="35" s="1"/>
  <c r="E52" i="35" s="1"/>
  <c r="E53" i="35" s="1"/>
  <c r="E54" i="35" s="1"/>
  <c r="E55" i="35" s="1"/>
  <c r="E56" i="35" s="1"/>
  <c r="E57" i="35" s="1"/>
  <c r="E58" i="35" s="1"/>
  <c r="E59" i="35" s="1"/>
  <c r="E60" i="35" s="1"/>
  <c r="E61" i="35" s="1"/>
  <c r="E62" i="35" s="1"/>
  <c r="E63" i="35" s="1"/>
  <c r="E64" i="35" s="1"/>
  <c r="E65" i="35" s="1"/>
  <c r="E66" i="35" s="1"/>
  <c r="E67" i="35" s="1"/>
  <c r="E68" i="35" s="1"/>
  <c r="E69" i="35" s="1"/>
  <c r="E70" i="35" s="1"/>
  <c r="E71" i="35" s="1"/>
  <c r="E72" i="35" s="1"/>
  <c r="E73" i="35" s="1"/>
  <c r="E74" i="35" s="1"/>
  <c r="E75" i="35" s="1"/>
  <c r="E76" i="35" s="1"/>
  <c r="E77" i="35" s="1"/>
  <c r="E78" i="35" s="1"/>
  <c r="E79" i="35" s="1"/>
  <c r="E80" i="35" s="1"/>
  <c r="E81" i="35" s="1"/>
  <c r="E82" i="35" s="1"/>
  <c r="E83" i="35" s="1"/>
  <c r="E84" i="35" s="1"/>
  <c r="E85" i="35" s="1"/>
  <c r="E86" i="35" s="1"/>
  <c r="E87" i="35" s="1"/>
  <c r="E88" i="35" s="1"/>
  <c r="E89" i="35" s="1"/>
  <c r="E90" i="35" s="1"/>
  <c r="E91" i="35" s="1"/>
  <c r="E92" i="35" s="1"/>
  <c r="E93" i="35" s="1"/>
  <c r="E94" i="35" s="1"/>
  <c r="E95" i="35" s="1"/>
  <c r="E96" i="35" s="1"/>
  <c r="E97" i="35" s="1"/>
  <c r="E98" i="35" s="1"/>
  <c r="E99" i="35" s="1"/>
  <c r="E100" i="35" s="1"/>
  <c r="E101" i="35" s="1"/>
  <c r="E102" i="35" s="1"/>
  <c r="E103" i="35" s="1"/>
  <c r="E104" i="35" s="1"/>
  <c r="E105" i="35" s="1"/>
  <c r="E106" i="35" s="1"/>
  <c r="E107" i="35" s="1"/>
  <c r="E108" i="35" s="1"/>
  <c r="E109" i="35" s="1"/>
  <c r="E110" i="35" s="1"/>
  <c r="E111" i="35" s="1"/>
  <c r="E112" i="35" s="1"/>
  <c r="E113" i="35" s="1"/>
  <c r="E114" i="35" s="1"/>
  <c r="E115" i="35" s="1"/>
  <c r="E116" i="35" s="1"/>
  <c r="E117" i="35" s="1"/>
  <c r="E118" i="35" s="1"/>
  <c r="E119" i="35" s="1"/>
  <c r="E120" i="35" s="1"/>
  <c r="E121" i="35" s="1"/>
  <c r="E122" i="35" s="1"/>
  <c r="E123" i="35" s="1"/>
  <c r="E124" i="35" s="1"/>
  <c r="E125" i="35" s="1"/>
  <c r="E126" i="35" s="1"/>
  <c r="E127" i="35" s="1"/>
  <c r="E128" i="35" s="1"/>
  <c r="E129" i="35" s="1"/>
  <c r="E130" i="35" s="1"/>
  <c r="E131" i="35" s="1"/>
  <c r="E132" i="35" s="1"/>
  <c r="E133" i="35" s="1"/>
  <c r="E134" i="35" s="1"/>
  <c r="E135" i="35" s="1"/>
  <c r="E136" i="35" s="1"/>
  <c r="E137" i="35" s="1"/>
  <c r="E138" i="35" s="1"/>
  <c r="E139" i="35" s="1"/>
  <c r="E140" i="35" s="1"/>
  <c r="E141" i="35" s="1"/>
  <c r="E142" i="35" s="1"/>
  <c r="E143" i="35" s="1"/>
  <c r="E144" i="35" s="1"/>
  <c r="E145" i="35" s="1"/>
  <c r="E146" i="35" s="1"/>
  <c r="E147" i="35" s="1"/>
  <c r="E148" i="35" s="1"/>
  <c r="E149" i="35" s="1"/>
  <c r="E150" i="35" s="1"/>
  <c r="E151" i="35" s="1"/>
  <c r="E152" i="35" s="1"/>
  <c r="E153" i="35" s="1"/>
  <c r="E154" i="35" s="1"/>
  <c r="E155" i="35" s="1"/>
  <c r="E156" i="35" s="1"/>
  <c r="E157" i="35" s="1"/>
  <c r="E158" i="35" s="1"/>
  <c r="E159" i="35" s="1"/>
  <c r="E160" i="35" s="1"/>
  <c r="E161" i="35" s="1"/>
  <c r="E162" i="35" s="1"/>
  <c r="E163" i="35" s="1"/>
  <c r="E164" i="35" s="1"/>
  <c r="E165" i="35" s="1"/>
  <c r="E166" i="35" s="1"/>
  <c r="E167" i="35" s="1"/>
  <c r="E168" i="35" s="1"/>
  <c r="E169" i="35" s="1"/>
  <c r="E170" i="35" s="1"/>
  <c r="E171" i="35" s="1"/>
  <c r="E172" i="35" s="1"/>
  <c r="E173" i="35" s="1"/>
  <c r="E174" i="35" s="1"/>
  <c r="E175" i="35" s="1"/>
  <c r="E176" i="35" s="1"/>
  <c r="E177" i="35" s="1"/>
  <c r="E178" i="35" s="1"/>
  <c r="E179" i="35" s="1"/>
  <c r="E180" i="35" s="1"/>
  <c r="E181" i="35" s="1"/>
  <c r="E182" i="35" s="1"/>
  <c r="E183" i="35" s="1"/>
  <c r="E184" i="35" s="1"/>
  <c r="E185" i="35" s="1"/>
  <c r="E186" i="35" s="1"/>
  <c r="E187" i="35" s="1"/>
  <c r="E188" i="35" s="1"/>
  <c r="E189" i="35" s="1"/>
  <c r="E190" i="35" s="1"/>
  <c r="E191" i="35" s="1"/>
  <c r="E192" i="35" s="1"/>
  <c r="E193" i="35" s="1"/>
  <c r="E194" i="35" s="1"/>
  <c r="E195" i="35" s="1"/>
  <c r="E196" i="35" s="1"/>
  <c r="E197" i="35" s="1"/>
  <c r="E198" i="35" s="1"/>
  <c r="E199" i="35" s="1"/>
  <c r="E200" i="35" s="1"/>
  <c r="E201" i="35" s="1"/>
  <c r="E202" i="35" s="1"/>
  <c r="E203" i="35" s="1"/>
  <c r="E204" i="35" s="1"/>
  <c r="E205" i="35" s="1"/>
  <c r="E206" i="35" s="1"/>
  <c r="E207" i="35" s="1"/>
  <c r="E208" i="35" s="1"/>
  <c r="E209" i="35" s="1"/>
  <c r="E210" i="35" s="1"/>
  <c r="E211" i="35" s="1"/>
  <c r="E212" i="35" s="1"/>
  <c r="E213" i="35" s="1"/>
  <c r="E214" i="35" s="1"/>
  <c r="E215" i="35" s="1"/>
  <c r="E216" i="35" s="1"/>
  <c r="E217" i="35" s="1"/>
  <c r="E218" i="35" s="1"/>
  <c r="E219" i="35" s="1"/>
  <c r="E220" i="35" s="1"/>
  <c r="E221" i="35" s="1"/>
  <c r="E222" i="35" s="1"/>
  <c r="E223" i="35" s="1"/>
  <c r="E224" i="35" s="1"/>
  <c r="E225" i="35" s="1"/>
  <c r="E226" i="35" s="1"/>
  <c r="E227" i="35" s="1"/>
  <c r="E228" i="35" s="1"/>
  <c r="E229" i="35" s="1"/>
  <c r="E230" i="35" s="1"/>
  <c r="E231" i="35" s="1"/>
  <c r="E232" i="35" s="1"/>
  <c r="E233" i="35" s="1"/>
  <c r="E234" i="35" s="1"/>
  <c r="E235" i="35" s="1"/>
  <c r="E236" i="35" s="1"/>
  <c r="E237" i="35" s="1"/>
  <c r="E238" i="35" s="1"/>
  <c r="E239" i="35" s="1"/>
  <c r="E240" i="35" s="1"/>
  <c r="E241" i="35" s="1"/>
  <c r="E242" i="35" s="1"/>
  <c r="E243" i="35" s="1"/>
  <c r="E244" i="35" s="1"/>
  <c r="E245" i="35" s="1"/>
  <c r="E246" i="35" s="1"/>
  <c r="E247" i="35" s="1"/>
  <c r="E248" i="35" s="1"/>
  <c r="E249" i="35" s="1"/>
  <c r="E250" i="35" s="1"/>
  <c r="E251" i="35" s="1"/>
  <c r="E252" i="35" s="1"/>
  <c r="E253" i="35" s="1"/>
  <c r="E254" i="35" s="1"/>
  <c r="E255" i="35" s="1"/>
  <c r="E256" i="35" s="1"/>
  <c r="E257" i="35" s="1"/>
  <c r="E258" i="35" s="1"/>
  <c r="E259" i="35" s="1"/>
  <c r="E260" i="35" s="1"/>
  <c r="E261" i="35" s="1"/>
  <c r="E262" i="35" s="1"/>
  <c r="E263" i="35" s="1"/>
  <c r="E264" i="35" s="1"/>
  <c r="E265" i="35" s="1"/>
  <c r="E266" i="35" s="1"/>
  <c r="E267" i="35" s="1"/>
  <c r="E268" i="35" s="1"/>
  <c r="E269" i="35" s="1"/>
  <c r="E270" i="35" s="1"/>
  <c r="E271" i="35" s="1"/>
  <c r="E272" i="35" s="1"/>
  <c r="E273" i="35" s="1"/>
  <c r="E274" i="35" s="1"/>
  <c r="E275" i="35" s="1"/>
  <c r="E276" i="35" s="1"/>
  <c r="E277" i="35" s="1"/>
  <c r="E278" i="35" s="1"/>
  <c r="E279" i="35" s="1"/>
  <c r="E280" i="35" s="1"/>
  <c r="E281" i="35" s="1"/>
  <c r="E282" i="35" s="1"/>
  <c r="E283" i="35" s="1"/>
  <c r="E284" i="35" s="1"/>
  <c r="E285" i="35" s="1"/>
  <c r="E286" i="35" s="1"/>
  <c r="E287" i="35" s="1"/>
  <c r="E288" i="35" s="1"/>
  <c r="E289" i="35" s="1"/>
  <c r="E290" i="35" s="1"/>
  <c r="E291" i="35" s="1"/>
  <c r="E292" i="35" s="1"/>
  <c r="E293" i="35" s="1"/>
  <c r="E294" i="35" s="1"/>
  <c r="E295" i="35" s="1"/>
  <c r="E296" i="35" s="1"/>
  <c r="E297" i="35" s="1"/>
  <c r="E298" i="35" s="1"/>
  <c r="E299" i="35" s="1"/>
  <c r="E300" i="35" s="1"/>
  <c r="E301" i="35" s="1"/>
  <c r="E302" i="35" s="1"/>
  <c r="E303" i="35" s="1"/>
  <c r="E304" i="35" s="1"/>
  <c r="E305" i="35" s="1"/>
  <c r="E306" i="35" s="1"/>
  <c r="E307" i="35" s="1"/>
  <c r="E308" i="35" s="1"/>
  <c r="E309" i="35" s="1"/>
  <c r="E310" i="35" s="1"/>
  <c r="E311" i="35" s="1"/>
  <c r="E312" i="35" s="1"/>
  <c r="E313" i="35" s="1"/>
  <c r="E314" i="35" s="1"/>
  <c r="E315" i="35" s="1"/>
  <c r="E316" i="35" s="1"/>
  <c r="E317" i="35" s="1"/>
  <c r="E318" i="35" s="1"/>
  <c r="E319" i="35" s="1"/>
  <c r="E320" i="35" s="1"/>
  <c r="E321" i="35" s="1"/>
  <c r="E322" i="35" s="1"/>
  <c r="E323" i="35" s="1"/>
  <c r="E324" i="35" s="1"/>
  <c r="E325" i="35" s="1"/>
  <c r="E326" i="35" s="1"/>
  <c r="E327" i="35" s="1"/>
  <c r="E328" i="35" s="1"/>
  <c r="E329" i="35" s="1"/>
  <c r="E330" i="35" s="1"/>
  <c r="E331" i="35" s="1"/>
  <c r="E332" i="35" s="1"/>
  <c r="E333" i="35" s="1"/>
  <c r="E334" i="35" s="1"/>
  <c r="E335" i="35" s="1"/>
  <c r="E336" i="35" s="1"/>
  <c r="E337" i="35" s="1"/>
  <c r="E338" i="35" s="1"/>
  <c r="E339" i="35" s="1"/>
  <c r="E340" i="35" s="1"/>
  <c r="E341" i="35" s="1"/>
  <c r="E342" i="35" s="1"/>
  <c r="E343" i="35" s="1"/>
  <c r="E344" i="35" s="1"/>
  <c r="E345" i="35" s="1"/>
  <c r="E346" i="35" s="1"/>
  <c r="E347" i="35" s="1"/>
  <c r="E348" i="35" s="1"/>
  <c r="E349" i="35" s="1"/>
  <c r="E350" i="35" s="1"/>
  <c r="E351" i="35" s="1"/>
  <c r="E352" i="35" s="1"/>
  <c r="E353" i="35" s="1"/>
  <c r="E354" i="35" s="1"/>
  <c r="E355" i="35" s="1"/>
  <c r="E356" i="35" s="1"/>
  <c r="E357" i="35" s="1"/>
  <c r="E358" i="35" s="1"/>
  <c r="E359" i="35" s="1"/>
  <c r="E360" i="35" s="1"/>
  <c r="E361" i="35" s="1"/>
  <c r="E362" i="35" s="1"/>
  <c r="E363" i="35" s="1"/>
  <c r="E364" i="35" s="1"/>
  <c r="E365" i="35" s="1"/>
  <c r="E366" i="35" s="1"/>
  <c r="E367" i="35" s="1"/>
  <c r="E368" i="35" s="1"/>
  <c r="E369" i="35" s="1"/>
  <c r="E370" i="35" s="1"/>
  <c r="E371" i="35" s="1"/>
  <c r="E372" i="35" s="1"/>
  <c r="E373" i="35" s="1"/>
  <c r="E374" i="35" s="1"/>
  <c r="E375" i="35" s="1"/>
  <c r="E376" i="35" s="1"/>
  <c r="E377" i="35" s="1"/>
  <c r="E378" i="35" s="1"/>
  <c r="E379" i="35" s="1"/>
  <c r="E380" i="35" s="1"/>
  <c r="E381" i="35" s="1"/>
  <c r="E382" i="35" s="1"/>
  <c r="E383" i="35" s="1"/>
  <c r="E384" i="35" s="1"/>
  <c r="E385" i="35" s="1"/>
  <c r="E386" i="35" s="1"/>
  <c r="E387" i="35" s="1"/>
  <c r="E388" i="35" s="1"/>
  <c r="E389" i="35" s="1"/>
  <c r="E390" i="35" s="1"/>
  <c r="E391" i="35" s="1"/>
  <c r="E392" i="35" s="1"/>
  <c r="E393" i="35" s="1"/>
  <c r="E394" i="35" s="1"/>
  <c r="E395" i="35" s="1"/>
  <c r="E396" i="35" s="1"/>
  <c r="E397" i="35" s="1"/>
  <c r="E398" i="35" s="1"/>
  <c r="E399" i="35" s="1"/>
  <c r="E400" i="35" s="1"/>
  <c r="E401" i="35" s="1"/>
  <c r="E402" i="35" s="1"/>
  <c r="E403" i="35" s="1"/>
  <c r="E404" i="35" s="1"/>
  <c r="E405" i="35" s="1"/>
  <c r="E406" i="35" s="1"/>
  <c r="E407" i="35" s="1"/>
  <c r="E408" i="35" s="1"/>
  <c r="E409" i="35" s="1"/>
  <c r="E410" i="35" s="1"/>
  <c r="E411" i="35" s="1"/>
  <c r="E412" i="35" s="1"/>
  <c r="E413" i="35" s="1"/>
  <c r="E414" i="35" s="1"/>
  <c r="E415" i="35" s="1"/>
  <c r="E416" i="35" s="1"/>
  <c r="E417" i="35" s="1"/>
  <c r="E418" i="35" s="1"/>
  <c r="E419" i="35" s="1"/>
  <c r="E420" i="35" s="1"/>
  <c r="E421" i="35" s="1"/>
  <c r="E422" i="35" s="1"/>
  <c r="E423" i="35" s="1"/>
  <c r="E424" i="35" s="1"/>
  <c r="E425" i="35" s="1"/>
  <c r="E426" i="35" s="1"/>
  <c r="A238" i="12"/>
  <c r="P238" i="12"/>
  <c r="A80" i="12"/>
  <c r="A81" i="12"/>
  <c r="P81" i="12"/>
  <c r="A82" i="12"/>
  <c r="P82" i="12"/>
  <c r="A83" i="12"/>
  <c r="A84" i="12"/>
  <c r="P84" i="12"/>
  <c r="A85" i="12"/>
  <c r="P85" i="12"/>
  <c r="A86" i="12"/>
  <c r="A87" i="12"/>
  <c r="P87" i="12"/>
  <c r="A1797" i="12"/>
  <c r="A1794" i="12"/>
  <c r="A1791" i="12"/>
  <c r="A1788" i="12"/>
  <c r="A1787" i="12"/>
  <c r="A1784" i="12"/>
  <c r="A1781" i="12"/>
  <c r="A1778" i="12"/>
  <c r="A1775" i="12"/>
  <c r="A1772" i="12"/>
  <c r="A1771" i="12"/>
  <c r="A1768" i="12"/>
  <c r="A1765" i="12"/>
  <c r="A1762" i="12"/>
  <c r="A1759" i="12"/>
  <c r="A1756" i="12"/>
  <c r="A1755" i="12"/>
  <c r="A1752" i="12"/>
  <c r="A1749" i="12"/>
  <c r="A1746" i="12"/>
  <c r="A1743" i="12"/>
  <c r="A1740" i="12"/>
  <c r="A1737" i="12"/>
  <c r="A1736" i="12"/>
  <c r="A1733" i="12"/>
  <c r="A1730" i="12"/>
  <c r="A1727" i="12"/>
  <c r="A1724" i="12"/>
  <c r="A1721" i="12"/>
  <c r="A1718" i="12"/>
  <c r="A1717" i="12"/>
  <c r="A1716" i="12"/>
  <c r="A1715" i="12"/>
  <c r="A1712" i="12"/>
  <c r="A1709" i="12"/>
  <c r="A1706" i="12"/>
  <c r="A1703" i="12"/>
  <c r="A1702" i="12"/>
  <c r="A1699" i="12"/>
  <c r="A1696" i="12"/>
  <c r="A1693" i="12"/>
  <c r="A1690" i="12"/>
  <c r="A1687" i="12"/>
  <c r="A1686" i="12"/>
  <c r="A1683" i="12"/>
  <c r="A1680" i="12"/>
  <c r="A1677" i="12"/>
  <c r="A1674" i="12"/>
  <c r="A1671" i="12"/>
  <c r="A1670" i="12"/>
  <c r="A1667" i="12"/>
  <c r="A1664" i="12"/>
  <c r="A1661" i="12"/>
  <c r="A1658" i="12"/>
  <c r="A1655" i="12"/>
  <c r="A1652" i="12"/>
  <c r="A1651" i="12"/>
  <c r="A1648" i="12"/>
  <c r="A1645" i="12"/>
  <c r="A1642" i="12"/>
  <c r="A1639" i="12"/>
  <c r="A1636" i="12"/>
  <c r="A1633" i="12"/>
  <c r="A1632" i="12"/>
  <c r="A1631" i="12"/>
  <c r="A1630" i="12"/>
  <c r="A1627" i="12"/>
  <c r="A1624" i="12"/>
  <c r="A1621" i="12"/>
  <c r="A1618" i="12"/>
  <c r="A1617" i="12"/>
  <c r="A1614" i="12"/>
  <c r="A1611" i="12"/>
  <c r="A1608" i="12"/>
  <c r="A1605" i="12"/>
  <c r="A1602" i="12"/>
  <c r="A1601" i="12"/>
  <c r="A1598" i="12"/>
  <c r="A1595" i="12"/>
  <c r="A1592" i="12"/>
  <c r="A1589" i="12"/>
  <c r="A1586" i="12"/>
  <c r="A1585" i="12"/>
  <c r="A1582" i="12"/>
  <c r="A1579" i="12"/>
  <c r="A1576" i="12"/>
  <c r="A1573" i="12"/>
  <c r="A1570" i="12"/>
  <c r="A1567" i="12"/>
  <c r="A1566" i="12"/>
  <c r="A1563" i="12"/>
  <c r="A1560" i="12"/>
  <c r="A1557" i="12"/>
  <c r="A1554" i="12"/>
  <c r="A1551" i="12"/>
  <c r="A1548" i="12"/>
  <c r="A1547" i="12"/>
  <c r="A1546" i="12"/>
  <c r="A1545" i="12"/>
  <c r="A1542" i="12"/>
  <c r="A1539" i="12"/>
  <c r="A1536" i="12"/>
  <c r="A1533" i="12"/>
  <c r="A1532" i="12"/>
  <c r="A1529" i="12"/>
  <c r="A1526" i="12"/>
  <c r="A1523" i="12"/>
  <c r="A1520" i="12"/>
  <c r="A1517" i="12"/>
  <c r="A1516" i="12"/>
  <c r="A1513" i="12"/>
  <c r="A1510" i="12"/>
  <c r="A1507" i="12"/>
  <c r="A1504" i="12"/>
  <c r="A1501" i="12"/>
  <c r="A1500" i="12"/>
  <c r="A1497" i="12"/>
  <c r="A1494" i="12"/>
  <c r="A1491" i="12"/>
  <c r="A1488" i="12"/>
  <c r="A1485" i="12"/>
  <c r="A1482" i="12"/>
  <c r="A1481" i="12"/>
  <c r="A1478" i="12"/>
  <c r="A1475" i="12"/>
  <c r="A1472" i="12"/>
  <c r="A1469" i="12"/>
  <c r="A1466" i="12"/>
  <c r="A1463" i="12"/>
  <c r="A1462" i="12"/>
  <c r="A1461" i="12"/>
  <c r="A1460" i="12"/>
  <c r="A1457" i="12"/>
  <c r="A1454" i="12"/>
  <c r="A1451" i="12"/>
  <c r="A1448" i="12"/>
  <c r="A1447" i="12"/>
  <c r="A1444" i="12"/>
  <c r="A1441" i="12"/>
  <c r="A1438" i="12"/>
  <c r="A1435" i="12"/>
  <c r="A1432" i="12"/>
  <c r="A1431" i="12"/>
  <c r="A1428" i="12"/>
  <c r="A1425" i="12"/>
  <c r="A1422" i="12"/>
  <c r="A1419" i="12"/>
  <c r="A1416" i="12"/>
  <c r="A1415" i="12"/>
  <c r="A1412" i="12"/>
  <c r="A1409" i="12"/>
  <c r="A1406" i="12"/>
  <c r="A1403" i="12"/>
  <c r="A1400" i="12"/>
  <c r="A1397" i="12"/>
  <c r="A1396" i="12"/>
  <c r="A1393" i="12"/>
  <c r="A1390" i="12"/>
  <c r="A1387" i="12"/>
  <c r="A1384" i="12"/>
  <c r="A1381" i="12"/>
  <c r="A1378" i="12"/>
  <c r="A1377" i="12"/>
  <c r="A1376" i="12"/>
  <c r="A1375" i="12"/>
  <c r="A1372" i="12"/>
  <c r="A1369" i="12"/>
  <c r="A1366" i="12"/>
  <c r="A1363" i="12"/>
  <c r="A1362" i="12"/>
  <c r="A1359" i="12"/>
  <c r="A1356" i="12"/>
  <c r="A1353" i="12"/>
  <c r="A1350" i="12"/>
  <c r="A1347" i="12"/>
  <c r="A1346" i="12"/>
  <c r="A1343" i="12"/>
  <c r="A1340" i="12"/>
  <c r="A1337" i="12"/>
  <c r="A1334" i="12"/>
  <c r="A1331" i="12"/>
  <c r="A1330" i="12"/>
  <c r="A1327" i="12"/>
  <c r="A1324" i="12"/>
  <c r="A1321" i="12"/>
  <c r="A1318" i="12"/>
  <c r="A1315" i="12"/>
  <c r="A1312" i="12"/>
  <c r="A1311" i="12"/>
  <c r="A1308" i="12"/>
  <c r="A1305" i="12"/>
  <c r="A1302" i="12"/>
  <c r="A1299" i="12"/>
  <c r="A1296" i="12"/>
  <c r="A1293" i="12"/>
  <c r="A1292" i="12"/>
  <c r="A1291" i="12"/>
  <c r="A1290" i="12"/>
  <c r="A1287" i="12"/>
  <c r="A1284" i="12"/>
  <c r="A1281" i="12"/>
  <c r="A1278" i="12"/>
  <c r="A1277" i="12"/>
  <c r="A1274" i="12"/>
  <c r="A1271" i="12"/>
  <c r="A1268" i="12"/>
  <c r="A1265" i="12"/>
  <c r="A1262" i="12"/>
  <c r="A1261" i="12"/>
  <c r="A1258" i="12"/>
  <c r="A1255" i="12"/>
  <c r="A1252" i="12"/>
  <c r="A1249" i="12"/>
  <c r="A1246" i="12"/>
  <c r="A1245" i="12"/>
  <c r="A1242" i="12"/>
  <c r="A1239" i="12"/>
  <c r="A1236" i="12"/>
  <c r="A1233" i="12"/>
  <c r="A1230" i="12"/>
  <c r="A1227" i="12"/>
  <c r="A1226" i="12"/>
  <c r="A1223" i="12"/>
  <c r="A1220" i="12"/>
  <c r="A1217" i="12"/>
  <c r="A1214" i="12"/>
  <c r="A1211" i="12"/>
  <c r="A1208" i="12"/>
  <c r="A1207" i="12"/>
  <c r="A1206" i="12"/>
  <c r="A1205" i="12"/>
  <c r="A1202" i="12"/>
  <c r="A1199" i="12"/>
  <c r="A1196" i="12"/>
  <c r="A1193" i="12"/>
  <c r="A1192" i="12"/>
  <c r="A1189" i="12"/>
  <c r="A1186" i="12"/>
  <c r="A1183" i="12"/>
  <c r="A1180" i="12"/>
  <c r="A1177" i="12"/>
  <c r="A1176" i="12"/>
  <c r="A1173" i="12"/>
  <c r="A1170" i="12"/>
  <c r="A1167" i="12"/>
  <c r="A1164" i="12"/>
  <c r="A1161" i="12"/>
  <c r="A1160" i="12"/>
  <c r="A1157" i="12"/>
  <c r="A1154" i="12"/>
  <c r="A1151" i="12"/>
  <c r="A1148" i="12"/>
  <c r="A1145" i="12"/>
  <c r="A1142" i="12"/>
  <c r="A1141" i="12"/>
  <c r="A1138" i="12"/>
  <c r="A1135" i="12"/>
  <c r="A1132" i="12"/>
  <c r="A1129" i="12"/>
  <c r="A1126" i="12"/>
  <c r="A1123" i="12"/>
  <c r="A1122" i="12"/>
  <c r="A1121" i="12"/>
  <c r="A1120" i="12"/>
  <c r="A1119" i="12"/>
  <c r="A1118" i="12"/>
  <c r="A1117" i="12"/>
  <c r="A1115" i="12"/>
  <c r="A1114" i="12"/>
  <c r="A1113" i="12"/>
  <c r="A1112" i="12"/>
  <c r="A1111" i="12"/>
  <c r="A1116" i="12"/>
  <c r="A1110" i="12"/>
  <c r="A1109" i="12"/>
  <c r="A1105" i="12"/>
  <c r="A1101" i="12"/>
  <c r="A1100" i="12"/>
  <c r="A1094" i="12"/>
  <c r="A1088" i="12"/>
  <c r="A1087" i="12"/>
  <c r="A1081" i="12"/>
  <c r="A1075" i="12"/>
  <c r="A1074" i="12"/>
  <c r="A1068" i="12"/>
  <c r="A1062" i="12"/>
  <c r="A1061" i="12"/>
  <c r="A1055" i="12"/>
  <c r="A1049" i="12"/>
  <c r="A1048" i="12"/>
  <c r="A1047" i="12"/>
  <c r="A1046" i="12"/>
  <c r="A1045" i="12"/>
  <c r="A1044" i="12"/>
  <c r="A1043" i="12"/>
  <c r="A1042" i="12"/>
  <c r="A1041" i="12"/>
  <c r="A1040" i="12"/>
  <c r="A1039" i="12"/>
  <c r="A1038" i="12"/>
  <c r="A1037" i="12"/>
  <c r="A1036" i="12"/>
  <c r="A1035" i="12"/>
  <c r="A1034" i="12"/>
  <c r="A1033" i="12"/>
  <c r="A1032" i="12"/>
  <c r="A1031" i="12"/>
  <c r="A1030" i="12"/>
  <c r="A1029" i="12"/>
  <c r="A1028" i="12"/>
  <c r="A1027" i="12"/>
  <c r="A1026" i="12"/>
  <c r="A1025" i="12"/>
  <c r="A1024" i="12"/>
  <c r="A1023" i="12"/>
  <c r="A1022" i="12"/>
  <c r="A1021" i="12"/>
  <c r="A1020" i="12"/>
  <c r="A1019" i="12"/>
  <c r="A1018" i="12"/>
  <c r="A1017" i="12"/>
  <c r="A1016" i="12"/>
  <c r="A1015" i="12"/>
  <c r="A1014" i="12"/>
  <c r="A1013" i="12"/>
  <c r="A1012" i="12"/>
  <c r="A1011" i="12"/>
  <c r="A1010" i="12"/>
  <c r="A1009" i="12"/>
  <c r="A1008" i="12"/>
  <c r="A1007" i="12"/>
  <c r="A1006" i="12"/>
  <c r="A1005" i="12"/>
  <c r="A1004" i="12"/>
  <c r="A1003" i="12"/>
  <c r="A1002" i="12"/>
  <c r="A1001" i="12"/>
  <c r="A1000" i="12"/>
  <c r="A999" i="12"/>
  <c r="A998" i="12"/>
  <c r="A997" i="12"/>
  <c r="A996" i="12"/>
  <c r="A995" i="12"/>
  <c r="A994" i="12"/>
  <c r="A993" i="12"/>
  <c r="A992" i="12"/>
  <c r="A991" i="12"/>
  <c r="A990" i="12"/>
  <c r="A989" i="12"/>
  <c r="A988" i="12"/>
  <c r="A987" i="12"/>
  <c r="A986" i="12"/>
  <c r="A985" i="12"/>
  <c r="A984" i="12"/>
  <c r="A983" i="12"/>
  <c r="A982" i="12"/>
  <c r="A981" i="12"/>
  <c r="A980" i="12"/>
  <c r="A979" i="12"/>
  <c r="A978" i="12"/>
  <c r="A977" i="12"/>
  <c r="A976" i="12"/>
  <c r="A975" i="12"/>
  <c r="A974" i="12"/>
  <c r="A973" i="12"/>
  <c r="A972" i="12"/>
  <c r="A971" i="12"/>
  <c r="A970" i="12"/>
  <c r="A969" i="12"/>
  <c r="A968" i="12"/>
  <c r="A967" i="12"/>
  <c r="A966" i="12"/>
  <c r="A965" i="12"/>
  <c r="A964" i="12"/>
  <c r="A963" i="12"/>
  <c r="A962" i="12"/>
  <c r="A961" i="12"/>
  <c r="A960" i="12"/>
  <c r="A959" i="12"/>
  <c r="A958" i="12"/>
  <c r="A952" i="12"/>
  <c r="A946" i="12"/>
  <c r="A945" i="12"/>
  <c r="A933" i="12"/>
  <c r="A932" i="12"/>
  <c r="A919" i="12"/>
  <c r="A918" i="12"/>
  <c r="A905" i="12"/>
  <c r="A904" i="12"/>
  <c r="A903" i="12"/>
  <c r="A902" i="12"/>
  <c r="A901" i="12"/>
  <c r="A900" i="12"/>
  <c r="A899" i="12"/>
  <c r="A893" i="12"/>
  <c r="A887" i="12"/>
  <c r="A886" i="12"/>
  <c r="A874" i="12"/>
  <c r="A873" i="12"/>
  <c r="A860" i="12"/>
  <c r="A859" i="12"/>
  <c r="A846" i="12"/>
  <c r="A845" i="12"/>
  <c r="A844" i="12"/>
  <c r="A843" i="12"/>
  <c r="A842" i="12"/>
  <c r="A841" i="12"/>
  <c r="A840" i="12"/>
  <c r="A834" i="12"/>
  <c r="A828" i="12"/>
  <c r="A827" i="12"/>
  <c r="A815" i="12"/>
  <c r="A814" i="12"/>
  <c r="A801" i="12"/>
  <c r="A800" i="12"/>
  <c r="A786" i="12"/>
  <c r="A785" i="12"/>
  <c r="A784" i="12"/>
  <c r="A783" i="12"/>
  <c r="A782" i="12"/>
  <c r="A781" i="12"/>
  <c r="A775" i="12"/>
  <c r="A769" i="12"/>
  <c r="A768" i="12"/>
  <c r="A756" i="12"/>
  <c r="A755" i="12"/>
  <c r="A741" i="12"/>
  <c r="A727" i="12"/>
  <c r="A726" i="12"/>
  <c r="A725" i="12"/>
  <c r="A724" i="12"/>
  <c r="A723" i="12"/>
  <c r="A722" i="12"/>
  <c r="A716" i="12"/>
  <c r="A710" i="12"/>
  <c r="A709" i="12"/>
  <c r="A696" i="12"/>
  <c r="A682" i="12"/>
  <c r="A668" i="12"/>
  <c r="A667" i="12"/>
  <c r="A666" i="12"/>
  <c r="A665" i="12"/>
  <c r="A664" i="12"/>
  <c r="A663" i="12"/>
  <c r="A657" i="12"/>
  <c r="A651" i="12"/>
  <c r="A650" i="12"/>
  <c r="A637" i="12"/>
  <c r="A623" i="12"/>
  <c r="A616" i="12"/>
  <c r="A610" i="12"/>
  <c r="A609" i="12"/>
  <c r="A608" i="12"/>
  <c r="A607" i="12"/>
  <c r="A606" i="12"/>
  <c r="A605" i="12"/>
  <c r="A604" i="12"/>
  <c r="A598" i="12"/>
  <c r="A592" i="12"/>
  <c r="A591" i="12"/>
  <c r="A585" i="12"/>
  <c r="A579" i="12"/>
  <c r="A578" i="12"/>
  <c r="A571" i="12"/>
  <c r="A564" i="12"/>
  <c r="A563" i="12"/>
  <c r="A556" i="12"/>
  <c r="A549" i="12"/>
  <c r="A548" i="12"/>
  <c r="A547" i="12"/>
  <c r="A546" i="12"/>
  <c r="A545" i="12"/>
  <c r="A544" i="12"/>
  <c r="A543" i="12"/>
  <c r="A537" i="12"/>
  <c r="A531" i="12"/>
  <c r="A530" i="12"/>
  <c r="A524" i="12"/>
  <c r="A518" i="12"/>
  <c r="A517" i="12"/>
  <c r="A510" i="12"/>
  <c r="A503" i="12"/>
  <c r="A502" i="12"/>
  <c r="A495" i="12"/>
  <c r="A488" i="12"/>
  <c r="A487" i="12"/>
  <c r="A486" i="12"/>
  <c r="A485" i="12"/>
  <c r="A484" i="12"/>
  <c r="A483" i="12"/>
  <c r="A482" i="12"/>
  <c r="A476" i="12"/>
  <c r="A470" i="12"/>
  <c r="A469" i="12"/>
  <c r="A463" i="12"/>
  <c r="A457" i="12"/>
  <c r="A456" i="12"/>
  <c r="A449" i="12"/>
  <c r="A442" i="12"/>
  <c r="A441" i="12"/>
  <c r="A434" i="12"/>
  <c r="A427" i="12"/>
  <c r="A426" i="12"/>
  <c r="A425" i="12"/>
  <c r="A406" i="12"/>
  <c r="A405" i="12"/>
  <c r="A404" i="12"/>
  <c r="A403" i="12"/>
  <c r="A402" i="12"/>
  <c r="A401" i="12"/>
  <c r="A400" i="12"/>
  <c r="A399" i="12"/>
  <c r="A398" i="12"/>
  <c r="A397" i="12"/>
  <c r="A396" i="12"/>
  <c r="A395" i="12"/>
  <c r="A394" i="12"/>
  <c r="A393" i="12"/>
  <c r="A392" i="12"/>
  <c r="A389" i="12"/>
  <c r="A386" i="12"/>
  <c r="A382" i="12"/>
  <c r="A379" i="12"/>
  <c r="A385" i="12"/>
  <c r="A378" i="12"/>
  <c r="A377" i="12"/>
  <c r="A373" i="12"/>
  <c r="A367" i="12"/>
  <c r="A361" i="12"/>
  <c r="A360" i="12"/>
  <c r="A356" i="12"/>
  <c r="A349" i="12"/>
  <c r="A343" i="12"/>
  <c r="A342" i="12"/>
  <c r="A341" i="12"/>
  <c r="A335" i="12"/>
  <c r="A329" i="12"/>
  <c r="A328" i="12"/>
  <c r="A322" i="12"/>
  <c r="A316" i="12"/>
  <c r="A315" i="12"/>
  <c r="A309" i="12"/>
  <c r="A303" i="12"/>
  <c r="A302" i="12"/>
  <c r="A301" i="12"/>
  <c r="A300" i="12"/>
  <c r="A299" i="12"/>
  <c r="A298" i="12"/>
  <c r="A297" i="12"/>
  <c r="A296" i="12"/>
  <c r="A295" i="12"/>
  <c r="A294" i="12"/>
  <c r="A293" i="12"/>
  <c r="A292" i="12"/>
  <c r="A291" i="12"/>
  <c r="A290" i="12"/>
  <c r="A289" i="12"/>
  <c r="A288" i="12"/>
  <c r="A287" i="12"/>
  <c r="A286" i="12"/>
  <c r="A285" i="12"/>
  <c r="A284" i="12"/>
  <c r="A283" i="12"/>
  <c r="A282" i="12"/>
  <c r="A281" i="12"/>
  <c r="A280" i="12"/>
  <c r="A279" i="12"/>
  <c r="A278" i="12"/>
  <c r="A277" i="12"/>
  <c r="A276" i="12"/>
  <c r="A275" i="12"/>
  <c r="A274" i="12"/>
  <c r="A273" i="12"/>
  <c r="A272" i="12"/>
  <c r="A271" i="12"/>
  <c r="A270" i="12"/>
  <c r="A269" i="12"/>
  <c r="A268" i="12"/>
  <c r="A267" i="12"/>
  <c r="A266" i="12"/>
  <c r="A265" i="12"/>
  <c r="A264" i="12"/>
  <c r="A263" i="12"/>
  <c r="A262" i="12"/>
  <c r="A261" i="12"/>
  <c r="A260" i="12"/>
  <c r="A259" i="12"/>
  <c r="A258" i="12"/>
  <c r="A257" i="12"/>
  <c r="A256" i="12"/>
  <c r="A255" i="12"/>
  <c r="A254" i="12"/>
  <c r="A253" i="12"/>
  <c r="A252" i="12"/>
  <c r="A251" i="12"/>
  <c r="A250" i="12"/>
  <c r="A249" i="12"/>
  <c r="A248" i="12"/>
  <c r="A247" i="12"/>
  <c r="A246" i="12"/>
  <c r="A245" i="12"/>
  <c r="A244" i="12"/>
  <c r="A243" i="12"/>
  <c r="A242" i="12"/>
  <c r="A241" i="12"/>
  <c r="A240" i="12"/>
  <c r="A239" i="12"/>
  <c r="A237" i="12"/>
  <c r="A236" i="12"/>
  <c r="A235" i="12"/>
  <c r="A234" i="12"/>
  <c r="A233" i="12"/>
  <c r="A232" i="12"/>
  <c r="A231" i="12"/>
  <c r="A230" i="12"/>
  <c r="A229" i="12"/>
  <c r="A228" i="12"/>
  <c r="A227" i="12"/>
  <c r="A226" i="12"/>
  <c r="A225" i="12"/>
  <c r="A224" i="12"/>
  <c r="A223" i="12"/>
  <c r="A222" i="12"/>
  <c r="A221" i="12"/>
  <c r="A220" i="12"/>
  <c r="A219" i="12"/>
  <c r="A218" i="12"/>
  <c r="A217" i="12"/>
  <c r="A216" i="12"/>
  <c r="A215" i="12"/>
  <c r="A214" i="12"/>
  <c r="A213" i="12"/>
  <c r="A212" i="12"/>
  <c r="A211" i="12"/>
  <c r="A210" i="12"/>
  <c r="A209" i="12"/>
  <c r="A208" i="12"/>
  <c r="A207" i="12"/>
  <c r="A206" i="12"/>
  <c r="A205" i="12"/>
  <c r="A204" i="12"/>
  <c r="A203" i="12"/>
  <c r="A202" i="12"/>
  <c r="A201" i="12"/>
  <c r="A200" i="12"/>
  <c r="A199" i="12"/>
  <c r="A198" i="12"/>
  <c r="A197" i="12"/>
  <c r="A196" i="12"/>
  <c r="A195" i="12"/>
  <c r="A194" i="12"/>
  <c r="A193" i="12"/>
  <c r="A192" i="12"/>
  <c r="A191" i="12"/>
  <c r="A190" i="12"/>
  <c r="A189" i="12"/>
  <c r="A188" i="12"/>
  <c r="A187" i="12"/>
  <c r="A186" i="12"/>
  <c r="A185" i="12"/>
  <c r="A184" i="12"/>
  <c r="A183" i="12"/>
  <c r="A182" i="12"/>
  <c r="A181" i="12"/>
  <c r="A180" i="12"/>
  <c r="A179" i="12"/>
  <c r="A178" i="12"/>
  <c r="A177" i="12"/>
  <c r="A176" i="12"/>
  <c r="A175" i="12"/>
  <c r="A174" i="12"/>
  <c r="A173" i="12"/>
  <c r="A172" i="12"/>
  <c r="A171" i="12"/>
  <c r="A170" i="12"/>
  <c r="A169" i="12"/>
  <c r="A168" i="12"/>
  <c r="A167" i="12"/>
  <c r="A166" i="12"/>
  <c r="A165" i="12"/>
  <c r="A164" i="12"/>
  <c r="A163" i="12"/>
  <c r="A162" i="12"/>
  <c r="A161" i="12"/>
  <c r="A160" i="12"/>
  <c r="A159" i="12"/>
  <c r="A158" i="12"/>
  <c r="A157" i="12"/>
  <c r="A156" i="12"/>
  <c r="A155" i="12"/>
  <c r="A154" i="12"/>
  <c r="A153" i="12"/>
  <c r="A152" i="12"/>
  <c r="A151" i="12"/>
  <c r="A150" i="12"/>
  <c r="A149" i="12"/>
  <c r="A148" i="12"/>
  <c r="A147" i="12"/>
  <c r="A146" i="12"/>
  <c r="A145" i="12"/>
  <c r="A144" i="12"/>
  <c r="A143" i="12"/>
  <c r="A142" i="12"/>
  <c r="A141" i="12"/>
  <c r="A140" i="12"/>
  <c r="A139" i="12"/>
  <c r="A138" i="12"/>
  <c r="A137" i="12"/>
  <c r="A136" i="12"/>
  <c r="A135" i="12"/>
  <c r="A134" i="12"/>
  <c r="A133" i="12"/>
  <c r="A132" i="12"/>
  <c r="A131" i="12"/>
  <c r="A130" i="12"/>
  <c r="A129" i="12"/>
  <c r="A128" i="12"/>
  <c r="A127" i="12"/>
  <c r="A126" i="12"/>
  <c r="A125" i="12"/>
  <c r="A124" i="12"/>
  <c r="A123" i="12"/>
  <c r="A122" i="12"/>
  <c r="A121" i="12"/>
  <c r="A120" i="12"/>
  <c r="A119" i="12"/>
  <c r="A118" i="12"/>
  <c r="A117" i="12"/>
  <c r="A116" i="12"/>
  <c r="A115" i="12"/>
  <c r="A114" i="12"/>
  <c r="A113" i="12"/>
  <c r="A112" i="12"/>
  <c r="A111" i="12"/>
  <c r="A110" i="12"/>
  <c r="A109" i="12"/>
  <c r="A108" i="12"/>
  <c r="A107" i="12"/>
  <c r="A106" i="12"/>
  <c r="A105" i="12"/>
  <c r="A104" i="12"/>
  <c r="A103" i="12"/>
  <c r="A102" i="12"/>
  <c r="A101" i="12"/>
  <c r="A100" i="12"/>
  <c r="A99" i="12"/>
  <c r="A98" i="12"/>
  <c r="A97" i="12"/>
  <c r="A96" i="12"/>
  <c r="A95" i="12"/>
  <c r="A94" i="12"/>
  <c r="A93" i="12"/>
  <c r="A92" i="12"/>
  <c r="A91" i="12"/>
  <c r="A90" i="12"/>
  <c r="A89" i="12"/>
  <c r="A88" i="12"/>
  <c r="A3" i="12"/>
  <c r="A79" i="12"/>
  <c r="A78" i="12"/>
  <c r="A77" i="12"/>
  <c r="A76" i="12"/>
  <c r="A75" i="12"/>
  <c r="A74" i="12"/>
  <c r="A73" i="12"/>
  <c r="A72" i="12"/>
  <c r="A71" i="12"/>
  <c r="A70" i="12"/>
  <c r="A69" i="12"/>
  <c r="A68" i="12"/>
  <c r="A67" i="12"/>
  <c r="A66" i="12"/>
  <c r="A65" i="12"/>
  <c r="A64" i="12"/>
  <c r="A63" i="12"/>
  <c r="A62" i="12"/>
  <c r="A61" i="12"/>
  <c r="A60" i="12"/>
  <c r="A59" i="12"/>
  <c r="A58" i="12"/>
  <c r="A57" i="12"/>
  <c r="A56" i="12"/>
  <c r="A50" i="12"/>
  <c r="A44" i="12"/>
  <c r="A43" i="12"/>
  <c r="A37" i="12"/>
  <c r="A31" i="12"/>
  <c r="A30" i="12"/>
  <c r="A23" i="12"/>
  <c r="A17" i="12"/>
  <c r="A16" i="12"/>
  <c r="A9" i="12"/>
  <c r="A2" i="12"/>
  <c r="P1290" i="12" l="1"/>
  <c r="P1375" i="12"/>
  <c r="P1460" i="12"/>
  <c r="P1545" i="12"/>
  <c r="P1630" i="12"/>
  <c r="P1715" i="12"/>
  <c r="P1291" i="12"/>
  <c r="P1376" i="12"/>
  <c r="P1461" i="12"/>
  <c r="P1546" i="12"/>
  <c r="P1631" i="12"/>
  <c r="P1716" i="12"/>
  <c r="P1206" i="12"/>
  <c r="P1205" i="12"/>
  <c r="P1124" i="12"/>
  <c r="P1209" i="12"/>
  <c r="P1294" i="12"/>
  <c r="P1379" i="12"/>
  <c r="P1464" i="12"/>
  <c r="P1549" i="12"/>
  <c r="P1634" i="12"/>
  <c r="P1719" i="12"/>
  <c r="P1125" i="12"/>
  <c r="P1210" i="12"/>
  <c r="P1295" i="12"/>
  <c r="P1380" i="12"/>
  <c r="P1465" i="12"/>
  <c r="P1550" i="12"/>
  <c r="P1635" i="12"/>
  <c r="P1720" i="12"/>
  <c r="P1127" i="12"/>
  <c r="P1212" i="12"/>
  <c r="P1297" i="12"/>
  <c r="P1382" i="12"/>
  <c r="P1467" i="12"/>
  <c r="P1552" i="12"/>
  <c r="P1637" i="12"/>
  <c r="P1722" i="12"/>
  <c r="P1128" i="12"/>
  <c r="P1213" i="12"/>
  <c r="P1298" i="12"/>
  <c r="P1383" i="12"/>
  <c r="P1468" i="12"/>
  <c r="P1553" i="12"/>
  <c r="P1638" i="12"/>
  <c r="P1723" i="12"/>
  <c r="P1130" i="12"/>
  <c r="P1215" i="12"/>
  <c r="P1300" i="12"/>
  <c r="P1385" i="12"/>
  <c r="P1470" i="12"/>
  <c r="P1555" i="12"/>
  <c r="P1640" i="12"/>
  <c r="P1725" i="12"/>
  <c r="P1131" i="12"/>
  <c r="P1216" i="12"/>
  <c r="P1301" i="12"/>
  <c r="P1386" i="12"/>
  <c r="P1471" i="12"/>
  <c r="P1556" i="12"/>
  <c r="P1641" i="12"/>
  <c r="P1726" i="12"/>
  <c r="P1133" i="12"/>
  <c r="P1218" i="12"/>
  <c r="P1303" i="12"/>
  <c r="P1388" i="12"/>
  <c r="P1473" i="12"/>
  <c r="P1558" i="12"/>
  <c r="P1643" i="12"/>
  <c r="P1728" i="12"/>
  <c r="P1134" i="12"/>
  <c r="P1219" i="12"/>
  <c r="P1304" i="12"/>
  <c r="P1389" i="12"/>
  <c r="P1474" i="12"/>
  <c r="P1559" i="12"/>
  <c r="P1644" i="12"/>
  <c r="P1729" i="12"/>
  <c r="P1136" i="12"/>
  <c r="P1221" i="12"/>
  <c r="P1306" i="12"/>
  <c r="P1391" i="12"/>
  <c r="P1476" i="12"/>
  <c r="P1561" i="12"/>
  <c r="P1646" i="12"/>
  <c r="P1731" i="12"/>
  <c r="P1137" i="12"/>
  <c r="P1222" i="12"/>
  <c r="P1307" i="12"/>
  <c r="P1392" i="12"/>
  <c r="P1477" i="12"/>
  <c r="P1562" i="12"/>
  <c r="P1647" i="12"/>
  <c r="P1732" i="12"/>
  <c r="P1139" i="12"/>
  <c r="P1224" i="12"/>
  <c r="P1309" i="12"/>
  <c r="P1394" i="12"/>
  <c r="P1479" i="12"/>
  <c r="P1564" i="12"/>
  <c r="P1649" i="12"/>
  <c r="P1734" i="12"/>
  <c r="P1140" i="12"/>
  <c r="P1225" i="12"/>
  <c r="P1310" i="12"/>
  <c r="P1395" i="12"/>
  <c r="P1480" i="12"/>
  <c r="P1565" i="12"/>
  <c r="P1650" i="12"/>
  <c r="P1735" i="12"/>
  <c r="P1143" i="12"/>
  <c r="P1228" i="12"/>
  <c r="P1313" i="12"/>
  <c r="P1398" i="12"/>
  <c r="P1483" i="12"/>
  <c r="P1568" i="12"/>
  <c r="P1653" i="12"/>
  <c r="P1738" i="12"/>
  <c r="P1144" i="12"/>
  <c r="P1229" i="12"/>
  <c r="P1314" i="12"/>
  <c r="P1399" i="12"/>
  <c r="P1484" i="12"/>
  <c r="P1569" i="12"/>
  <c r="P1654" i="12"/>
  <c r="P1739" i="12"/>
  <c r="P1146" i="12"/>
  <c r="P1231" i="12"/>
  <c r="P1316" i="12"/>
  <c r="P1401" i="12"/>
  <c r="P1486" i="12"/>
  <c r="P1571" i="12"/>
  <c r="P1656" i="12"/>
  <c r="P1741" i="12"/>
  <c r="P1147" i="12"/>
  <c r="P1232" i="12"/>
  <c r="P1317" i="12"/>
  <c r="P1402" i="12"/>
  <c r="P1487" i="12"/>
  <c r="P1572" i="12"/>
  <c r="P1657" i="12"/>
  <c r="P1742" i="12"/>
  <c r="P1149" i="12"/>
  <c r="P1234" i="12"/>
  <c r="P1319" i="12"/>
  <c r="P1404" i="12"/>
  <c r="P1489" i="12"/>
  <c r="P1574" i="12"/>
  <c r="P1659" i="12"/>
  <c r="P1744" i="12"/>
  <c r="P1150" i="12"/>
  <c r="P1235" i="12"/>
  <c r="P1320" i="12"/>
  <c r="P1405" i="12"/>
  <c r="P1490" i="12"/>
  <c r="P1575" i="12"/>
  <c r="P1660" i="12"/>
  <c r="P1745" i="12"/>
  <c r="P1152" i="12"/>
  <c r="P1237" i="12"/>
  <c r="P1322" i="12"/>
  <c r="P1407" i="12"/>
  <c r="P1492" i="12"/>
  <c r="P1577" i="12"/>
  <c r="P1662" i="12"/>
  <c r="P1747" i="12"/>
  <c r="P1153" i="12"/>
  <c r="P1238" i="12"/>
  <c r="P1323" i="12"/>
  <c r="P1408" i="12"/>
  <c r="P1493" i="12"/>
  <c r="P1578" i="12"/>
  <c r="P1663" i="12"/>
  <c r="P1748" i="12"/>
  <c r="P1155" i="12"/>
  <c r="P1240" i="12"/>
  <c r="P1325" i="12"/>
  <c r="P1410" i="12"/>
  <c r="P1495" i="12"/>
  <c r="P1580" i="12"/>
  <c r="P1665" i="12"/>
  <c r="P1750" i="12"/>
  <c r="P1156" i="12"/>
  <c r="P1241" i="12"/>
  <c r="P1326" i="12"/>
  <c r="P1411" i="12"/>
  <c r="P1496" i="12"/>
  <c r="P1581" i="12"/>
  <c r="P1666" i="12"/>
  <c r="P1751" i="12"/>
  <c r="P1158" i="12"/>
  <c r="P1243" i="12"/>
  <c r="P1328" i="12"/>
  <c r="P1413" i="12"/>
  <c r="P1498" i="12"/>
  <c r="P1583" i="12"/>
  <c r="P1668" i="12"/>
  <c r="P1753" i="12"/>
  <c r="P1159" i="12"/>
  <c r="P1244" i="12"/>
  <c r="P1329" i="12"/>
  <c r="P1414" i="12"/>
  <c r="P1499" i="12"/>
  <c r="P1584" i="12"/>
  <c r="P1669" i="12"/>
  <c r="P1754" i="12"/>
  <c r="P1162" i="12"/>
  <c r="P1247" i="12"/>
  <c r="P1332" i="12"/>
  <c r="P1417" i="12"/>
  <c r="P1502" i="12"/>
  <c r="P1587" i="12"/>
  <c r="P1672" i="12"/>
  <c r="P1757" i="12"/>
  <c r="P1163" i="12"/>
  <c r="P1248" i="12"/>
  <c r="P1333" i="12"/>
  <c r="P1418" i="12"/>
  <c r="P1503" i="12"/>
  <c r="P1588" i="12"/>
  <c r="P1673" i="12"/>
  <c r="P1758" i="12"/>
  <c r="P1165" i="12"/>
  <c r="P1250" i="12"/>
  <c r="P1335" i="12"/>
  <c r="P1420" i="12"/>
  <c r="P1505" i="12"/>
  <c r="P1590" i="12"/>
  <c r="P1675" i="12"/>
  <c r="P1760" i="12"/>
  <c r="P1166" i="12"/>
  <c r="P1251" i="12"/>
  <c r="P1336" i="12"/>
  <c r="P1421" i="12"/>
  <c r="P1506" i="12"/>
  <c r="P1591" i="12"/>
  <c r="P1676" i="12"/>
  <c r="P1761" i="12"/>
  <c r="P1168" i="12"/>
  <c r="P1253" i="12"/>
  <c r="P1338" i="12"/>
  <c r="P1423" i="12"/>
  <c r="P1508" i="12"/>
  <c r="P1593" i="12"/>
  <c r="P1678" i="12"/>
  <c r="P1763" i="12"/>
  <c r="P1169" i="12"/>
  <c r="P1254" i="12"/>
  <c r="P1339" i="12"/>
  <c r="P1424" i="12"/>
  <c r="P1509" i="12"/>
  <c r="P1594" i="12"/>
  <c r="P1679" i="12"/>
  <c r="P1764" i="12"/>
  <c r="P1171" i="12"/>
  <c r="P1256" i="12"/>
  <c r="P1341" i="12"/>
  <c r="P1426" i="12"/>
  <c r="P1511" i="12"/>
  <c r="P1596" i="12"/>
  <c r="P1681" i="12"/>
  <c r="P1766" i="12"/>
  <c r="P1172" i="12"/>
  <c r="P1257" i="12"/>
  <c r="P1342" i="12"/>
  <c r="P1427" i="12"/>
  <c r="P1512" i="12"/>
  <c r="P1597" i="12"/>
  <c r="P1682" i="12"/>
  <c r="P1767" i="12"/>
  <c r="P1174" i="12"/>
  <c r="P1259" i="12"/>
  <c r="P1344" i="12"/>
  <c r="P1429" i="12"/>
  <c r="P1514" i="12"/>
  <c r="P1599" i="12"/>
  <c r="P1684" i="12"/>
  <c r="P1769" i="12"/>
  <c r="P1175" i="12"/>
  <c r="P1260" i="12"/>
  <c r="P1345" i="12"/>
  <c r="P1430" i="12"/>
  <c r="P1515" i="12"/>
  <c r="P1600" i="12"/>
  <c r="P1685" i="12"/>
  <c r="P1770" i="12"/>
  <c r="P1178" i="12"/>
  <c r="P1263" i="12"/>
  <c r="P1348" i="12"/>
  <c r="P1433" i="12"/>
  <c r="P1518" i="12"/>
  <c r="P1603" i="12"/>
  <c r="P1688" i="12"/>
  <c r="P1773" i="12"/>
  <c r="P1179" i="12"/>
  <c r="P1264" i="12"/>
  <c r="P1349" i="12"/>
  <c r="P1434" i="12"/>
  <c r="P1519" i="12"/>
  <c r="P1604" i="12"/>
  <c r="P1689" i="12"/>
  <c r="P1774" i="12"/>
  <c r="P1181" i="12"/>
  <c r="P1266" i="12"/>
  <c r="P1351" i="12"/>
  <c r="P1436" i="12"/>
  <c r="P1521" i="12"/>
  <c r="P1606" i="12"/>
  <c r="P1691" i="12"/>
  <c r="P1776" i="12"/>
  <c r="P1182" i="12"/>
  <c r="P1267" i="12"/>
  <c r="P1352" i="12"/>
  <c r="P1437" i="12"/>
  <c r="P1522" i="12"/>
  <c r="P1607" i="12"/>
  <c r="P1692" i="12"/>
  <c r="P1777" i="12"/>
  <c r="P1184" i="12"/>
  <c r="P1269" i="12"/>
  <c r="P1354" i="12"/>
  <c r="P1439" i="12"/>
  <c r="P1524" i="12"/>
  <c r="P1609" i="12"/>
  <c r="P1694" i="12"/>
  <c r="P1779" i="12"/>
  <c r="P1185" i="12"/>
  <c r="P1270" i="12"/>
  <c r="P1355" i="12"/>
  <c r="P1440" i="12"/>
  <c r="P1525" i="12"/>
  <c r="P1610" i="12"/>
  <c r="P1695" i="12"/>
  <c r="P1780" i="12"/>
  <c r="P1187" i="12"/>
  <c r="P1272" i="12"/>
  <c r="P1357" i="12"/>
  <c r="P1442" i="12"/>
  <c r="P1527" i="12"/>
  <c r="P1612" i="12"/>
  <c r="P1697" i="12"/>
  <c r="P1782" i="12"/>
  <c r="P1188" i="12"/>
  <c r="P1273" i="12"/>
  <c r="P1358" i="12"/>
  <c r="P1443" i="12"/>
  <c r="P1528" i="12"/>
  <c r="P1613" i="12"/>
  <c r="P1698" i="12"/>
  <c r="P1783" i="12"/>
  <c r="P1190" i="12"/>
  <c r="P1275" i="12"/>
  <c r="P1360" i="12"/>
  <c r="P1445" i="12"/>
  <c r="P1530" i="12"/>
  <c r="P1615" i="12"/>
  <c r="P1700" i="12"/>
  <c r="P1785" i="12"/>
  <c r="P1191" i="12"/>
  <c r="P1276" i="12"/>
  <c r="P1361" i="12"/>
  <c r="P1446" i="12"/>
  <c r="P1531" i="12"/>
  <c r="P1616" i="12"/>
  <c r="P1701" i="12"/>
  <c r="P1786" i="12"/>
  <c r="P1194" i="12"/>
  <c r="P1279" i="12"/>
  <c r="P1364" i="12"/>
  <c r="P1449" i="12"/>
  <c r="P1534" i="12"/>
  <c r="P1619" i="12"/>
  <c r="P1704" i="12"/>
  <c r="P1789" i="12"/>
  <c r="P1195" i="12"/>
  <c r="P1280" i="12"/>
  <c r="P1365" i="12"/>
  <c r="P1450" i="12"/>
  <c r="P1535" i="12"/>
  <c r="P1620" i="12"/>
  <c r="P1705" i="12"/>
  <c r="P1790" i="12"/>
  <c r="P1197" i="12"/>
  <c r="P1282" i="12"/>
  <c r="P1367" i="12"/>
  <c r="P1452" i="12"/>
  <c r="P1537" i="12"/>
  <c r="P1622" i="12"/>
  <c r="P1707" i="12"/>
  <c r="P1792" i="12"/>
  <c r="P1198" i="12"/>
  <c r="P1283" i="12"/>
  <c r="P1368" i="12"/>
  <c r="P1453" i="12"/>
  <c r="P1538" i="12"/>
  <c r="P1623" i="12"/>
  <c r="P1708" i="12"/>
  <c r="P1793" i="12"/>
  <c r="P1200" i="12"/>
  <c r="P1285" i="12"/>
  <c r="P1370" i="12"/>
  <c r="P1455" i="12"/>
  <c r="P1540" i="12"/>
  <c r="P1625" i="12"/>
  <c r="P1710" i="12"/>
  <c r="P1795" i="12"/>
  <c r="P1201" i="12"/>
  <c r="P1286" i="12"/>
  <c r="P1371" i="12"/>
  <c r="P1456" i="12"/>
  <c r="P1541" i="12"/>
  <c r="P1626" i="12"/>
  <c r="P1711" i="12"/>
  <c r="P1796" i="12"/>
  <c r="N1050" i="12" l="1"/>
  <c r="O1050" i="12"/>
  <c r="P1050" i="12"/>
  <c r="N1051" i="12"/>
  <c r="O1051" i="12"/>
  <c r="P1051" i="12"/>
  <c r="N1052" i="12"/>
  <c r="O1052" i="12"/>
  <c r="P1052" i="12"/>
  <c r="N1053" i="12"/>
  <c r="O1053" i="12"/>
  <c r="P1053" i="12"/>
  <c r="N1054" i="12"/>
  <c r="O1054" i="12"/>
  <c r="P1054" i="12"/>
  <c r="N1056" i="12"/>
  <c r="O1056" i="12"/>
  <c r="P1056" i="12"/>
  <c r="N1057" i="12"/>
  <c r="O1057" i="12"/>
  <c r="P1057" i="12"/>
  <c r="N1058" i="12"/>
  <c r="O1058" i="12"/>
  <c r="P1058" i="12"/>
  <c r="N1059" i="12"/>
  <c r="O1059" i="12"/>
  <c r="P1059" i="12"/>
  <c r="N1060" i="12"/>
  <c r="O1060" i="12"/>
  <c r="P1060" i="12"/>
  <c r="N1063" i="12"/>
  <c r="O1063" i="12"/>
  <c r="P1063" i="12"/>
  <c r="N1064" i="12"/>
  <c r="O1064" i="12"/>
  <c r="P1064" i="12"/>
  <c r="N1065" i="12"/>
  <c r="O1065" i="12"/>
  <c r="P1065" i="12"/>
  <c r="N1066" i="12"/>
  <c r="O1066" i="12"/>
  <c r="P1066" i="12"/>
  <c r="N1067" i="12"/>
  <c r="O1067" i="12"/>
  <c r="P1067" i="12"/>
  <c r="N1069" i="12"/>
  <c r="O1069" i="12"/>
  <c r="P1069" i="12"/>
  <c r="N1070" i="12"/>
  <c r="O1070" i="12"/>
  <c r="P1070" i="12"/>
  <c r="N1071" i="12"/>
  <c r="O1071" i="12"/>
  <c r="P1071" i="12"/>
  <c r="N1072" i="12"/>
  <c r="O1072" i="12"/>
  <c r="P1072" i="12"/>
  <c r="N1073" i="12"/>
  <c r="O1073" i="12"/>
  <c r="P1073" i="12"/>
  <c r="N1076" i="12"/>
  <c r="O1076" i="12"/>
  <c r="P1076" i="12"/>
  <c r="N1077" i="12"/>
  <c r="O1077" i="12"/>
  <c r="P1077" i="12"/>
  <c r="N1078" i="12"/>
  <c r="O1078" i="12"/>
  <c r="P1078" i="12"/>
  <c r="N1079" i="12"/>
  <c r="O1079" i="12"/>
  <c r="P1079" i="12"/>
  <c r="N1080" i="12"/>
  <c r="O1080" i="12"/>
  <c r="P1080" i="12"/>
  <c r="N1082" i="12"/>
  <c r="O1082" i="12"/>
  <c r="P1082" i="12"/>
  <c r="N1083" i="12"/>
  <c r="O1083" i="12"/>
  <c r="P1083" i="12"/>
  <c r="N1084" i="12"/>
  <c r="O1084" i="12"/>
  <c r="P1084" i="12"/>
  <c r="N1085" i="12"/>
  <c r="O1085" i="12"/>
  <c r="P1085" i="12"/>
  <c r="N1086" i="12"/>
  <c r="O1086" i="12"/>
  <c r="P1086" i="12"/>
  <c r="N1089" i="12"/>
  <c r="O1089" i="12"/>
  <c r="P1089" i="12"/>
  <c r="N1090" i="12"/>
  <c r="O1090" i="12"/>
  <c r="P1090" i="12"/>
  <c r="N1091" i="12"/>
  <c r="O1091" i="12"/>
  <c r="P1091" i="12"/>
  <c r="N1092" i="12"/>
  <c r="O1092" i="12"/>
  <c r="P1092" i="12"/>
  <c r="N1093" i="12"/>
  <c r="O1093" i="12"/>
  <c r="P1093" i="12"/>
  <c r="N1095" i="12"/>
  <c r="O1095" i="12"/>
  <c r="P1095" i="12"/>
  <c r="N1096" i="12"/>
  <c r="O1096" i="12"/>
  <c r="P1096" i="12"/>
  <c r="N1097" i="12"/>
  <c r="O1097" i="12"/>
  <c r="P1097" i="12"/>
  <c r="N1098" i="12"/>
  <c r="O1098" i="12"/>
  <c r="P1098" i="12"/>
  <c r="N1099" i="12"/>
  <c r="O1099" i="12"/>
  <c r="P1099" i="12"/>
  <c r="N1102" i="12"/>
  <c r="O1102" i="12"/>
  <c r="P1102" i="12"/>
  <c r="N1103" i="12"/>
  <c r="O1103" i="12"/>
  <c r="P1103" i="12"/>
  <c r="N1104" i="12"/>
  <c r="O1104" i="12"/>
  <c r="P1104" i="12"/>
  <c r="N1106" i="12"/>
  <c r="O1106" i="12"/>
  <c r="P1106" i="12"/>
  <c r="N1107" i="12"/>
  <c r="O1107" i="12"/>
  <c r="P1107" i="12"/>
  <c r="N1108" i="12"/>
  <c r="O1108" i="12"/>
  <c r="P1108" i="12"/>
  <c r="N1111" i="12"/>
  <c r="O1111" i="12"/>
  <c r="P1111" i="12"/>
  <c r="N1112" i="12"/>
  <c r="O1112" i="12"/>
  <c r="P1112" i="12"/>
  <c r="N1113" i="12"/>
  <c r="O1113" i="12"/>
  <c r="P1113" i="12"/>
  <c r="N1114" i="12"/>
  <c r="O1114" i="12"/>
  <c r="P1114" i="12"/>
  <c r="N1115" i="12"/>
  <c r="O1115" i="12"/>
  <c r="P1115" i="12"/>
  <c r="N1117" i="12"/>
  <c r="O1117" i="12"/>
  <c r="P1117" i="12"/>
  <c r="N1118" i="12"/>
  <c r="O1118" i="12"/>
  <c r="P1118" i="12"/>
  <c r="N1119" i="12"/>
  <c r="O1119" i="12"/>
  <c r="P1119" i="12"/>
  <c r="N1120" i="12"/>
  <c r="O1120" i="12"/>
  <c r="P1120" i="12"/>
  <c r="N1121" i="12"/>
  <c r="O1121" i="12"/>
  <c r="P1121" i="12"/>
  <c r="M1111" i="12"/>
  <c r="M1112" i="12"/>
  <c r="M1113" i="12"/>
  <c r="M1114" i="12"/>
  <c r="M1115" i="12"/>
  <c r="M1117" i="12"/>
  <c r="M1118" i="12"/>
  <c r="M1119" i="12"/>
  <c r="M1120" i="12"/>
  <c r="M1121" i="12"/>
  <c r="M1050" i="12"/>
  <c r="M1051" i="12"/>
  <c r="M1052" i="12"/>
  <c r="M1053" i="12"/>
  <c r="M1054" i="12"/>
  <c r="M1056" i="12"/>
  <c r="M1057" i="12"/>
  <c r="M1058" i="12"/>
  <c r="M1059" i="12"/>
  <c r="M1060" i="12"/>
  <c r="M1063" i="12"/>
  <c r="M1064" i="12"/>
  <c r="M1065" i="12"/>
  <c r="M1066" i="12"/>
  <c r="M1067" i="12"/>
  <c r="M1069" i="12"/>
  <c r="M1070" i="12"/>
  <c r="M1071" i="12"/>
  <c r="M1072" i="12"/>
  <c r="M1073" i="12"/>
  <c r="M1076" i="12"/>
  <c r="M1077" i="12"/>
  <c r="M1078" i="12"/>
  <c r="M1079" i="12"/>
  <c r="M1080" i="12"/>
  <c r="M1082" i="12"/>
  <c r="M1083" i="12"/>
  <c r="M1084" i="12"/>
  <c r="M1085" i="12"/>
  <c r="M1086" i="12"/>
  <c r="M1089" i="12"/>
  <c r="M1090" i="12"/>
  <c r="M1091" i="12"/>
  <c r="M1092" i="12"/>
  <c r="M1093" i="12"/>
  <c r="M1095" i="12"/>
  <c r="M1096" i="12"/>
  <c r="M1097" i="12"/>
  <c r="M1098" i="12"/>
  <c r="M1099" i="12"/>
  <c r="M1102" i="12"/>
  <c r="M1103" i="12"/>
  <c r="M1104" i="12"/>
  <c r="M1106" i="12"/>
  <c r="M1107" i="12"/>
  <c r="M1108" i="12"/>
  <c r="P981" i="12"/>
  <c r="P998" i="12"/>
  <c r="P1015" i="12"/>
  <c r="P1032" i="12"/>
  <c r="P982" i="12"/>
  <c r="P999" i="12"/>
  <c r="P1016" i="12"/>
  <c r="P1033" i="12"/>
  <c r="P984" i="12"/>
  <c r="P1001" i="12"/>
  <c r="P1018" i="12"/>
  <c r="P1035" i="12"/>
  <c r="P985" i="12"/>
  <c r="P1002" i="12"/>
  <c r="P1019" i="12"/>
  <c r="P1036" i="12"/>
  <c r="P987" i="12"/>
  <c r="P1004" i="12"/>
  <c r="P1021" i="12"/>
  <c r="P1038" i="12"/>
  <c r="P988" i="12"/>
  <c r="P1005" i="12"/>
  <c r="P1022" i="12"/>
  <c r="P1039" i="12"/>
  <c r="P990" i="12"/>
  <c r="P1007" i="12"/>
  <c r="P1024" i="12"/>
  <c r="P1041" i="12"/>
  <c r="P991" i="12"/>
  <c r="P1008" i="12"/>
  <c r="P1025" i="12"/>
  <c r="P1042" i="12"/>
  <c r="P993" i="12"/>
  <c r="P1010" i="12"/>
  <c r="P1027" i="12"/>
  <c r="P1044" i="12"/>
  <c r="P994" i="12"/>
  <c r="P1011" i="12"/>
  <c r="P1028" i="12"/>
  <c r="P1045" i="12"/>
  <c r="P995" i="12"/>
  <c r="P1012" i="12"/>
  <c r="P1029" i="12"/>
  <c r="P1046" i="12"/>
  <c r="P964" i="12"/>
  <c r="P965" i="12"/>
  <c r="P966" i="12"/>
  <c r="P967" i="12"/>
  <c r="P968" i="12"/>
  <c r="P969" i="12"/>
  <c r="P970" i="12"/>
  <c r="P971" i="12"/>
  <c r="P972" i="12"/>
  <c r="P973" i="12"/>
  <c r="P974" i="12"/>
  <c r="P975" i="12"/>
  <c r="P976" i="12"/>
  <c r="P977" i="12"/>
  <c r="P978" i="12"/>
  <c r="P963" i="12"/>
  <c r="O981" i="12"/>
  <c r="O998" i="12"/>
  <c r="O1015" i="12"/>
  <c r="O1032" i="12"/>
  <c r="O982" i="12"/>
  <c r="O999" i="12"/>
  <c r="O1016" i="12"/>
  <c r="O1033" i="12"/>
  <c r="O984" i="12"/>
  <c r="O1001" i="12"/>
  <c r="O1018" i="12"/>
  <c r="O1035" i="12"/>
  <c r="O985" i="12"/>
  <c r="O1002" i="12"/>
  <c r="O1019" i="12"/>
  <c r="O1036" i="12"/>
  <c r="O987" i="12"/>
  <c r="O1004" i="12"/>
  <c r="O1021" i="12"/>
  <c r="O1038" i="12"/>
  <c r="O988" i="12"/>
  <c r="O1005" i="12"/>
  <c r="O1022" i="12"/>
  <c r="O1039" i="12"/>
  <c r="O990" i="12"/>
  <c r="O1007" i="12"/>
  <c r="O1024" i="12"/>
  <c r="O1041" i="12"/>
  <c r="O991" i="12"/>
  <c r="O1008" i="12"/>
  <c r="O1025" i="12"/>
  <c r="O1042" i="12"/>
  <c r="O993" i="12"/>
  <c r="O1010" i="12"/>
  <c r="O1027" i="12"/>
  <c r="O1044" i="12"/>
  <c r="O994" i="12"/>
  <c r="O1011" i="12"/>
  <c r="O1028" i="12"/>
  <c r="O1045" i="12"/>
  <c r="O995" i="12"/>
  <c r="O1012" i="12"/>
  <c r="O1029" i="12"/>
  <c r="O1046" i="12"/>
  <c r="O964" i="12"/>
  <c r="O965" i="12"/>
  <c r="O966" i="12"/>
  <c r="O967" i="12"/>
  <c r="O968" i="12"/>
  <c r="O969" i="12"/>
  <c r="O970" i="12"/>
  <c r="O971" i="12"/>
  <c r="O972" i="12"/>
  <c r="O973" i="12"/>
  <c r="O974" i="12"/>
  <c r="O975" i="12"/>
  <c r="O976" i="12"/>
  <c r="O977" i="12"/>
  <c r="O978" i="12"/>
  <c r="O963" i="12"/>
  <c r="N1032" i="12"/>
  <c r="N1033" i="12"/>
  <c r="N1035" i="12"/>
  <c r="N1036" i="12"/>
  <c r="N1038" i="12"/>
  <c r="N1039" i="12"/>
  <c r="N1041" i="12"/>
  <c r="N1042" i="12"/>
  <c r="N1044" i="12"/>
  <c r="N1045" i="12"/>
  <c r="N1046" i="12"/>
  <c r="N981" i="12"/>
  <c r="N998" i="12"/>
  <c r="N1015" i="12"/>
  <c r="N982" i="12"/>
  <c r="N999" i="12"/>
  <c r="N1016" i="12"/>
  <c r="N984" i="12"/>
  <c r="N1001" i="12"/>
  <c r="N1018" i="12"/>
  <c r="N985" i="12"/>
  <c r="N1002" i="12"/>
  <c r="N1019" i="12"/>
  <c r="N987" i="12"/>
  <c r="N1004" i="12"/>
  <c r="N1021" i="12"/>
  <c r="N988" i="12"/>
  <c r="N1005" i="12"/>
  <c r="N1022" i="12"/>
  <c r="N990" i="12"/>
  <c r="N1007" i="12"/>
  <c r="N1024" i="12"/>
  <c r="N991" i="12"/>
  <c r="N1008" i="12"/>
  <c r="N1025" i="12"/>
  <c r="N993" i="12"/>
  <c r="N1010" i="12"/>
  <c r="N1027" i="12"/>
  <c r="N994" i="12"/>
  <c r="N1011" i="12"/>
  <c r="N1028" i="12"/>
  <c r="N995" i="12"/>
  <c r="N1012" i="12"/>
  <c r="N1029" i="12"/>
  <c r="N964" i="12"/>
  <c r="N965" i="12"/>
  <c r="N966" i="12"/>
  <c r="N967" i="12"/>
  <c r="N968" i="12"/>
  <c r="N969" i="12"/>
  <c r="N970" i="12"/>
  <c r="N971" i="12"/>
  <c r="N972" i="12"/>
  <c r="N973" i="12"/>
  <c r="N974" i="12"/>
  <c r="N975" i="12"/>
  <c r="N976" i="12"/>
  <c r="N977" i="12"/>
  <c r="N978" i="12"/>
  <c r="N963" i="12"/>
  <c r="M981" i="12"/>
  <c r="M998" i="12"/>
  <c r="M1015" i="12"/>
  <c r="M1032" i="12"/>
  <c r="M982" i="12"/>
  <c r="M999" i="12"/>
  <c r="M1016" i="12"/>
  <c r="M1033" i="12"/>
  <c r="M984" i="12"/>
  <c r="M1001" i="12"/>
  <c r="M1018" i="12"/>
  <c r="M1035" i="12"/>
  <c r="M985" i="12"/>
  <c r="M1002" i="12"/>
  <c r="M1019" i="12"/>
  <c r="M1036" i="12"/>
  <c r="M987" i="12"/>
  <c r="M1004" i="12"/>
  <c r="M1021" i="12"/>
  <c r="M1038" i="12"/>
  <c r="M988" i="12"/>
  <c r="M1005" i="12"/>
  <c r="M1022" i="12"/>
  <c r="M1039" i="12"/>
  <c r="M990" i="12"/>
  <c r="M1007" i="12"/>
  <c r="M1024" i="12"/>
  <c r="M1041" i="12"/>
  <c r="M991" i="12"/>
  <c r="M1008" i="12"/>
  <c r="M1025" i="12"/>
  <c r="M1042" i="12"/>
  <c r="M993" i="12"/>
  <c r="M1010" i="12"/>
  <c r="M1027" i="12"/>
  <c r="M1044" i="12"/>
  <c r="M994" i="12"/>
  <c r="M1011" i="12"/>
  <c r="M1028" i="12"/>
  <c r="M1045" i="12"/>
  <c r="M995" i="12"/>
  <c r="M1012" i="12"/>
  <c r="M1029" i="12"/>
  <c r="M1046" i="12"/>
  <c r="M964" i="12"/>
  <c r="M965" i="12"/>
  <c r="M967" i="12"/>
  <c r="M968" i="12"/>
  <c r="M970" i="12"/>
  <c r="M971" i="12"/>
  <c r="M973" i="12"/>
  <c r="M974" i="12"/>
  <c r="M976" i="12"/>
  <c r="M977" i="12"/>
  <c r="M978" i="12"/>
  <c r="P906" i="12"/>
  <c r="P907" i="12"/>
  <c r="P908" i="12"/>
  <c r="P909" i="12"/>
  <c r="P910" i="12"/>
  <c r="P912" i="12"/>
  <c r="P913" i="12"/>
  <c r="P914" i="12"/>
  <c r="P915" i="12"/>
  <c r="P916" i="12"/>
  <c r="P917" i="12"/>
  <c r="P920" i="12"/>
  <c r="P921" i="12"/>
  <c r="P922" i="12"/>
  <c r="P923" i="12"/>
  <c r="P924" i="12"/>
  <c r="P926" i="12"/>
  <c r="P927" i="12"/>
  <c r="P928" i="12"/>
  <c r="P929" i="12"/>
  <c r="P930" i="12"/>
  <c r="P931" i="12"/>
  <c r="P934" i="12"/>
  <c r="P935" i="12"/>
  <c r="P936" i="12"/>
  <c r="P937" i="12"/>
  <c r="P938" i="12"/>
  <c r="P940" i="12"/>
  <c r="P941" i="12"/>
  <c r="P942" i="12"/>
  <c r="P943" i="12"/>
  <c r="P944" i="12"/>
  <c r="P947" i="12"/>
  <c r="P948" i="12"/>
  <c r="P949" i="12"/>
  <c r="P950" i="12"/>
  <c r="P951" i="12"/>
  <c r="P953" i="12"/>
  <c r="P954" i="12"/>
  <c r="P955" i="12"/>
  <c r="P956" i="12"/>
  <c r="P957" i="12"/>
  <c r="P959" i="12"/>
  <c r="P960" i="12"/>
  <c r="P961" i="12"/>
  <c r="P670" i="12"/>
  <c r="P729" i="12"/>
  <c r="P788" i="12"/>
  <c r="P847" i="12"/>
  <c r="P671" i="12"/>
  <c r="P730" i="12"/>
  <c r="P789" i="12"/>
  <c r="P848" i="12"/>
  <c r="P672" i="12"/>
  <c r="P731" i="12"/>
  <c r="P790" i="12"/>
  <c r="P849" i="12"/>
  <c r="P673" i="12"/>
  <c r="P732" i="12"/>
  <c r="P791" i="12"/>
  <c r="P850" i="12"/>
  <c r="P674" i="12"/>
  <c r="P733" i="12"/>
  <c r="P792" i="12"/>
  <c r="P851" i="12"/>
  <c r="P676" i="12"/>
  <c r="P735" i="12"/>
  <c r="P794" i="12"/>
  <c r="P853" i="12"/>
  <c r="P677" i="12"/>
  <c r="P736" i="12"/>
  <c r="P795" i="12"/>
  <c r="P854" i="12"/>
  <c r="P678" i="12"/>
  <c r="P737" i="12"/>
  <c r="P796" i="12"/>
  <c r="P855" i="12"/>
  <c r="P679" i="12"/>
  <c r="P738" i="12"/>
  <c r="P797" i="12"/>
  <c r="P856" i="12"/>
  <c r="P680" i="12"/>
  <c r="P739" i="12"/>
  <c r="P798" i="12"/>
  <c r="P857" i="12"/>
  <c r="P681" i="12"/>
  <c r="P740" i="12"/>
  <c r="P799" i="12"/>
  <c r="P858" i="12"/>
  <c r="P684" i="12"/>
  <c r="P743" i="12"/>
  <c r="P802" i="12"/>
  <c r="P861" i="12"/>
  <c r="P685" i="12"/>
  <c r="P744" i="12"/>
  <c r="P803" i="12"/>
  <c r="P862" i="12"/>
  <c r="P686" i="12"/>
  <c r="P745" i="12"/>
  <c r="P804" i="12"/>
  <c r="P863" i="12"/>
  <c r="P687" i="12"/>
  <c r="P746" i="12"/>
  <c r="P805" i="12"/>
  <c r="P864" i="12"/>
  <c r="P688" i="12"/>
  <c r="P747" i="12"/>
  <c r="P806" i="12"/>
  <c r="P865" i="12"/>
  <c r="P690" i="12"/>
  <c r="P749" i="12"/>
  <c r="P808" i="12"/>
  <c r="P867" i="12"/>
  <c r="P691" i="12"/>
  <c r="P750" i="12"/>
  <c r="P809" i="12"/>
  <c r="P868" i="12"/>
  <c r="P692" i="12"/>
  <c r="P751" i="12"/>
  <c r="P810" i="12"/>
  <c r="P869" i="12"/>
  <c r="P693" i="12"/>
  <c r="P752" i="12"/>
  <c r="P811" i="12"/>
  <c r="P870" i="12"/>
  <c r="P694" i="12"/>
  <c r="P753" i="12"/>
  <c r="P812" i="12"/>
  <c r="P871" i="12"/>
  <c r="P695" i="12"/>
  <c r="P754" i="12"/>
  <c r="P813" i="12"/>
  <c r="P872" i="12"/>
  <c r="P698" i="12"/>
  <c r="P757" i="12"/>
  <c r="P816" i="12"/>
  <c r="P875" i="12"/>
  <c r="P699" i="12"/>
  <c r="P758" i="12"/>
  <c r="P817" i="12"/>
  <c r="P876" i="12"/>
  <c r="P700" i="12"/>
  <c r="P759" i="12"/>
  <c r="P818" i="12"/>
  <c r="P877" i="12"/>
  <c r="P701" i="12"/>
  <c r="P760" i="12"/>
  <c r="P819" i="12"/>
  <c r="P878" i="12"/>
  <c r="P702" i="12"/>
  <c r="P761" i="12"/>
  <c r="P820" i="12"/>
  <c r="P879" i="12"/>
  <c r="P704" i="12"/>
  <c r="P763" i="12"/>
  <c r="P822" i="12"/>
  <c r="P881" i="12"/>
  <c r="P705" i="12"/>
  <c r="P764" i="12"/>
  <c r="P823" i="12"/>
  <c r="P882" i="12"/>
  <c r="P706" i="12"/>
  <c r="P765" i="12"/>
  <c r="P824" i="12"/>
  <c r="P883" i="12"/>
  <c r="P707" i="12"/>
  <c r="P766" i="12"/>
  <c r="P825" i="12"/>
  <c r="P884" i="12"/>
  <c r="P708" i="12"/>
  <c r="P767" i="12"/>
  <c r="P826" i="12"/>
  <c r="P885" i="12"/>
  <c r="P711" i="12"/>
  <c r="P770" i="12"/>
  <c r="P829" i="12"/>
  <c r="P888" i="12"/>
  <c r="P712" i="12"/>
  <c r="P771" i="12"/>
  <c r="P830" i="12"/>
  <c r="P889" i="12"/>
  <c r="P713" i="12"/>
  <c r="P772" i="12"/>
  <c r="P831" i="12"/>
  <c r="P890" i="12"/>
  <c r="P714" i="12"/>
  <c r="P773" i="12"/>
  <c r="P832" i="12"/>
  <c r="P891" i="12"/>
  <c r="P715" i="12"/>
  <c r="P774" i="12"/>
  <c r="P833" i="12"/>
  <c r="P892" i="12"/>
  <c r="P717" i="12"/>
  <c r="P776" i="12"/>
  <c r="P835" i="12"/>
  <c r="P894" i="12"/>
  <c r="P718" i="12"/>
  <c r="P777" i="12"/>
  <c r="P836" i="12"/>
  <c r="P895" i="12"/>
  <c r="P719" i="12"/>
  <c r="P778" i="12"/>
  <c r="P837" i="12"/>
  <c r="P896" i="12"/>
  <c r="P720" i="12"/>
  <c r="P779" i="12"/>
  <c r="P838" i="12"/>
  <c r="P897" i="12"/>
  <c r="P721" i="12"/>
  <c r="P780" i="12"/>
  <c r="P839" i="12"/>
  <c r="P898" i="12"/>
  <c r="P723" i="12"/>
  <c r="P782" i="12"/>
  <c r="P841" i="12"/>
  <c r="P900" i="12"/>
  <c r="P724" i="12"/>
  <c r="P783" i="12"/>
  <c r="P842" i="12"/>
  <c r="P901" i="12"/>
  <c r="P725" i="12"/>
  <c r="P784" i="12"/>
  <c r="P843" i="12"/>
  <c r="P902" i="12"/>
  <c r="P610" i="12"/>
  <c r="P611" i="12"/>
  <c r="P612" i="12"/>
  <c r="P613" i="12"/>
  <c r="P614" i="12"/>
  <c r="P615" i="12"/>
  <c r="P616" i="12"/>
  <c r="P617" i="12"/>
  <c r="P618" i="12"/>
  <c r="P619" i="12"/>
  <c r="P620" i="12"/>
  <c r="P621" i="12"/>
  <c r="P622" i="12"/>
  <c r="P623" i="12"/>
  <c r="P624" i="12"/>
  <c r="P625" i="12"/>
  <c r="P626" i="12"/>
  <c r="P627" i="12"/>
  <c r="P628" i="12"/>
  <c r="P629" i="12"/>
  <c r="P630" i="12"/>
  <c r="P631" i="12"/>
  <c r="P632" i="12"/>
  <c r="P633" i="12"/>
  <c r="P634" i="12"/>
  <c r="P635" i="12"/>
  <c r="P636" i="12"/>
  <c r="P637" i="12"/>
  <c r="P638" i="12"/>
  <c r="P639" i="12"/>
  <c r="P640" i="12"/>
  <c r="P641" i="12"/>
  <c r="P642" i="12"/>
  <c r="P643" i="12"/>
  <c r="P644" i="12"/>
  <c r="P645" i="12"/>
  <c r="P646" i="12"/>
  <c r="P647" i="12"/>
  <c r="P648" i="12"/>
  <c r="P649" i="12"/>
  <c r="P650" i="12"/>
  <c r="P651" i="12"/>
  <c r="P652" i="12"/>
  <c r="P653" i="12"/>
  <c r="P654" i="12"/>
  <c r="P655" i="12"/>
  <c r="P656" i="12"/>
  <c r="P657" i="12"/>
  <c r="P658" i="12"/>
  <c r="P659" i="12"/>
  <c r="P660" i="12"/>
  <c r="P661" i="12"/>
  <c r="P662" i="12"/>
  <c r="P663" i="12"/>
  <c r="P664" i="12"/>
  <c r="P665" i="12"/>
  <c r="P666" i="12"/>
  <c r="P609" i="12"/>
  <c r="P552" i="12"/>
  <c r="P554" i="12"/>
  <c r="P569" i="12"/>
  <c r="P489" i="12"/>
  <c r="P490" i="12"/>
  <c r="P491" i="12"/>
  <c r="P492" i="12"/>
  <c r="P493" i="12"/>
  <c r="P494" i="12"/>
  <c r="P496" i="12"/>
  <c r="P497" i="12"/>
  <c r="P498" i="12"/>
  <c r="P499" i="12"/>
  <c r="P500" i="12"/>
  <c r="P501" i="12"/>
  <c r="P504" i="12"/>
  <c r="P505" i="12"/>
  <c r="P506" i="12"/>
  <c r="P507" i="12"/>
  <c r="P508" i="12"/>
  <c r="P509" i="12"/>
  <c r="P511" i="12"/>
  <c r="P512" i="12"/>
  <c r="P513" i="12"/>
  <c r="P514" i="12"/>
  <c r="P515" i="12"/>
  <c r="P516" i="12"/>
  <c r="P518" i="12"/>
  <c r="P519" i="12"/>
  <c r="P520" i="12"/>
  <c r="P521" i="12"/>
  <c r="P522" i="12"/>
  <c r="P523" i="12"/>
  <c r="P524" i="12"/>
  <c r="P525" i="12"/>
  <c r="P526" i="12"/>
  <c r="P527" i="12"/>
  <c r="P528" i="12"/>
  <c r="P529" i="12"/>
  <c r="P531" i="12"/>
  <c r="P532" i="12"/>
  <c r="P533" i="12"/>
  <c r="P534" i="12"/>
  <c r="P535" i="12"/>
  <c r="P536" i="12"/>
  <c r="P537" i="12"/>
  <c r="P538" i="12"/>
  <c r="P539" i="12"/>
  <c r="P540" i="12"/>
  <c r="P541" i="12"/>
  <c r="P542" i="12"/>
  <c r="P543" i="12"/>
  <c r="P544" i="12"/>
  <c r="P545" i="12"/>
  <c r="P546" i="12"/>
  <c r="P428" i="12"/>
  <c r="P429" i="12"/>
  <c r="P430" i="12"/>
  <c r="P431" i="12"/>
  <c r="P433" i="12"/>
  <c r="P435" i="12"/>
  <c r="P436" i="12"/>
  <c r="P437" i="12"/>
  <c r="P438" i="12"/>
  <c r="P439" i="12"/>
  <c r="P440" i="12"/>
  <c r="P443" i="12"/>
  <c r="P444" i="12"/>
  <c r="P445" i="12"/>
  <c r="P446" i="12"/>
  <c r="P448" i="12"/>
  <c r="P450" i="12"/>
  <c r="P451" i="12"/>
  <c r="P452" i="12"/>
  <c r="P453" i="12"/>
  <c r="P454" i="12"/>
  <c r="P455" i="12"/>
  <c r="P457" i="12"/>
  <c r="P458" i="12"/>
  <c r="P459" i="12"/>
  <c r="P460" i="12"/>
  <c r="P461" i="12"/>
  <c r="P462" i="12"/>
  <c r="P463" i="12"/>
  <c r="P464" i="12"/>
  <c r="P465" i="12"/>
  <c r="P466" i="12"/>
  <c r="P467" i="12"/>
  <c r="P468" i="12"/>
  <c r="P470" i="12"/>
  <c r="P471" i="12"/>
  <c r="P472" i="12"/>
  <c r="P473" i="12"/>
  <c r="P474" i="12"/>
  <c r="P475" i="12"/>
  <c r="P477" i="12"/>
  <c r="P478" i="12"/>
  <c r="P479" i="12"/>
  <c r="P480" i="12"/>
  <c r="P481" i="12"/>
  <c r="P483" i="12"/>
  <c r="P484" i="12"/>
  <c r="P485" i="12"/>
  <c r="M393" i="12"/>
  <c r="N393" i="12"/>
  <c r="O393" i="12"/>
  <c r="P393" i="12"/>
  <c r="M394" i="12"/>
  <c r="N394" i="12"/>
  <c r="O394" i="12"/>
  <c r="P394" i="12"/>
  <c r="M396" i="12"/>
  <c r="N396" i="12"/>
  <c r="O396" i="12"/>
  <c r="P396" i="12"/>
  <c r="M397" i="12"/>
  <c r="N397" i="12"/>
  <c r="O397" i="12"/>
  <c r="P397" i="12"/>
  <c r="M399" i="12"/>
  <c r="N399" i="12"/>
  <c r="O399" i="12"/>
  <c r="P399" i="12"/>
  <c r="M400" i="12"/>
  <c r="N400" i="12"/>
  <c r="O400" i="12"/>
  <c r="P400" i="12"/>
  <c r="M402" i="12"/>
  <c r="N402" i="12"/>
  <c r="O402" i="12"/>
  <c r="P402" i="12"/>
  <c r="M403" i="12"/>
  <c r="N403" i="12"/>
  <c r="O403" i="12"/>
  <c r="P403" i="12"/>
  <c r="M405" i="12"/>
  <c r="N405" i="12"/>
  <c r="O405" i="12"/>
  <c r="P405" i="12"/>
  <c r="M406" i="12"/>
  <c r="N406" i="12"/>
  <c r="O406" i="12"/>
  <c r="P406" i="12"/>
  <c r="M408" i="12"/>
  <c r="N408" i="12"/>
  <c r="O408" i="12"/>
  <c r="P408" i="12"/>
  <c r="M409" i="12"/>
  <c r="N409" i="12"/>
  <c r="O409" i="12"/>
  <c r="P409" i="12"/>
  <c r="M411" i="12"/>
  <c r="N411" i="12"/>
  <c r="O411" i="12"/>
  <c r="P411" i="12"/>
  <c r="M412" i="12"/>
  <c r="N412" i="12"/>
  <c r="O412" i="12"/>
  <c r="P412" i="12"/>
  <c r="M414" i="12"/>
  <c r="N414" i="12"/>
  <c r="O414" i="12"/>
  <c r="P414" i="12"/>
  <c r="M415" i="12"/>
  <c r="N415" i="12"/>
  <c r="O415" i="12"/>
  <c r="P415" i="12"/>
  <c r="M417" i="12"/>
  <c r="N417" i="12"/>
  <c r="O417" i="12"/>
  <c r="P417" i="12"/>
  <c r="M418" i="12"/>
  <c r="N418" i="12"/>
  <c r="O418" i="12"/>
  <c r="P418" i="12"/>
  <c r="M420" i="12"/>
  <c r="N420" i="12"/>
  <c r="O420" i="12"/>
  <c r="P420" i="12"/>
  <c r="M421" i="12"/>
  <c r="N421" i="12"/>
  <c r="O421" i="12"/>
  <c r="P421" i="12"/>
  <c r="M423" i="12"/>
  <c r="N423" i="12"/>
  <c r="O423" i="12"/>
  <c r="P423" i="12"/>
  <c r="M424" i="12"/>
  <c r="N424" i="12"/>
  <c r="O424" i="12"/>
  <c r="P424" i="12"/>
  <c r="M380" i="12"/>
  <c r="N380" i="12"/>
  <c r="O380" i="12"/>
  <c r="P380" i="12"/>
  <c r="M381" i="12"/>
  <c r="N381" i="12"/>
  <c r="O381" i="12"/>
  <c r="P381" i="12"/>
  <c r="M383" i="12"/>
  <c r="N383" i="12"/>
  <c r="O383" i="12"/>
  <c r="P383" i="12"/>
  <c r="M384" i="12"/>
  <c r="N384" i="12"/>
  <c r="O384" i="12"/>
  <c r="P384" i="12"/>
  <c r="M387" i="12"/>
  <c r="N387" i="12"/>
  <c r="O387" i="12"/>
  <c r="P387" i="12"/>
  <c r="M388" i="12"/>
  <c r="N388" i="12"/>
  <c r="O388" i="12"/>
  <c r="P388" i="12"/>
  <c r="M390" i="12"/>
  <c r="N390" i="12"/>
  <c r="O390" i="12"/>
  <c r="P390" i="12"/>
  <c r="M391" i="12"/>
  <c r="N391" i="12"/>
  <c r="O391" i="12"/>
  <c r="P391" i="12"/>
  <c r="M344" i="12"/>
  <c r="N344" i="12"/>
  <c r="O344" i="12"/>
  <c r="P344" i="12"/>
  <c r="M345" i="12"/>
  <c r="N345" i="12"/>
  <c r="O345" i="12"/>
  <c r="P345" i="12"/>
  <c r="M346" i="12"/>
  <c r="N346" i="12"/>
  <c r="O346" i="12"/>
  <c r="P346" i="12"/>
  <c r="M347" i="12"/>
  <c r="N347" i="12"/>
  <c r="O347" i="12"/>
  <c r="P347" i="12"/>
  <c r="M348" i="12"/>
  <c r="N348" i="12"/>
  <c r="O348" i="12"/>
  <c r="P348" i="12"/>
  <c r="M350" i="12"/>
  <c r="N350" i="12"/>
  <c r="O350" i="12"/>
  <c r="P350" i="12"/>
  <c r="M351" i="12"/>
  <c r="N351" i="12"/>
  <c r="O351" i="12"/>
  <c r="P351" i="12"/>
  <c r="M352" i="12"/>
  <c r="N352" i="12"/>
  <c r="O352" i="12"/>
  <c r="P352" i="12"/>
  <c r="M353" i="12"/>
  <c r="N353" i="12"/>
  <c r="O353" i="12"/>
  <c r="P353" i="12"/>
  <c r="M354" i="12"/>
  <c r="N354" i="12"/>
  <c r="O354" i="12"/>
  <c r="P354" i="12"/>
  <c r="M355" i="12"/>
  <c r="N355" i="12"/>
  <c r="O355" i="12"/>
  <c r="P355" i="12"/>
  <c r="M357" i="12"/>
  <c r="N357" i="12"/>
  <c r="O357" i="12"/>
  <c r="P357" i="12"/>
  <c r="M358" i="12"/>
  <c r="N358" i="12"/>
  <c r="O358" i="12"/>
  <c r="P358" i="12"/>
  <c r="M359" i="12"/>
  <c r="N359" i="12"/>
  <c r="O359" i="12"/>
  <c r="P359" i="12"/>
  <c r="M362" i="12"/>
  <c r="N362" i="12"/>
  <c r="O362" i="12"/>
  <c r="P362" i="12"/>
  <c r="M363" i="12"/>
  <c r="N363" i="12"/>
  <c r="O363" i="12"/>
  <c r="P363" i="12"/>
  <c r="M364" i="12"/>
  <c r="N364" i="12"/>
  <c r="O364" i="12"/>
  <c r="P364" i="12"/>
  <c r="M365" i="12"/>
  <c r="N365" i="12"/>
  <c r="O365" i="12"/>
  <c r="P365" i="12"/>
  <c r="M366" i="12"/>
  <c r="N366" i="12"/>
  <c r="O366" i="12"/>
  <c r="P366" i="12"/>
  <c r="M368" i="12"/>
  <c r="N368" i="12"/>
  <c r="O368" i="12"/>
  <c r="P368" i="12"/>
  <c r="M369" i="12"/>
  <c r="N369" i="12"/>
  <c r="O369" i="12"/>
  <c r="P369" i="12"/>
  <c r="M370" i="12"/>
  <c r="N370" i="12"/>
  <c r="O370" i="12"/>
  <c r="P370" i="12"/>
  <c r="M371" i="12"/>
  <c r="N371" i="12"/>
  <c r="O371" i="12"/>
  <c r="P371" i="12"/>
  <c r="M372" i="12"/>
  <c r="N372" i="12"/>
  <c r="O372" i="12"/>
  <c r="P372" i="12"/>
  <c r="M374" i="12"/>
  <c r="N374" i="12"/>
  <c r="O374" i="12"/>
  <c r="P374" i="12"/>
  <c r="M375" i="12"/>
  <c r="N375" i="12"/>
  <c r="O375" i="12"/>
  <c r="P375" i="12"/>
  <c r="M376" i="12"/>
  <c r="N376" i="12"/>
  <c r="O376" i="12"/>
  <c r="P376" i="12"/>
  <c r="M304" i="12"/>
  <c r="N304" i="12"/>
  <c r="O304" i="12"/>
  <c r="P304" i="12"/>
  <c r="M305" i="12"/>
  <c r="N305" i="12"/>
  <c r="O305" i="12"/>
  <c r="P305" i="12"/>
  <c r="M306" i="12"/>
  <c r="N306" i="12"/>
  <c r="O306" i="12"/>
  <c r="P306" i="12"/>
  <c r="M307" i="12"/>
  <c r="N307" i="12"/>
  <c r="O307" i="12"/>
  <c r="P307" i="12"/>
  <c r="M308" i="12"/>
  <c r="N308" i="12"/>
  <c r="O308" i="12"/>
  <c r="P308" i="12"/>
  <c r="M310" i="12"/>
  <c r="N310" i="12"/>
  <c r="O310" i="12"/>
  <c r="P310" i="12"/>
  <c r="M311" i="12"/>
  <c r="N311" i="12"/>
  <c r="O311" i="12"/>
  <c r="P311" i="12"/>
  <c r="M312" i="12"/>
  <c r="N312" i="12"/>
  <c r="O312" i="12"/>
  <c r="P312" i="12"/>
  <c r="M313" i="12"/>
  <c r="N313" i="12"/>
  <c r="O313" i="12"/>
  <c r="P313" i="12"/>
  <c r="M314" i="12"/>
  <c r="N314" i="12"/>
  <c r="O314" i="12"/>
  <c r="P314" i="12"/>
  <c r="M317" i="12"/>
  <c r="N317" i="12"/>
  <c r="O317" i="12"/>
  <c r="P317" i="12"/>
  <c r="M318" i="12"/>
  <c r="N318" i="12"/>
  <c r="O318" i="12"/>
  <c r="P318" i="12"/>
  <c r="M319" i="12"/>
  <c r="N319" i="12"/>
  <c r="O319" i="12"/>
  <c r="P319" i="12"/>
  <c r="M320" i="12"/>
  <c r="N320" i="12"/>
  <c r="O320" i="12"/>
  <c r="P320" i="12"/>
  <c r="M321" i="12"/>
  <c r="N321" i="12"/>
  <c r="O321" i="12"/>
  <c r="P321" i="12"/>
  <c r="M323" i="12"/>
  <c r="N323" i="12"/>
  <c r="O323" i="12"/>
  <c r="P323" i="12"/>
  <c r="M324" i="12"/>
  <c r="N324" i="12"/>
  <c r="O324" i="12"/>
  <c r="P324" i="12"/>
  <c r="M325" i="12"/>
  <c r="N325" i="12"/>
  <c r="O325" i="12"/>
  <c r="P325" i="12"/>
  <c r="M326" i="12"/>
  <c r="N326" i="12"/>
  <c r="O326" i="12"/>
  <c r="P326" i="12"/>
  <c r="M327" i="12"/>
  <c r="N327" i="12"/>
  <c r="O327" i="12"/>
  <c r="P327" i="12"/>
  <c r="M330" i="12"/>
  <c r="N330" i="12"/>
  <c r="O330" i="12"/>
  <c r="P330" i="12"/>
  <c r="M331" i="12"/>
  <c r="N331" i="12"/>
  <c r="O331" i="12"/>
  <c r="P331" i="12"/>
  <c r="M332" i="12"/>
  <c r="N332" i="12"/>
  <c r="O332" i="12"/>
  <c r="P332" i="12"/>
  <c r="M333" i="12"/>
  <c r="N333" i="12"/>
  <c r="O333" i="12"/>
  <c r="P333" i="12"/>
  <c r="M334" i="12"/>
  <c r="N334" i="12"/>
  <c r="O334" i="12"/>
  <c r="P334" i="12"/>
  <c r="M336" i="12"/>
  <c r="N336" i="12"/>
  <c r="O336" i="12"/>
  <c r="P336" i="12"/>
  <c r="M337" i="12"/>
  <c r="N337" i="12"/>
  <c r="O337" i="12"/>
  <c r="P337" i="12"/>
  <c r="M338" i="12"/>
  <c r="N338" i="12"/>
  <c r="O338" i="12"/>
  <c r="P338" i="12"/>
  <c r="M339" i="12"/>
  <c r="N339" i="12"/>
  <c r="O339" i="12"/>
  <c r="P339" i="12"/>
  <c r="M340" i="12"/>
  <c r="N340" i="12"/>
  <c r="O340" i="12"/>
  <c r="P340" i="12"/>
  <c r="P288" i="12"/>
  <c r="P289" i="12"/>
  <c r="P291" i="12"/>
  <c r="P292" i="12"/>
  <c r="P294" i="12"/>
  <c r="P295" i="12"/>
  <c r="P297" i="12"/>
  <c r="P298" i="12"/>
  <c r="P273" i="12"/>
  <c r="P274" i="12"/>
  <c r="P276" i="12"/>
  <c r="P277" i="12"/>
  <c r="P279" i="12"/>
  <c r="P280" i="12"/>
  <c r="P282" i="12"/>
  <c r="P283" i="12"/>
  <c r="P258" i="12"/>
  <c r="P259" i="12"/>
  <c r="P261" i="12"/>
  <c r="P262" i="12"/>
  <c r="P264" i="12"/>
  <c r="P265" i="12"/>
  <c r="P267" i="12"/>
  <c r="P268" i="12"/>
  <c r="O288" i="12"/>
  <c r="O289" i="12"/>
  <c r="O291" i="12"/>
  <c r="O292" i="12"/>
  <c r="O294" i="12"/>
  <c r="O295" i="12"/>
  <c r="O297" i="12"/>
  <c r="O298" i="12"/>
  <c r="O273" i="12"/>
  <c r="O274" i="12"/>
  <c r="O276" i="12"/>
  <c r="O277" i="12"/>
  <c r="O279" i="12"/>
  <c r="O280" i="12"/>
  <c r="O282" i="12"/>
  <c r="O283" i="12"/>
  <c r="O258" i="12"/>
  <c r="O259" i="12"/>
  <c r="O261" i="12"/>
  <c r="O262" i="12"/>
  <c r="O264" i="12"/>
  <c r="O265" i="12"/>
  <c r="O267" i="12"/>
  <c r="O268" i="12"/>
  <c r="N288" i="12"/>
  <c r="N289" i="12"/>
  <c r="N291" i="12"/>
  <c r="N292" i="12"/>
  <c r="N294" i="12"/>
  <c r="N295" i="12"/>
  <c r="N297" i="12"/>
  <c r="N298" i="12"/>
  <c r="N273" i="12"/>
  <c r="N274" i="12"/>
  <c r="N276" i="12"/>
  <c r="N277" i="12"/>
  <c r="N279" i="12"/>
  <c r="N280" i="12"/>
  <c r="N282" i="12"/>
  <c r="N283" i="12"/>
  <c r="N258" i="12"/>
  <c r="N259" i="12"/>
  <c r="N261" i="12"/>
  <c r="N262" i="12"/>
  <c r="N264" i="12"/>
  <c r="N265" i="12"/>
  <c r="N267" i="12"/>
  <c r="N268" i="12"/>
  <c r="M288" i="12"/>
  <c r="M289" i="12"/>
  <c r="M291" i="12"/>
  <c r="M292" i="12"/>
  <c r="M294" i="12"/>
  <c r="M295" i="12"/>
  <c r="M297" i="12"/>
  <c r="M298" i="12"/>
  <c r="M273" i="12"/>
  <c r="M274" i="12"/>
  <c r="M276" i="12"/>
  <c r="M277" i="12"/>
  <c r="M279" i="12"/>
  <c r="M280" i="12"/>
  <c r="M282" i="12"/>
  <c r="M283" i="12"/>
  <c r="M258" i="12"/>
  <c r="M259" i="12"/>
  <c r="M261" i="12"/>
  <c r="M262" i="12"/>
  <c r="M264" i="12"/>
  <c r="M265" i="12"/>
  <c r="M267" i="12"/>
  <c r="M268" i="12"/>
  <c r="M240" i="12"/>
  <c r="N240" i="12"/>
  <c r="O240" i="12"/>
  <c r="P240" i="12"/>
  <c r="M241" i="12"/>
  <c r="N241" i="12"/>
  <c r="O241" i="12"/>
  <c r="P241" i="12"/>
  <c r="M243" i="12"/>
  <c r="N243" i="12"/>
  <c r="O243" i="12"/>
  <c r="P243" i="12"/>
  <c r="M244" i="12"/>
  <c r="N244" i="12"/>
  <c r="O244" i="12"/>
  <c r="P244" i="12"/>
  <c r="M246" i="12"/>
  <c r="N246" i="12"/>
  <c r="O246" i="12"/>
  <c r="P246" i="12"/>
  <c r="M247" i="12"/>
  <c r="N247" i="12"/>
  <c r="O247" i="12"/>
  <c r="P247" i="12"/>
  <c r="M249" i="12"/>
  <c r="N249" i="12"/>
  <c r="O249" i="12"/>
  <c r="P249" i="12"/>
  <c r="M250" i="12"/>
  <c r="N250" i="12"/>
  <c r="O250" i="12"/>
  <c r="P250" i="12"/>
  <c r="M252" i="12"/>
  <c r="N252" i="12"/>
  <c r="O252" i="12"/>
  <c r="P252" i="12"/>
  <c r="M253" i="12"/>
  <c r="N253" i="12"/>
  <c r="O253" i="12"/>
  <c r="P253" i="12"/>
  <c r="P221" i="12"/>
  <c r="P222" i="12"/>
  <c r="P224" i="12"/>
  <c r="P225" i="12"/>
  <c r="P227" i="12"/>
  <c r="P228" i="12"/>
  <c r="P230" i="12"/>
  <c r="P231" i="12"/>
  <c r="P233" i="12"/>
  <c r="P234" i="12"/>
  <c r="P219" i="12"/>
  <c r="P218" i="12"/>
  <c r="P201" i="12"/>
  <c r="P202" i="12"/>
  <c r="P204" i="12"/>
  <c r="P205" i="12"/>
  <c r="P207" i="12"/>
  <c r="P208" i="12"/>
  <c r="P210" i="12"/>
  <c r="P211" i="12"/>
  <c r="P213" i="12"/>
  <c r="P214" i="12"/>
  <c r="P199" i="12"/>
  <c r="P198" i="12"/>
  <c r="P181" i="12"/>
  <c r="P182" i="12"/>
  <c r="P184" i="12"/>
  <c r="P185" i="12"/>
  <c r="P187" i="12"/>
  <c r="P188" i="12"/>
  <c r="P190" i="12"/>
  <c r="P191" i="12"/>
  <c r="P193" i="12"/>
  <c r="P194" i="12"/>
  <c r="P179" i="12"/>
  <c r="P178" i="12"/>
  <c r="P161" i="12"/>
  <c r="P162" i="12"/>
  <c r="P164" i="12"/>
  <c r="P165" i="12"/>
  <c r="P167" i="12"/>
  <c r="P168" i="12"/>
  <c r="P170" i="12"/>
  <c r="P171" i="12"/>
  <c r="P173" i="12"/>
  <c r="P174" i="12"/>
  <c r="P159" i="12"/>
  <c r="P158" i="12"/>
  <c r="P141" i="12"/>
  <c r="P142" i="12"/>
  <c r="P144" i="12"/>
  <c r="P145" i="12"/>
  <c r="P147" i="12"/>
  <c r="P148" i="12"/>
  <c r="P150" i="12"/>
  <c r="P151" i="12"/>
  <c r="P153" i="12"/>
  <c r="P154" i="12"/>
  <c r="P139" i="12"/>
  <c r="P138" i="12"/>
  <c r="P121" i="12"/>
  <c r="P122" i="12"/>
  <c r="P124" i="12"/>
  <c r="P125" i="12"/>
  <c r="P127" i="12"/>
  <c r="P128" i="12"/>
  <c r="P130" i="12"/>
  <c r="P131" i="12"/>
  <c r="P133" i="12"/>
  <c r="P134" i="12"/>
  <c r="P119" i="12"/>
  <c r="P118" i="12"/>
  <c r="P101" i="12"/>
  <c r="P102" i="12"/>
  <c r="P104" i="12"/>
  <c r="P105" i="12"/>
  <c r="P107" i="12"/>
  <c r="P108" i="12"/>
  <c r="P110" i="12"/>
  <c r="P111" i="12"/>
  <c r="P113" i="12"/>
  <c r="P114" i="12"/>
  <c r="P99" i="12"/>
  <c r="P98" i="12"/>
  <c r="P88" i="12"/>
  <c r="P90" i="12"/>
  <c r="P91" i="12"/>
  <c r="P93" i="12"/>
  <c r="P94" i="12"/>
  <c r="N73" i="12"/>
  <c r="O73" i="12"/>
  <c r="P73" i="12"/>
  <c r="N74" i="12"/>
  <c r="O74" i="12"/>
  <c r="P74" i="12"/>
  <c r="N76" i="12"/>
  <c r="O76" i="12"/>
  <c r="P76" i="12"/>
  <c r="N77" i="12"/>
  <c r="O77" i="12"/>
  <c r="P77" i="12"/>
  <c r="N78" i="12"/>
  <c r="O78" i="12"/>
  <c r="P78" i="12"/>
  <c r="M73" i="12"/>
  <c r="M74" i="12"/>
  <c r="M76" i="12"/>
  <c r="M77" i="12"/>
  <c r="M78" i="12"/>
  <c r="N62" i="12"/>
  <c r="O62" i="12"/>
  <c r="P62" i="12"/>
  <c r="N63" i="12"/>
  <c r="O63" i="12"/>
  <c r="P63" i="12"/>
  <c r="N64" i="12"/>
  <c r="O64" i="12"/>
  <c r="P64" i="12"/>
  <c r="N65" i="12"/>
  <c r="O65" i="12"/>
  <c r="P65" i="12"/>
  <c r="N66" i="12"/>
  <c r="O66" i="12"/>
  <c r="P66" i="12"/>
  <c r="N68" i="12"/>
  <c r="O68" i="12"/>
  <c r="P68" i="12"/>
  <c r="N69" i="12"/>
  <c r="O69" i="12"/>
  <c r="P69" i="12"/>
  <c r="N70" i="12"/>
  <c r="O70" i="12"/>
  <c r="P70" i="12"/>
  <c r="N71" i="12"/>
  <c r="O71" i="12"/>
  <c r="P71" i="12"/>
  <c r="M62" i="12"/>
  <c r="M63" i="12"/>
  <c r="M64" i="12"/>
  <c r="M65" i="12"/>
  <c r="M66" i="12"/>
  <c r="M68" i="12"/>
  <c r="M69" i="12"/>
  <c r="M70" i="12"/>
  <c r="M71" i="12"/>
  <c r="M4" i="12"/>
  <c r="N4" i="12"/>
  <c r="O4" i="12"/>
  <c r="P4" i="12"/>
  <c r="M5" i="12"/>
  <c r="N5" i="12"/>
  <c r="O5" i="12"/>
  <c r="P5" i="12"/>
  <c r="M6" i="12"/>
  <c r="N6" i="12"/>
  <c r="O6" i="12"/>
  <c r="P6" i="12"/>
  <c r="M7" i="12"/>
  <c r="N7" i="12"/>
  <c r="O7" i="12"/>
  <c r="P7" i="12"/>
  <c r="M8" i="12"/>
  <c r="N8" i="12"/>
  <c r="O8" i="12"/>
  <c r="P8" i="12"/>
  <c r="M10" i="12"/>
  <c r="N10" i="12"/>
  <c r="O10" i="12"/>
  <c r="P10" i="12"/>
  <c r="M11" i="12"/>
  <c r="N11" i="12"/>
  <c r="O11" i="12"/>
  <c r="P11" i="12"/>
  <c r="M12" i="12"/>
  <c r="N12" i="12"/>
  <c r="O12" i="12"/>
  <c r="P12" i="12"/>
  <c r="M13" i="12"/>
  <c r="N13" i="12"/>
  <c r="O13" i="12"/>
  <c r="P13" i="12"/>
  <c r="M14" i="12"/>
  <c r="N14" i="12"/>
  <c r="O14" i="12"/>
  <c r="P14" i="12"/>
  <c r="M15" i="12"/>
  <c r="N15" i="12"/>
  <c r="O15" i="12"/>
  <c r="P15" i="12"/>
  <c r="M18" i="12"/>
  <c r="N18" i="12"/>
  <c r="O18" i="12"/>
  <c r="P18" i="12"/>
  <c r="M19" i="12"/>
  <c r="N19" i="12"/>
  <c r="O19" i="12"/>
  <c r="P19" i="12"/>
  <c r="M20" i="12"/>
  <c r="N20" i="12"/>
  <c r="O20" i="12"/>
  <c r="P20" i="12"/>
  <c r="M21" i="12"/>
  <c r="N21" i="12"/>
  <c r="O21" i="12"/>
  <c r="P21" i="12"/>
  <c r="M22" i="12"/>
  <c r="N22" i="12"/>
  <c r="O22" i="12"/>
  <c r="P22" i="12"/>
  <c r="M24" i="12"/>
  <c r="N24" i="12"/>
  <c r="O24" i="12"/>
  <c r="P24" i="12"/>
  <c r="M25" i="12"/>
  <c r="N25" i="12"/>
  <c r="O25" i="12"/>
  <c r="P25" i="12"/>
  <c r="M26" i="12"/>
  <c r="N26" i="12"/>
  <c r="O26" i="12"/>
  <c r="P26" i="12"/>
  <c r="M27" i="12"/>
  <c r="N27" i="12"/>
  <c r="O27" i="12"/>
  <c r="P27" i="12"/>
  <c r="M28" i="12"/>
  <c r="N28" i="12"/>
  <c r="O28" i="12"/>
  <c r="P28" i="12"/>
  <c r="M29" i="12"/>
  <c r="N29" i="12"/>
  <c r="O29" i="12"/>
  <c r="P29" i="12"/>
  <c r="M32" i="12"/>
  <c r="N32" i="12"/>
  <c r="O32" i="12"/>
  <c r="P32" i="12"/>
  <c r="M33" i="12"/>
  <c r="N33" i="12"/>
  <c r="O33" i="12"/>
  <c r="P33" i="12"/>
  <c r="M34" i="12"/>
  <c r="N34" i="12"/>
  <c r="O34" i="12"/>
  <c r="P34" i="12"/>
  <c r="M35" i="12"/>
  <c r="N35" i="12"/>
  <c r="O35" i="12"/>
  <c r="P35" i="12"/>
  <c r="M36" i="12"/>
  <c r="N36" i="12"/>
  <c r="O36" i="12"/>
  <c r="P36" i="12"/>
  <c r="M38" i="12"/>
  <c r="N38" i="12"/>
  <c r="O38" i="12"/>
  <c r="P38" i="12"/>
  <c r="M39" i="12"/>
  <c r="N39" i="12"/>
  <c r="O39" i="12"/>
  <c r="P39" i="12"/>
  <c r="M40" i="12"/>
  <c r="N40" i="12"/>
  <c r="O40" i="12"/>
  <c r="P40" i="12"/>
  <c r="M41" i="12"/>
  <c r="N41" i="12"/>
  <c r="O41" i="12"/>
  <c r="P41" i="12"/>
  <c r="M42" i="12"/>
  <c r="N42" i="12"/>
  <c r="O42" i="12"/>
  <c r="P42" i="12"/>
  <c r="M45" i="12"/>
  <c r="N45" i="12"/>
  <c r="O45" i="12"/>
  <c r="P45" i="12"/>
  <c r="M46" i="12"/>
  <c r="N46" i="12"/>
  <c r="O46" i="12"/>
  <c r="P46" i="12"/>
  <c r="M47" i="12"/>
  <c r="N47" i="12"/>
  <c r="O47" i="12"/>
  <c r="P47" i="12"/>
  <c r="M48" i="12"/>
  <c r="N48" i="12"/>
  <c r="O48" i="12"/>
  <c r="P48" i="12"/>
  <c r="M49" i="12"/>
  <c r="N49" i="12"/>
  <c r="O49" i="12"/>
  <c r="P49" i="12"/>
  <c r="M51" i="12"/>
  <c r="N51" i="12"/>
  <c r="O51" i="12"/>
  <c r="P51" i="12"/>
  <c r="M52" i="12"/>
  <c r="N52" i="12"/>
  <c r="O52" i="12"/>
  <c r="P52" i="12"/>
  <c r="M53" i="12"/>
  <c r="N53" i="12"/>
  <c r="O53" i="12"/>
  <c r="P53" i="12"/>
  <c r="M54" i="12"/>
  <c r="N54" i="12"/>
  <c r="O54" i="12"/>
  <c r="P54" i="12"/>
  <c r="M55" i="12"/>
  <c r="N55" i="12"/>
  <c r="O55" i="12"/>
  <c r="P55" i="12"/>
  <c r="M57" i="12"/>
  <c r="N57" i="12"/>
  <c r="O57" i="12"/>
  <c r="P57" i="12"/>
  <c r="M58" i="12"/>
  <c r="N58" i="12"/>
  <c r="O58" i="12"/>
  <c r="P58" i="12"/>
  <c r="M59" i="12"/>
  <c r="N59" i="12"/>
  <c r="O59" i="12"/>
  <c r="P59" i="12"/>
  <c r="I85" i="30" l="1"/>
  <c r="H1371" i="36" s="1"/>
  <c r="H85" i="30"/>
  <c r="H1286" i="36" s="1"/>
  <c r="G85" i="30"/>
  <c r="H1201" i="36" s="1"/>
  <c r="F85" i="30"/>
  <c r="H1116" i="36" s="1"/>
  <c r="E85" i="30"/>
  <c r="H1031" i="36" s="1"/>
  <c r="D85" i="30"/>
  <c r="H946" i="36" s="1"/>
  <c r="C85" i="30"/>
  <c r="H861" i="36" s="1"/>
  <c r="B85" i="30"/>
  <c r="H776" i="36" s="1"/>
  <c r="I82" i="30"/>
  <c r="H1368" i="36" s="1"/>
  <c r="H82" i="30"/>
  <c r="H1283" i="36" s="1"/>
  <c r="G82" i="30"/>
  <c r="H1198" i="36" s="1"/>
  <c r="F82" i="30"/>
  <c r="H1113" i="36" s="1"/>
  <c r="E82" i="30"/>
  <c r="H1028" i="36" s="1"/>
  <c r="D82" i="30"/>
  <c r="H943" i="36" s="1"/>
  <c r="C82" i="30"/>
  <c r="H858" i="36" s="1"/>
  <c r="B82" i="30"/>
  <c r="H773" i="36" s="1"/>
  <c r="I79" i="30"/>
  <c r="H1365" i="36" s="1"/>
  <c r="H79" i="30"/>
  <c r="H1280" i="36" s="1"/>
  <c r="G79" i="30"/>
  <c r="H1195" i="36" s="1"/>
  <c r="F79" i="30"/>
  <c r="H1110" i="36" s="1"/>
  <c r="E79" i="30"/>
  <c r="H1025" i="36" s="1"/>
  <c r="D79" i="30"/>
  <c r="H940" i="36" s="1"/>
  <c r="C79" i="30"/>
  <c r="H855" i="36" s="1"/>
  <c r="B79" i="30"/>
  <c r="H770" i="36" s="1"/>
  <c r="I75" i="30"/>
  <c r="H1361" i="36" s="1"/>
  <c r="H75" i="30"/>
  <c r="H1276" i="36" s="1"/>
  <c r="G75" i="30"/>
  <c r="H1191" i="36" s="1"/>
  <c r="F75" i="30"/>
  <c r="H1106" i="36" s="1"/>
  <c r="E75" i="30"/>
  <c r="H1021" i="36" s="1"/>
  <c r="D75" i="30"/>
  <c r="H936" i="36" s="1"/>
  <c r="C75" i="30"/>
  <c r="H851" i="36" s="1"/>
  <c r="B75" i="30"/>
  <c r="H766" i="36" s="1"/>
  <c r="I72" i="30"/>
  <c r="H1358" i="36" s="1"/>
  <c r="H72" i="30"/>
  <c r="H1273" i="36" s="1"/>
  <c r="G72" i="30"/>
  <c r="H1188" i="36" s="1"/>
  <c r="F72" i="30"/>
  <c r="H1103" i="36" s="1"/>
  <c r="E72" i="30"/>
  <c r="H1018" i="36" s="1"/>
  <c r="D72" i="30"/>
  <c r="H933" i="36" s="1"/>
  <c r="C72" i="30"/>
  <c r="H848" i="36" s="1"/>
  <c r="B72" i="30"/>
  <c r="H763" i="36" s="1"/>
  <c r="I69" i="30"/>
  <c r="H1355" i="36" s="1"/>
  <c r="H69" i="30"/>
  <c r="H1270" i="36" s="1"/>
  <c r="G69" i="30"/>
  <c r="H1185" i="36" s="1"/>
  <c r="F69" i="30"/>
  <c r="H1100" i="36" s="1"/>
  <c r="E69" i="30"/>
  <c r="H1015" i="36" s="1"/>
  <c r="D69" i="30"/>
  <c r="H930" i="36" s="1"/>
  <c r="C69" i="30"/>
  <c r="H845" i="36" s="1"/>
  <c r="B69" i="30"/>
  <c r="H760" i="36" s="1"/>
  <c r="I66" i="30"/>
  <c r="H1352" i="36" s="1"/>
  <c r="H66" i="30"/>
  <c r="H1267" i="36" s="1"/>
  <c r="G66" i="30"/>
  <c r="H1182" i="36" s="1"/>
  <c r="F66" i="30"/>
  <c r="H1097" i="36" s="1"/>
  <c r="E66" i="30"/>
  <c r="H1012" i="36" s="1"/>
  <c r="D66" i="30"/>
  <c r="H927" i="36" s="1"/>
  <c r="C66" i="30"/>
  <c r="H842" i="36" s="1"/>
  <c r="B66" i="30"/>
  <c r="H757" i="36" s="1"/>
  <c r="I63" i="30"/>
  <c r="H1349" i="36" s="1"/>
  <c r="H63" i="30"/>
  <c r="H1264" i="36" s="1"/>
  <c r="G63" i="30"/>
  <c r="H1179" i="36" s="1"/>
  <c r="F63" i="30"/>
  <c r="H1094" i="36" s="1"/>
  <c r="E63" i="30"/>
  <c r="H1009" i="36" s="1"/>
  <c r="D63" i="30"/>
  <c r="H924" i="36" s="1"/>
  <c r="C63" i="30"/>
  <c r="H839" i="36" s="1"/>
  <c r="B63" i="30"/>
  <c r="H754" i="36" s="1"/>
  <c r="I59" i="30"/>
  <c r="H1345" i="36" s="1"/>
  <c r="H59" i="30"/>
  <c r="H1260" i="36" s="1"/>
  <c r="G59" i="30"/>
  <c r="H1175" i="36" s="1"/>
  <c r="F59" i="30"/>
  <c r="H1090" i="36" s="1"/>
  <c r="E59" i="30"/>
  <c r="H1005" i="36" s="1"/>
  <c r="D59" i="30"/>
  <c r="H920" i="36" s="1"/>
  <c r="C59" i="30"/>
  <c r="H835" i="36" s="1"/>
  <c r="B59" i="30"/>
  <c r="H750" i="36" s="1"/>
  <c r="I56" i="30"/>
  <c r="H1342" i="36" s="1"/>
  <c r="H56" i="30"/>
  <c r="H1257" i="36" s="1"/>
  <c r="G56" i="30"/>
  <c r="H1172" i="36" s="1"/>
  <c r="F56" i="30"/>
  <c r="H1087" i="36" s="1"/>
  <c r="E56" i="30"/>
  <c r="H1002" i="36" s="1"/>
  <c r="D56" i="30"/>
  <c r="H917" i="36" s="1"/>
  <c r="C56" i="30"/>
  <c r="H832" i="36" s="1"/>
  <c r="B56" i="30"/>
  <c r="H747" i="36" s="1"/>
  <c r="I53" i="30"/>
  <c r="H1339" i="36" s="1"/>
  <c r="H53" i="30"/>
  <c r="H1254" i="36" s="1"/>
  <c r="G53" i="30"/>
  <c r="H1169" i="36" s="1"/>
  <c r="F53" i="30"/>
  <c r="H1084" i="36" s="1"/>
  <c r="E53" i="30"/>
  <c r="H999" i="36" s="1"/>
  <c r="D53" i="30"/>
  <c r="H914" i="36" s="1"/>
  <c r="C53" i="30"/>
  <c r="H829" i="36" s="1"/>
  <c r="B53" i="30"/>
  <c r="H744" i="36" s="1"/>
  <c r="I50" i="30"/>
  <c r="H1336" i="36" s="1"/>
  <c r="H50" i="30"/>
  <c r="H1251" i="36" s="1"/>
  <c r="G50" i="30"/>
  <c r="H1166" i="36" s="1"/>
  <c r="F50" i="30"/>
  <c r="H1081" i="36" s="1"/>
  <c r="E50" i="30"/>
  <c r="H996" i="36" s="1"/>
  <c r="D50" i="30"/>
  <c r="H911" i="36" s="1"/>
  <c r="C50" i="30"/>
  <c r="H826" i="36" s="1"/>
  <c r="B50" i="30"/>
  <c r="H741" i="36" s="1"/>
  <c r="I47" i="30"/>
  <c r="H1333" i="36" s="1"/>
  <c r="H47" i="30"/>
  <c r="H1248" i="36" s="1"/>
  <c r="G47" i="30"/>
  <c r="H1163" i="36" s="1"/>
  <c r="F47" i="30"/>
  <c r="H1078" i="36" s="1"/>
  <c r="E47" i="30"/>
  <c r="H993" i="36" s="1"/>
  <c r="D47" i="30"/>
  <c r="H908" i="36" s="1"/>
  <c r="C47" i="30"/>
  <c r="H823" i="36" s="1"/>
  <c r="B47" i="30"/>
  <c r="H738" i="36" s="1"/>
  <c r="I43" i="30"/>
  <c r="H1329" i="36" s="1"/>
  <c r="H43" i="30"/>
  <c r="H1244" i="36" s="1"/>
  <c r="G43" i="30"/>
  <c r="H1159" i="36" s="1"/>
  <c r="F43" i="30"/>
  <c r="H1074" i="36" s="1"/>
  <c r="E43" i="30"/>
  <c r="H989" i="36" s="1"/>
  <c r="D43" i="30"/>
  <c r="H904" i="36" s="1"/>
  <c r="C43" i="30"/>
  <c r="H819" i="36" s="1"/>
  <c r="B43" i="30"/>
  <c r="H734" i="36" s="1"/>
  <c r="I40" i="30"/>
  <c r="H1326" i="36" s="1"/>
  <c r="H40" i="30"/>
  <c r="H1241" i="36" s="1"/>
  <c r="G40" i="30"/>
  <c r="H1156" i="36" s="1"/>
  <c r="F40" i="30"/>
  <c r="H1071" i="36" s="1"/>
  <c r="E40" i="30"/>
  <c r="H986" i="36" s="1"/>
  <c r="D40" i="30"/>
  <c r="H901" i="36" s="1"/>
  <c r="C40" i="30"/>
  <c r="H816" i="36" s="1"/>
  <c r="B40" i="30"/>
  <c r="H731" i="36" s="1"/>
  <c r="I37" i="30"/>
  <c r="H1323" i="36" s="1"/>
  <c r="H37" i="30"/>
  <c r="H1238" i="36" s="1"/>
  <c r="G37" i="30"/>
  <c r="H1153" i="36" s="1"/>
  <c r="F37" i="30"/>
  <c r="H1068" i="36" s="1"/>
  <c r="E37" i="30"/>
  <c r="H983" i="36" s="1"/>
  <c r="D37" i="30"/>
  <c r="H898" i="36" s="1"/>
  <c r="C37" i="30"/>
  <c r="H813" i="36" s="1"/>
  <c r="B37" i="30"/>
  <c r="H728" i="36" s="1"/>
  <c r="I34" i="30"/>
  <c r="H1320" i="36" s="1"/>
  <c r="H34" i="30"/>
  <c r="H1235" i="36" s="1"/>
  <c r="G34" i="30"/>
  <c r="H1150" i="36" s="1"/>
  <c r="F34" i="30"/>
  <c r="H1065" i="36" s="1"/>
  <c r="E34" i="30"/>
  <c r="H980" i="36" s="1"/>
  <c r="D34" i="30"/>
  <c r="H895" i="36" s="1"/>
  <c r="C34" i="30"/>
  <c r="H810" i="36" s="1"/>
  <c r="B34" i="30"/>
  <c r="H725" i="36" s="1"/>
  <c r="I31" i="30"/>
  <c r="H1317" i="36" s="1"/>
  <c r="H31" i="30"/>
  <c r="H1232" i="36" s="1"/>
  <c r="G31" i="30"/>
  <c r="H1147" i="36" s="1"/>
  <c r="F31" i="30"/>
  <c r="H1062" i="36" s="1"/>
  <c r="E31" i="30"/>
  <c r="H977" i="36" s="1"/>
  <c r="D31" i="30"/>
  <c r="H892" i="36" s="1"/>
  <c r="C31" i="30"/>
  <c r="H807" i="36" s="1"/>
  <c r="B31" i="30"/>
  <c r="H722" i="36" s="1"/>
  <c r="I28" i="30"/>
  <c r="H1314" i="36" s="1"/>
  <c r="H28" i="30"/>
  <c r="H1229" i="36" s="1"/>
  <c r="G28" i="30"/>
  <c r="H1144" i="36" s="1"/>
  <c r="F28" i="30"/>
  <c r="H1059" i="36" s="1"/>
  <c r="E28" i="30"/>
  <c r="H974" i="36" s="1"/>
  <c r="D28" i="30"/>
  <c r="H889" i="36" s="1"/>
  <c r="C28" i="30"/>
  <c r="H804" i="36" s="1"/>
  <c r="B28" i="30"/>
  <c r="H719" i="36" s="1"/>
  <c r="I27" i="30"/>
  <c r="H1313" i="36" s="1"/>
  <c r="H27" i="30"/>
  <c r="H1228" i="36" s="1"/>
  <c r="G27" i="30"/>
  <c r="H1143" i="36" s="1"/>
  <c r="F27" i="30"/>
  <c r="H1058" i="36" s="1"/>
  <c r="E27" i="30"/>
  <c r="H973" i="36" s="1"/>
  <c r="B27" i="30"/>
  <c r="H718" i="36" s="1"/>
  <c r="I24" i="30"/>
  <c r="H1310" i="36" s="1"/>
  <c r="H24" i="30"/>
  <c r="H1225" i="36" s="1"/>
  <c r="G24" i="30"/>
  <c r="H1140" i="36" s="1"/>
  <c r="F24" i="30"/>
  <c r="H1055" i="36" s="1"/>
  <c r="E24" i="30"/>
  <c r="H970" i="36" s="1"/>
  <c r="D24" i="30"/>
  <c r="H885" i="36" s="1"/>
  <c r="C24" i="30"/>
  <c r="H800" i="36" s="1"/>
  <c r="B24" i="30"/>
  <c r="H715" i="36" s="1"/>
  <c r="I21" i="30"/>
  <c r="H1307" i="36" s="1"/>
  <c r="H21" i="30"/>
  <c r="H1222" i="36" s="1"/>
  <c r="G21" i="30"/>
  <c r="H1137" i="36" s="1"/>
  <c r="F21" i="30"/>
  <c r="H1052" i="36" s="1"/>
  <c r="E21" i="30"/>
  <c r="H967" i="36" s="1"/>
  <c r="D21" i="30"/>
  <c r="H882" i="36" s="1"/>
  <c r="C21" i="30"/>
  <c r="H797" i="36" s="1"/>
  <c r="B21" i="30"/>
  <c r="H712" i="36" s="1"/>
  <c r="I18" i="30"/>
  <c r="H1304" i="36" s="1"/>
  <c r="H18" i="30"/>
  <c r="H1219" i="36" s="1"/>
  <c r="G18" i="30"/>
  <c r="H1134" i="36" s="1"/>
  <c r="F18" i="30"/>
  <c r="H1049" i="36" s="1"/>
  <c r="E18" i="30"/>
  <c r="H964" i="36" s="1"/>
  <c r="D18" i="30"/>
  <c r="H879" i="36" s="1"/>
  <c r="C18" i="30"/>
  <c r="H794" i="36" s="1"/>
  <c r="B18" i="30"/>
  <c r="H709" i="36" s="1"/>
  <c r="I15" i="30"/>
  <c r="H1301" i="36" s="1"/>
  <c r="H15" i="30"/>
  <c r="H1216" i="36" s="1"/>
  <c r="G15" i="30"/>
  <c r="H1131" i="36" s="1"/>
  <c r="F15" i="30"/>
  <c r="H1046" i="36" s="1"/>
  <c r="E15" i="30"/>
  <c r="H961" i="36" s="1"/>
  <c r="D15" i="30"/>
  <c r="H876" i="36" s="1"/>
  <c r="C15" i="30"/>
  <c r="H791" i="36" s="1"/>
  <c r="B15" i="30"/>
  <c r="H706" i="36" s="1"/>
  <c r="I12" i="30"/>
  <c r="H1298" i="36" s="1"/>
  <c r="H12" i="30"/>
  <c r="H1213" i="36" s="1"/>
  <c r="G12" i="30"/>
  <c r="H1128" i="36" s="1"/>
  <c r="F12" i="30"/>
  <c r="H1043" i="36" s="1"/>
  <c r="E12" i="30"/>
  <c r="H958" i="36" s="1"/>
  <c r="D12" i="30"/>
  <c r="H873" i="36" s="1"/>
  <c r="C12" i="30"/>
  <c r="H788" i="36" s="1"/>
  <c r="B12" i="30"/>
  <c r="H703" i="36" s="1"/>
  <c r="C9" i="30"/>
  <c r="H785" i="36" s="1"/>
  <c r="D9" i="30"/>
  <c r="H870" i="36" s="1"/>
  <c r="E9" i="30"/>
  <c r="H955" i="36" s="1"/>
  <c r="F9" i="30"/>
  <c r="H1040" i="36" s="1"/>
  <c r="G9" i="30"/>
  <c r="H1125" i="36" s="1"/>
  <c r="H9" i="30"/>
  <c r="H1210" i="36" s="1"/>
  <c r="I9" i="30"/>
  <c r="H1295" i="36" s="1"/>
  <c r="B9" i="30"/>
  <c r="H700" i="36" s="1"/>
  <c r="B90" i="30"/>
  <c r="H781" i="36" s="1"/>
  <c r="C90" i="30"/>
  <c r="H866" i="36" s="1"/>
  <c r="D90" i="30"/>
  <c r="H951" i="36" s="1"/>
  <c r="E90" i="30"/>
  <c r="H1036" i="36" s="1"/>
  <c r="F90" i="30"/>
  <c r="H1121" i="36" s="1"/>
  <c r="G90" i="30"/>
  <c r="H1206" i="36" s="1"/>
  <c r="H90" i="30"/>
  <c r="H1291" i="36" s="1"/>
  <c r="I90" i="30"/>
  <c r="H1376" i="36" s="1"/>
  <c r="E89" i="30"/>
  <c r="H1035" i="36" s="1"/>
  <c r="F89" i="30"/>
  <c r="H1120" i="36" s="1"/>
  <c r="G89" i="30"/>
  <c r="H1205" i="36" s="1"/>
  <c r="H89" i="30"/>
  <c r="H1290" i="36" s="1"/>
  <c r="I89" i="30"/>
  <c r="H1375" i="36" s="1"/>
  <c r="B89" i="30"/>
  <c r="H780" i="36" s="1"/>
  <c r="C89" i="30"/>
  <c r="H865" i="36" s="1"/>
  <c r="D89" i="30"/>
  <c r="H950" i="36" s="1"/>
  <c r="E76" i="29"/>
  <c r="K421" i="35" s="1"/>
  <c r="D76" i="29"/>
  <c r="J421" i="35" s="1"/>
  <c r="C76" i="29"/>
  <c r="I421" i="35" s="1"/>
  <c r="B76" i="29"/>
  <c r="H421" i="35" s="1"/>
  <c r="E63" i="29"/>
  <c r="K410" i="35" s="1"/>
  <c r="D63" i="29"/>
  <c r="J410" i="35" s="1"/>
  <c r="C63" i="29"/>
  <c r="I410" i="35" s="1"/>
  <c r="B63" i="29"/>
  <c r="H410" i="35" s="1"/>
  <c r="E59" i="29"/>
  <c r="K406" i="35" s="1"/>
  <c r="D59" i="29"/>
  <c r="J406" i="35" s="1"/>
  <c r="C59" i="29"/>
  <c r="I406" i="35" s="1"/>
  <c r="B59" i="29"/>
  <c r="H406" i="35" s="1"/>
  <c r="E58" i="29"/>
  <c r="K405" i="35" s="1"/>
  <c r="D58" i="29"/>
  <c r="J405" i="35" s="1"/>
  <c r="E52" i="29"/>
  <c r="K399" i="35" s="1"/>
  <c r="D52" i="29"/>
  <c r="J399" i="35" s="1"/>
  <c r="C52" i="29"/>
  <c r="I399" i="35" s="1"/>
  <c r="B52" i="29"/>
  <c r="H399" i="35" s="1"/>
  <c r="E46" i="29"/>
  <c r="K393" i="35" s="1"/>
  <c r="D46" i="29"/>
  <c r="J393" i="35" s="1"/>
  <c r="C46" i="29"/>
  <c r="I393" i="35" s="1"/>
  <c r="B46" i="29"/>
  <c r="H393" i="35" s="1"/>
  <c r="E45" i="29"/>
  <c r="K392" i="35" s="1"/>
  <c r="E39" i="29"/>
  <c r="K386" i="35" s="1"/>
  <c r="B39" i="29"/>
  <c r="H386" i="35" s="1"/>
  <c r="E33" i="29"/>
  <c r="K380" i="35" s="1"/>
  <c r="D33" i="29"/>
  <c r="J380" i="35" s="1"/>
  <c r="B33" i="29"/>
  <c r="H380" i="35" s="1"/>
  <c r="D39" i="29"/>
  <c r="J386" i="35" s="1"/>
  <c r="C39" i="29"/>
  <c r="I386" i="35" s="1"/>
  <c r="E26" i="29"/>
  <c r="K373" i="35" s="1"/>
  <c r="D26" i="29"/>
  <c r="J373" i="35" s="1"/>
  <c r="C26" i="29"/>
  <c r="I373" i="35" s="1"/>
  <c r="B26" i="29"/>
  <c r="H373" i="35" s="1"/>
  <c r="E7" i="29"/>
  <c r="K354" i="35" s="1"/>
  <c r="D7" i="29"/>
  <c r="J354" i="35" s="1"/>
  <c r="C7" i="29"/>
  <c r="I354" i="35" s="1"/>
  <c r="B7" i="29"/>
  <c r="H354" i="35" s="1"/>
  <c r="B13" i="29"/>
  <c r="H360" i="35" s="1"/>
  <c r="C13" i="29"/>
  <c r="I360" i="35" s="1"/>
  <c r="D13" i="29"/>
  <c r="J360" i="35" s="1"/>
  <c r="E13" i="29"/>
  <c r="K360" i="35" s="1"/>
  <c r="B20" i="29"/>
  <c r="H367" i="35" s="1"/>
  <c r="E20" i="29"/>
  <c r="K367" i="35" s="1"/>
  <c r="D20" i="29"/>
  <c r="J367" i="35" s="1"/>
  <c r="C20" i="29"/>
  <c r="I367" i="35" s="1"/>
  <c r="E70" i="29"/>
  <c r="K415" i="35" s="1"/>
  <c r="D70" i="29"/>
  <c r="J415" i="35" s="1"/>
  <c r="C70" i="29"/>
  <c r="I415" i="35" s="1"/>
  <c r="B70" i="29"/>
  <c r="H415" i="35" s="1"/>
  <c r="C33" i="29"/>
  <c r="I380" i="35" s="1"/>
  <c r="A3" i="29"/>
  <c r="U20" i="28"/>
  <c r="K348" i="35" s="1"/>
  <c r="T20" i="28"/>
  <c r="K331" i="35" s="1"/>
  <c r="S20" i="28"/>
  <c r="K314" i="35" s="1"/>
  <c r="R20" i="28"/>
  <c r="K297" i="35" s="1"/>
  <c r="U17" i="28"/>
  <c r="K345" i="35" s="1"/>
  <c r="T17" i="28"/>
  <c r="K328" i="35" s="1"/>
  <c r="S17" i="28"/>
  <c r="K311" i="35" s="1"/>
  <c r="R17" i="28"/>
  <c r="K294" i="35" s="1"/>
  <c r="U14" i="28"/>
  <c r="K342" i="35" s="1"/>
  <c r="T14" i="28"/>
  <c r="K325" i="35" s="1"/>
  <c r="S14" i="28"/>
  <c r="K308" i="35" s="1"/>
  <c r="R14" i="28"/>
  <c r="K291" i="35" s="1"/>
  <c r="U11" i="28"/>
  <c r="K339" i="35" s="1"/>
  <c r="T11" i="28"/>
  <c r="K322" i="35" s="1"/>
  <c r="S11" i="28"/>
  <c r="K305" i="35" s="1"/>
  <c r="R11" i="28"/>
  <c r="K288" i="35" s="1"/>
  <c r="U8" i="28"/>
  <c r="K336" i="35" s="1"/>
  <c r="T8" i="28"/>
  <c r="K319" i="35" s="1"/>
  <c r="S8" i="28"/>
  <c r="K302" i="35" s="1"/>
  <c r="R8" i="28"/>
  <c r="K285" i="35" s="1"/>
  <c r="P20" i="28"/>
  <c r="J348" i="35" s="1"/>
  <c r="O20" i="28"/>
  <c r="J331" i="35" s="1"/>
  <c r="N20" i="28"/>
  <c r="J314" i="35" s="1"/>
  <c r="M20" i="28"/>
  <c r="J297" i="35" s="1"/>
  <c r="P17" i="28"/>
  <c r="J345" i="35" s="1"/>
  <c r="O17" i="28"/>
  <c r="J328" i="35" s="1"/>
  <c r="N17" i="28"/>
  <c r="J311" i="35" s="1"/>
  <c r="M17" i="28"/>
  <c r="J294" i="35" s="1"/>
  <c r="P14" i="28"/>
  <c r="J342" i="35" s="1"/>
  <c r="O14" i="28"/>
  <c r="J325" i="35" s="1"/>
  <c r="N14" i="28"/>
  <c r="J308" i="35" s="1"/>
  <c r="M14" i="28"/>
  <c r="J291" i="35" s="1"/>
  <c r="P11" i="28"/>
  <c r="J339" i="35" s="1"/>
  <c r="O11" i="28"/>
  <c r="J322" i="35" s="1"/>
  <c r="N11" i="28"/>
  <c r="J305" i="35" s="1"/>
  <c r="M11" i="28"/>
  <c r="J288" i="35" s="1"/>
  <c r="P8" i="28"/>
  <c r="J336" i="35" s="1"/>
  <c r="O8" i="28"/>
  <c r="J319" i="35" s="1"/>
  <c r="N8" i="28"/>
  <c r="J302" i="35" s="1"/>
  <c r="M8" i="28"/>
  <c r="J285" i="35" s="1"/>
  <c r="K20" i="28"/>
  <c r="I348" i="35" s="1"/>
  <c r="J20" i="28"/>
  <c r="I331" i="35" s="1"/>
  <c r="I20" i="28"/>
  <c r="I314" i="35" s="1"/>
  <c r="H20" i="28"/>
  <c r="I297" i="35" s="1"/>
  <c r="K17" i="28"/>
  <c r="I345" i="35" s="1"/>
  <c r="J17" i="28"/>
  <c r="I328" i="35" s="1"/>
  <c r="I17" i="28"/>
  <c r="I311" i="35" s="1"/>
  <c r="H17" i="28"/>
  <c r="I294" i="35" s="1"/>
  <c r="K14" i="28"/>
  <c r="I342" i="35" s="1"/>
  <c r="J14" i="28"/>
  <c r="I325" i="35" s="1"/>
  <c r="I14" i="28"/>
  <c r="I308" i="35" s="1"/>
  <c r="H14" i="28"/>
  <c r="I291" i="35" s="1"/>
  <c r="K11" i="28"/>
  <c r="I339" i="35" s="1"/>
  <c r="J11" i="28"/>
  <c r="I322" i="35" s="1"/>
  <c r="I11" i="28"/>
  <c r="I305" i="35" s="1"/>
  <c r="H11" i="28"/>
  <c r="I288" i="35" s="1"/>
  <c r="K8" i="28"/>
  <c r="I336" i="35" s="1"/>
  <c r="J8" i="28"/>
  <c r="I319" i="35" s="1"/>
  <c r="I8" i="28"/>
  <c r="I302" i="35" s="1"/>
  <c r="H8" i="28"/>
  <c r="I285" i="35" s="1"/>
  <c r="C20" i="28"/>
  <c r="H297" i="35" s="1"/>
  <c r="D20" i="28"/>
  <c r="H314" i="35" s="1"/>
  <c r="E20" i="28"/>
  <c r="H331" i="35" s="1"/>
  <c r="F20" i="28"/>
  <c r="H348" i="35" s="1"/>
  <c r="F17" i="28"/>
  <c r="H345" i="35" s="1"/>
  <c r="E17" i="28"/>
  <c r="H328" i="35" s="1"/>
  <c r="D17" i="28"/>
  <c r="H311" i="35" s="1"/>
  <c r="C17" i="28"/>
  <c r="H294" i="35" s="1"/>
  <c r="B17" i="28"/>
  <c r="H277" i="35" s="1"/>
  <c r="F14" i="28"/>
  <c r="H342" i="35" s="1"/>
  <c r="E14" i="28"/>
  <c r="H325" i="35" s="1"/>
  <c r="D14" i="28"/>
  <c r="H308" i="35" s="1"/>
  <c r="C14" i="28"/>
  <c r="H291" i="35" s="1"/>
  <c r="B14" i="28"/>
  <c r="H274" i="35" s="1"/>
  <c r="F11" i="28"/>
  <c r="H339" i="35" s="1"/>
  <c r="E11" i="28"/>
  <c r="H322" i="35" s="1"/>
  <c r="D11" i="28"/>
  <c r="H305" i="35" s="1"/>
  <c r="C11" i="28"/>
  <c r="H288" i="35" s="1"/>
  <c r="B11" i="28"/>
  <c r="H271" i="35" s="1"/>
  <c r="C8" i="28"/>
  <c r="H285" i="35" s="1"/>
  <c r="D8" i="28"/>
  <c r="H302" i="35" s="1"/>
  <c r="E8" i="28"/>
  <c r="H319" i="35" s="1"/>
  <c r="F8" i="28"/>
  <c r="H336" i="35" s="1"/>
  <c r="F61" i="27"/>
  <c r="H635" i="36" s="1"/>
  <c r="E61" i="27"/>
  <c r="H576" i="36" s="1"/>
  <c r="D61" i="27"/>
  <c r="H517" i="36" s="1"/>
  <c r="C61" i="27"/>
  <c r="H458" i="36" s="1"/>
  <c r="F55" i="27"/>
  <c r="H629" i="36" s="1"/>
  <c r="E55" i="27"/>
  <c r="H570" i="36" s="1"/>
  <c r="D55" i="27"/>
  <c r="H511" i="36" s="1"/>
  <c r="F49" i="27"/>
  <c r="H623" i="36" s="1"/>
  <c r="E49" i="27"/>
  <c r="H564" i="36" s="1"/>
  <c r="D49" i="27"/>
  <c r="H505" i="36" s="1"/>
  <c r="C49" i="27"/>
  <c r="H446" i="36" s="1"/>
  <c r="F42" i="27"/>
  <c r="H616" i="36" s="1"/>
  <c r="E42" i="27"/>
  <c r="H557" i="36" s="1"/>
  <c r="D42" i="27"/>
  <c r="H498" i="36" s="1"/>
  <c r="C42" i="27"/>
  <c r="H439" i="36" s="1"/>
  <c r="F36" i="27"/>
  <c r="E36" i="27"/>
  <c r="H551" i="36" s="1"/>
  <c r="D36" i="27"/>
  <c r="H492" i="36" s="1"/>
  <c r="C36" i="27"/>
  <c r="H433" i="36" s="1"/>
  <c r="C55" i="27"/>
  <c r="H452" i="36" s="1"/>
  <c r="C28" i="27"/>
  <c r="H425" i="36" s="1"/>
  <c r="D28" i="27"/>
  <c r="H484" i="36" s="1"/>
  <c r="E28" i="27"/>
  <c r="H543" i="36" s="1"/>
  <c r="F28" i="27"/>
  <c r="H602" i="36" s="1"/>
  <c r="F22" i="27"/>
  <c r="H596" i="36" s="1"/>
  <c r="E22" i="27"/>
  <c r="H537" i="36" s="1"/>
  <c r="D22" i="27"/>
  <c r="H478" i="36" s="1"/>
  <c r="C22" i="27"/>
  <c r="H419" i="36" s="1"/>
  <c r="D8" i="27"/>
  <c r="H464" i="36" s="1"/>
  <c r="E8" i="27"/>
  <c r="H523" i="36" s="1"/>
  <c r="F8" i="27"/>
  <c r="H582" i="36" s="1"/>
  <c r="C8" i="27"/>
  <c r="H405" i="36" s="1"/>
  <c r="C14" i="27"/>
  <c r="H411" i="36" s="1"/>
  <c r="D14" i="27"/>
  <c r="H470" i="36" s="1"/>
  <c r="E14" i="27"/>
  <c r="H529" i="36" s="1"/>
  <c r="F14" i="27"/>
  <c r="H588" i="36" s="1"/>
  <c r="D67" i="26"/>
  <c r="H343" i="36" s="1"/>
  <c r="D66" i="26"/>
  <c r="H342" i="36" s="1"/>
  <c r="D65" i="26"/>
  <c r="H341" i="36" s="1"/>
  <c r="D63" i="26"/>
  <c r="H339" i="36" s="1"/>
  <c r="D62" i="26"/>
  <c r="H338" i="36" s="1"/>
  <c r="D61" i="26"/>
  <c r="H337" i="36" s="1"/>
  <c r="D60" i="26"/>
  <c r="H336" i="36" s="1"/>
  <c r="D59" i="26"/>
  <c r="H335" i="36" s="1"/>
  <c r="D57" i="26"/>
  <c r="H333" i="36" s="1"/>
  <c r="D56" i="26"/>
  <c r="H332" i="36" s="1"/>
  <c r="D55" i="26"/>
  <c r="H331" i="36" s="1"/>
  <c r="D54" i="26"/>
  <c r="H330" i="36" s="1"/>
  <c r="D53" i="26"/>
  <c r="H329" i="36" s="1"/>
  <c r="D52" i="26"/>
  <c r="H328" i="36" s="1"/>
  <c r="D50" i="26"/>
  <c r="H326" i="36" s="1"/>
  <c r="D49" i="26"/>
  <c r="H325" i="36" s="1"/>
  <c r="D48" i="26"/>
  <c r="H324" i="36" s="1"/>
  <c r="D47" i="26"/>
  <c r="H323" i="36" s="1"/>
  <c r="D46" i="26"/>
  <c r="H322" i="36" s="1"/>
  <c r="D44" i="26"/>
  <c r="H320" i="36" s="1"/>
  <c r="D43" i="26"/>
  <c r="H319" i="36" s="1"/>
  <c r="D42" i="26"/>
  <c r="H318" i="36" s="1"/>
  <c r="D41" i="26"/>
  <c r="H317" i="36" s="1"/>
  <c r="D40" i="26"/>
  <c r="H316" i="36" s="1"/>
  <c r="D39" i="26"/>
  <c r="H315" i="36" s="1"/>
  <c r="D37" i="26"/>
  <c r="H313" i="36" s="1"/>
  <c r="D36" i="26"/>
  <c r="H312" i="36" s="1"/>
  <c r="D35" i="26"/>
  <c r="H311" i="36" s="1"/>
  <c r="D34" i="26"/>
  <c r="H310" i="36" s="1"/>
  <c r="D33" i="26"/>
  <c r="H309" i="36" s="1"/>
  <c r="D32" i="26"/>
  <c r="H308" i="36" s="1"/>
  <c r="D30" i="26"/>
  <c r="H306" i="36" s="1"/>
  <c r="D28" i="26"/>
  <c r="H304" i="36" s="1"/>
  <c r="D27" i="26"/>
  <c r="H303" i="36" s="1"/>
  <c r="D26" i="26"/>
  <c r="H302" i="36" s="1"/>
  <c r="D25" i="26"/>
  <c r="H301" i="36" s="1"/>
  <c r="D22" i="26"/>
  <c r="H298" i="36" s="1"/>
  <c r="D21" i="26"/>
  <c r="H297" i="36" s="1"/>
  <c r="D20" i="26"/>
  <c r="H296" i="36" s="1"/>
  <c r="D19" i="26"/>
  <c r="H295" i="36" s="1"/>
  <c r="D18" i="26"/>
  <c r="H294" i="36" s="1"/>
  <c r="D17" i="26"/>
  <c r="H293" i="36" s="1"/>
  <c r="D15" i="26"/>
  <c r="H291" i="36" s="1"/>
  <c r="D13" i="26"/>
  <c r="H289" i="36" s="1"/>
  <c r="D11" i="26"/>
  <c r="H287" i="36" s="1"/>
  <c r="D10" i="26"/>
  <c r="H286" i="36" s="1"/>
  <c r="B64" i="26"/>
  <c r="H218" i="36" s="1"/>
  <c r="B58" i="26"/>
  <c r="H212" i="36" s="1"/>
  <c r="C51" i="26"/>
  <c r="H266" i="36" s="1"/>
  <c r="C31" i="26"/>
  <c r="H246" i="36" s="1"/>
  <c r="B31" i="26"/>
  <c r="H185" i="36" s="1"/>
  <c r="C24" i="26"/>
  <c r="H239" i="36" s="1"/>
  <c r="B24" i="26"/>
  <c r="H178" i="36" s="1"/>
  <c r="C16" i="26"/>
  <c r="H231" i="36" s="1"/>
  <c r="B16" i="26"/>
  <c r="H170" i="36" s="1"/>
  <c r="C9" i="26"/>
  <c r="H224" i="36" s="1"/>
  <c r="B9" i="26"/>
  <c r="F35" i="27" l="1"/>
  <c r="H609" i="36" s="1"/>
  <c r="H610" i="36"/>
  <c r="D16" i="26"/>
  <c r="H292" i="36" s="1"/>
  <c r="B6" i="29"/>
  <c r="H353" i="35" s="1"/>
  <c r="C45" i="29"/>
  <c r="I392" i="35" s="1"/>
  <c r="D9" i="26"/>
  <c r="H285" i="36" s="1"/>
  <c r="H163" i="36"/>
  <c r="P549" i="12"/>
  <c r="P442" i="12"/>
  <c r="P495" i="12"/>
  <c r="P510" i="12"/>
  <c r="P555" i="12"/>
  <c r="P559" i="12"/>
  <c r="P567" i="12"/>
  <c r="P572" i="12"/>
  <c r="P576" i="12"/>
  <c r="P581" i="12"/>
  <c r="P586" i="12"/>
  <c r="P590" i="12"/>
  <c r="P595" i="12"/>
  <c r="P599" i="12"/>
  <c r="P603" i="12"/>
  <c r="P852" i="12"/>
  <c r="C7" i="27"/>
  <c r="H404" i="36" s="1"/>
  <c r="G8" i="27"/>
  <c r="H641" i="36" s="1"/>
  <c r="P669" i="12"/>
  <c r="G22" i="27"/>
  <c r="H655" i="36" s="1"/>
  <c r="P683" i="12"/>
  <c r="P866" i="12"/>
  <c r="P815" i="12"/>
  <c r="P821" i="12"/>
  <c r="P828" i="12"/>
  <c r="P893" i="12"/>
  <c r="P899" i="12"/>
  <c r="M980" i="12"/>
  <c r="M1017" i="12"/>
  <c r="M1003" i="12"/>
  <c r="M989" i="12"/>
  <c r="M1043" i="12"/>
  <c r="J96" i="38"/>
  <c r="N980" i="12"/>
  <c r="J97" i="38"/>
  <c r="N983" i="12"/>
  <c r="J98" i="38"/>
  <c r="N986" i="12"/>
  <c r="J99" i="38"/>
  <c r="N989" i="12"/>
  <c r="J100" i="38"/>
  <c r="N992" i="12"/>
  <c r="K96" i="38"/>
  <c r="O980" i="12"/>
  <c r="K97" i="38"/>
  <c r="O983" i="12"/>
  <c r="K98" i="38"/>
  <c r="O986" i="12"/>
  <c r="K99" i="38"/>
  <c r="O989" i="12"/>
  <c r="K100" i="38"/>
  <c r="O992" i="12"/>
  <c r="L96" i="38"/>
  <c r="P980" i="12"/>
  <c r="L97" i="38"/>
  <c r="P983" i="12"/>
  <c r="L98" i="38"/>
  <c r="P986" i="12"/>
  <c r="L99" i="38"/>
  <c r="P989" i="12"/>
  <c r="L100" i="38"/>
  <c r="P992" i="12"/>
  <c r="F118" i="38"/>
  <c r="F128" i="38" s="1"/>
  <c r="L117" i="38"/>
  <c r="L127" i="38" s="1"/>
  <c r="E117" i="38"/>
  <c r="E127" i="38" s="1"/>
  <c r="K118" i="38"/>
  <c r="K128" i="38" s="1"/>
  <c r="L119" i="38"/>
  <c r="L129" i="38" s="1"/>
  <c r="J119" i="38"/>
  <c r="J129" i="38" s="1"/>
  <c r="D120" i="38"/>
  <c r="D130" i="38" s="1"/>
  <c r="J120" i="38"/>
  <c r="J130" i="38" s="1"/>
  <c r="B46" i="30"/>
  <c r="H737" i="36" s="1"/>
  <c r="F46" i="30"/>
  <c r="H1077" i="36" s="1"/>
  <c r="B62" i="30"/>
  <c r="H753" i="36" s="1"/>
  <c r="F62" i="30"/>
  <c r="H1093" i="36" s="1"/>
  <c r="P427" i="12"/>
  <c r="P550" i="12"/>
  <c r="P560" i="12"/>
  <c r="P568" i="12"/>
  <c r="P573" i="12"/>
  <c r="P577" i="12"/>
  <c r="P582" i="12"/>
  <c r="P587" i="12"/>
  <c r="P596" i="12"/>
  <c r="P600" i="12"/>
  <c r="P605" i="12"/>
  <c r="P793" i="12"/>
  <c r="P846" i="12"/>
  <c r="P742" i="12"/>
  <c r="P807" i="12"/>
  <c r="G55" i="27"/>
  <c r="H688" i="36" s="1"/>
  <c r="P716" i="12"/>
  <c r="P874" i="12"/>
  <c r="P880" i="12"/>
  <c r="F48" i="27"/>
  <c r="H622" i="36" s="1"/>
  <c r="P887" i="12"/>
  <c r="G61" i="27"/>
  <c r="H694" i="36" s="1"/>
  <c r="P722" i="12"/>
  <c r="M1031" i="12"/>
  <c r="M1034" i="12"/>
  <c r="M1020" i="12"/>
  <c r="M1006" i="12"/>
  <c r="M1026" i="12"/>
  <c r="N997" i="12"/>
  <c r="N1000" i="12"/>
  <c r="N1003" i="12"/>
  <c r="N1006" i="12"/>
  <c r="N1009" i="12"/>
  <c r="O997" i="12"/>
  <c r="O1000" i="12"/>
  <c r="O1003" i="12"/>
  <c r="O1006" i="12"/>
  <c r="O1009" i="12"/>
  <c r="P997" i="12"/>
  <c r="P1000" i="12"/>
  <c r="P1003" i="12"/>
  <c r="P1006" i="12"/>
  <c r="P1009" i="12"/>
  <c r="E119" i="38"/>
  <c r="E129" i="38" s="1"/>
  <c r="G118" i="38"/>
  <c r="K117" i="38"/>
  <c r="K127" i="38" s="1"/>
  <c r="F117" i="38"/>
  <c r="F127" i="38" s="1"/>
  <c r="L118" i="38"/>
  <c r="L128" i="38" s="1"/>
  <c r="D119" i="38"/>
  <c r="D129" i="38" s="1"/>
  <c r="D142" i="38"/>
  <c r="H142" i="38" s="1"/>
  <c r="M119" i="38"/>
  <c r="E120" i="38"/>
  <c r="E130" i="38" s="1"/>
  <c r="K120" i="38"/>
  <c r="K130" i="38" s="1"/>
  <c r="D138" i="38"/>
  <c r="H138" i="38" s="1"/>
  <c r="D144" i="38"/>
  <c r="H144" i="38" s="1"/>
  <c r="C46" i="30"/>
  <c r="H822" i="36" s="1"/>
  <c r="G46" i="30"/>
  <c r="H1162" i="36" s="1"/>
  <c r="C62" i="30"/>
  <c r="H838" i="36" s="1"/>
  <c r="G62" i="30"/>
  <c r="H1178" i="36" s="1"/>
  <c r="C38" i="26"/>
  <c r="H253" i="36" s="1"/>
  <c r="P530" i="12"/>
  <c r="D24" i="26"/>
  <c r="H300" i="36" s="1"/>
  <c r="C23" i="26"/>
  <c r="H238" i="36" s="1"/>
  <c r="P503" i="12"/>
  <c r="P551" i="12"/>
  <c r="P561" i="12"/>
  <c r="P570" i="12"/>
  <c r="P583" i="12"/>
  <c r="P593" i="12"/>
  <c r="P606" i="12"/>
  <c r="P734" i="12"/>
  <c r="E21" i="27"/>
  <c r="H536" i="36" s="1"/>
  <c r="P801" i="12"/>
  <c r="P748" i="12"/>
  <c r="G36" i="27"/>
  <c r="H669" i="36" s="1"/>
  <c r="P697" i="12"/>
  <c r="G42" i="27"/>
  <c r="H675" i="36" s="1"/>
  <c r="P703" i="12"/>
  <c r="G49" i="27"/>
  <c r="H682" i="36" s="1"/>
  <c r="P710" i="12"/>
  <c r="P775" i="12"/>
  <c r="P781" i="12"/>
  <c r="M1014" i="12"/>
  <c r="M983" i="12"/>
  <c r="M1037" i="12"/>
  <c r="M1023" i="12"/>
  <c r="M1009" i="12"/>
  <c r="N1014" i="12"/>
  <c r="N1017" i="12"/>
  <c r="N1020" i="12"/>
  <c r="N1023" i="12"/>
  <c r="N1026" i="12"/>
  <c r="O1014" i="12"/>
  <c r="O1017" i="12"/>
  <c r="O1020" i="12"/>
  <c r="O1023" i="12"/>
  <c r="O1026" i="12"/>
  <c r="P1014" i="12"/>
  <c r="P1017" i="12"/>
  <c r="P1020" i="12"/>
  <c r="P1023" i="12"/>
  <c r="P1026" i="12"/>
  <c r="D118" i="38"/>
  <c r="D128" i="38" s="1"/>
  <c r="J117" i="38"/>
  <c r="J127" i="38" s="1"/>
  <c r="G117" i="38"/>
  <c r="D141" i="38"/>
  <c r="H141" i="38" s="1"/>
  <c r="M118" i="38"/>
  <c r="F119" i="38"/>
  <c r="F129" i="38" s="1"/>
  <c r="F120" i="38"/>
  <c r="F130" i="38" s="1"/>
  <c r="L120" i="38"/>
  <c r="L130" i="38" s="1"/>
  <c r="D46" i="30"/>
  <c r="H907" i="36" s="1"/>
  <c r="H46" i="30"/>
  <c r="H1247" i="36" s="1"/>
  <c r="D62" i="30"/>
  <c r="H923" i="36" s="1"/>
  <c r="H62" i="30"/>
  <c r="H1263" i="36" s="1"/>
  <c r="P556" i="12"/>
  <c r="C8" i="26"/>
  <c r="H223" i="36" s="1"/>
  <c r="P488" i="12"/>
  <c r="P476" i="12"/>
  <c r="P557" i="12"/>
  <c r="P565" i="12"/>
  <c r="P574" i="12"/>
  <c r="P588" i="12"/>
  <c r="P597" i="12"/>
  <c r="P601" i="12"/>
  <c r="P787" i="12"/>
  <c r="P434" i="12"/>
  <c r="P449" i="12"/>
  <c r="D64" i="26"/>
  <c r="H340" i="36" s="1"/>
  <c r="P482" i="12"/>
  <c r="P553" i="12"/>
  <c r="P558" i="12"/>
  <c r="P562" i="12"/>
  <c r="P566" i="12"/>
  <c r="D31" i="26"/>
  <c r="H307" i="36" s="1"/>
  <c r="P575" i="12"/>
  <c r="P580" i="12"/>
  <c r="P584" i="12"/>
  <c r="P589" i="12"/>
  <c r="P594" i="12"/>
  <c r="D58" i="26"/>
  <c r="H334" i="36" s="1"/>
  <c r="P602" i="12"/>
  <c r="P607" i="12"/>
  <c r="G14" i="27"/>
  <c r="H647" i="36" s="1"/>
  <c r="P675" i="12"/>
  <c r="P728" i="12"/>
  <c r="F21" i="27"/>
  <c r="H595" i="36" s="1"/>
  <c r="P860" i="12"/>
  <c r="G28" i="27"/>
  <c r="H661" i="36" s="1"/>
  <c r="P689" i="12"/>
  <c r="P756" i="12"/>
  <c r="P762" i="12"/>
  <c r="P769" i="12"/>
  <c r="P834" i="12"/>
  <c r="P840" i="12"/>
  <c r="M997" i="12"/>
  <c r="M1000" i="12"/>
  <c r="M986" i="12"/>
  <c r="M1040" i="12"/>
  <c r="M992" i="12"/>
  <c r="N1031" i="12"/>
  <c r="N1034" i="12"/>
  <c r="N1037" i="12"/>
  <c r="N1040" i="12"/>
  <c r="N1043" i="12"/>
  <c r="O1031" i="12"/>
  <c r="O1034" i="12"/>
  <c r="O1037" i="12"/>
  <c r="O1040" i="12"/>
  <c r="O1043" i="12"/>
  <c r="P1031" i="12"/>
  <c r="P1034" i="12"/>
  <c r="P1037" i="12"/>
  <c r="P1040" i="12"/>
  <c r="P1043" i="12"/>
  <c r="E118" i="38"/>
  <c r="E128" i="38" s="1"/>
  <c r="D140" i="38"/>
  <c r="H140" i="38" s="1"/>
  <c r="M117" i="38"/>
  <c r="D117" i="38"/>
  <c r="D127" i="38" s="1"/>
  <c r="J118" i="38"/>
  <c r="J128" i="38" s="1"/>
  <c r="K119" i="38"/>
  <c r="K129" i="38" s="1"/>
  <c r="E32" i="29"/>
  <c r="K379" i="35" s="1"/>
  <c r="G119" i="38"/>
  <c r="D137" i="38"/>
  <c r="H137" i="38" s="1"/>
  <c r="G120" i="38"/>
  <c r="D143" i="38"/>
  <c r="H143" i="38" s="1"/>
  <c r="M120" i="38"/>
  <c r="E46" i="30"/>
  <c r="H992" i="36" s="1"/>
  <c r="I46" i="30"/>
  <c r="H1332" i="36" s="1"/>
  <c r="E62" i="30"/>
  <c r="H1008" i="36" s="1"/>
  <c r="I62" i="30"/>
  <c r="H1348" i="36" s="1"/>
  <c r="C27" i="30"/>
  <c r="H803" i="36" s="1"/>
  <c r="M975" i="12"/>
  <c r="I100" i="38"/>
  <c r="D100" i="38"/>
  <c r="D112" i="38" s="1"/>
  <c r="M972" i="12"/>
  <c r="I99" i="38"/>
  <c r="D99" i="38"/>
  <c r="D111" i="38" s="1"/>
  <c r="M969" i="12"/>
  <c r="I98" i="38"/>
  <c r="D98" i="38"/>
  <c r="D110" i="38" s="1"/>
  <c r="M966" i="12"/>
  <c r="I97" i="38"/>
  <c r="D97" i="38"/>
  <c r="D109" i="38" s="1"/>
  <c r="M963" i="12"/>
  <c r="D96" i="38"/>
  <c r="D108" i="38" s="1"/>
  <c r="I96" i="38"/>
  <c r="P592" i="12"/>
  <c r="P579" i="12"/>
  <c r="P517" i="12"/>
  <c r="P585" i="12"/>
  <c r="P1798" i="12"/>
  <c r="P1458" i="12"/>
  <c r="P1544" i="12"/>
  <c r="P1204" i="12"/>
  <c r="G8" i="30"/>
  <c r="H1124" i="36" s="1"/>
  <c r="P1548" i="12"/>
  <c r="P1208" i="12"/>
  <c r="P1381" i="12"/>
  <c r="P1721" i="12"/>
  <c r="P1384" i="12"/>
  <c r="P1724" i="12"/>
  <c r="P1387" i="12"/>
  <c r="P1727" i="12"/>
  <c r="P1390" i="12"/>
  <c r="P1730" i="12"/>
  <c r="P1393" i="12"/>
  <c r="P1733" i="12"/>
  <c r="P1481" i="12"/>
  <c r="P1142" i="12"/>
  <c r="P1482" i="12"/>
  <c r="P1145" i="12"/>
  <c r="P1485" i="12"/>
  <c r="P1148" i="12"/>
  <c r="P1488" i="12"/>
  <c r="P1151" i="12"/>
  <c r="P1491" i="12"/>
  <c r="P1154" i="12"/>
  <c r="P1494" i="12"/>
  <c r="P1157" i="12"/>
  <c r="P1497" i="12"/>
  <c r="P1161" i="12"/>
  <c r="P1501" i="12"/>
  <c r="P1164" i="12"/>
  <c r="P1504" i="12"/>
  <c r="P1167" i="12"/>
  <c r="P1507" i="12"/>
  <c r="P1170" i="12"/>
  <c r="P1510" i="12"/>
  <c r="P1173" i="12"/>
  <c r="P1513" i="12"/>
  <c r="P1177" i="12"/>
  <c r="P1517" i="12"/>
  <c r="P1180" i="12"/>
  <c r="P1520" i="12"/>
  <c r="P1183" i="12"/>
  <c r="P1523" i="12"/>
  <c r="P1186" i="12"/>
  <c r="P1526" i="12"/>
  <c r="P1189" i="12"/>
  <c r="P1529" i="12"/>
  <c r="B78" i="30"/>
  <c r="H769" i="36" s="1"/>
  <c r="P1193" i="12"/>
  <c r="F78" i="30"/>
  <c r="H1109" i="36" s="1"/>
  <c r="P1533" i="12"/>
  <c r="P1196" i="12"/>
  <c r="P1536" i="12"/>
  <c r="P1199" i="12"/>
  <c r="P1539" i="12"/>
  <c r="P1203" i="12"/>
  <c r="P1543" i="12"/>
  <c r="P1629" i="12"/>
  <c r="P1289" i="12"/>
  <c r="H8" i="30"/>
  <c r="H1209" i="36" s="1"/>
  <c r="P1633" i="12"/>
  <c r="D8" i="30"/>
  <c r="H869" i="36" s="1"/>
  <c r="P1293" i="12"/>
  <c r="P1296" i="12"/>
  <c r="P1636" i="12"/>
  <c r="P1299" i="12"/>
  <c r="P1639" i="12"/>
  <c r="P1302" i="12"/>
  <c r="P1642" i="12"/>
  <c r="P1305" i="12"/>
  <c r="P1645" i="12"/>
  <c r="P1308" i="12"/>
  <c r="P1648" i="12"/>
  <c r="P1396" i="12"/>
  <c r="P1736" i="12"/>
  <c r="P1397" i="12"/>
  <c r="P1737" i="12"/>
  <c r="P1400" i="12"/>
  <c r="P1740" i="12"/>
  <c r="P1403" i="12"/>
  <c r="P1743" i="12"/>
  <c r="P1406" i="12"/>
  <c r="P1746" i="12"/>
  <c r="P1409" i="12"/>
  <c r="P1749" i="12"/>
  <c r="P1412" i="12"/>
  <c r="P1752" i="12"/>
  <c r="P1416" i="12"/>
  <c r="P1756" i="12"/>
  <c r="P1419" i="12"/>
  <c r="P1759" i="12"/>
  <c r="P1422" i="12"/>
  <c r="P1762" i="12"/>
  <c r="P1425" i="12"/>
  <c r="P1765" i="12"/>
  <c r="P1428" i="12"/>
  <c r="P1768" i="12"/>
  <c r="P1432" i="12"/>
  <c r="P1772" i="12"/>
  <c r="P1435" i="12"/>
  <c r="P1775" i="12"/>
  <c r="P1438" i="12"/>
  <c r="P1778" i="12"/>
  <c r="P1441" i="12"/>
  <c r="P1781" i="12"/>
  <c r="P1444" i="12"/>
  <c r="P1784" i="12"/>
  <c r="E78" i="30"/>
  <c r="H1024" i="36" s="1"/>
  <c r="P1448" i="12"/>
  <c r="I78" i="30"/>
  <c r="H1364" i="36" s="1"/>
  <c r="P1788" i="12"/>
  <c r="P1451" i="12"/>
  <c r="P1791" i="12"/>
  <c r="P1454" i="12"/>
  <c r="P1794" i="12"/>
  <c r="P1288" i="12"/>
  <c r="P1628" i="12"/>
  <c r="P1714" i="12"/>
  <c r="P1374" i="12"/>
  <c r="I8" i="30"/>
  <c r="H1294" i="36" s="1"/>
  <c r="P1718" i="12"/>
  <c r="E8" i="30"/>
  <c r="H954" i="36" s="1"/>
  <c r="P1378" i="12"/>
  <c r="P1211" i="12"/>
  <c r="P1551" i="12"/>
  <c r="P1214" i="12"/>
  <c r="P1554" i="12"/>
  <c r="P1217" i="12"/>
  <c r="P1557" i="12"/>
  <c r="P1220" i="12"/>
  <c r="P1560" i="12"/>
  <c r="P1223" i="12"/>
  <c r="P1563" i="12"/>
  <c r="P1651" i="12"/>
  <c r="D27" i="30"/>
  <c r="H888" i="36" s="1"/>
  <c r="P1312" i="12"/>
  <c r="P1652" i="12"/>
  <c r="P1315" i="12"/>
  <c r="P1655" i="12"/>
  <c r="P1318" i="12"/>
  <c r="P1658" i="12"/>
  <c r="P1321" i="12"/>
  <c r="P1661" i="12"/>
  <c r="P1324" i="12"/>
  <c r="P1664" i="12"/>
  <c r="P1327" i="12"/>
  <c r="P1667" i="12"/>
  <c r="P1331" i="12"/>
  <c r="P1671" i="12"/>
  <c r="P1334" i="12"/>
  <c r="P1674" i="12"/>
  <c r="P1337" i="12"/>
  <c r="P1677" i="12"/>
  <c r="P1340" i="12"/>
  <c r="P1680" i="12"/>
  <c r="P1343" i="12"/>
  <c r="P1683" i="12"/>
  <c r="P1347" i="12"/>
  <c r="P1687" i="12"/>
  <c r="P1350" i="12"/>
  <c r="P1690" i="12"/>
  <c r="P1353" i="12"/>
  <c r="P1693" i="12"/>
  <c r="P1356" i="12"/>
  <c r="P1696" i="12"/>
  <c r="P1359" i="12"/>
  <c r="P1699" i="12"/>
  <c r="D78" i="30"/>
  <c r="H939" i="36" s="1"/>
  <c r="P1363" i="12"/>
  <c r="H78" i="30"/>
  <c r="H1279" i="36" s="1"/>
  <c r="P1703" i="12"/>
  <c r="P1366" i="12"/>
  <c r="P1706" i="12"/>
  <c r="P1369" i="12"/>
  <c r="P1709" i="12"/>
  <c r="P1373" i="12"/>
  <c r="P1713" i="12"/>
  <c r="P1799" i="12"/>
  <c r="P1459" i="12"/>
  <c r="B8" i="30"/>
  <c r="H699" i="36" s="1"/>
  <c r="P1123" i="12"/>
  <c r="F8" i="30"/>
  <c r="H1039" i="36" s="1"/>
  <c r="P1463" i="12"/>
  <c r="P1126" i="12"/>
  <c r="P1466" i="12"/>
  <c r="P1129" i="12"/>
  <c r="P1469" i="12"/>
  <c r="P1132" i="12"/>
  <c r="P1472" i="12"/>
  <c r="P1135" i="12"/>
  <c r="P1475" i="12"/>
  <c r="P1138" i="12"/>
  <c r="P1478" i="12"/>
  <c r="P1141" i="12"/>
  <c r="P1566" i="12"/>
  <c r="P1227" i="12"/>
  <c r="P1567" i="12"/>
  <c r="P1230" i="12"/>
  <c r="P1570" i="12"/>
  <c r="P1233" i="12"/>
  <c r="P1573" i="12"/>
  <c r="P1236" i="12"/>
  <c r="P1576" i="12"/>
  <c r="P1239" i="12"/>
  <c r="P1579" i="12"/>
  <c r="P1242" i="12"/>
  <c r="P1582" i="12"/>
  <c r="P1246" i="12"/>
  <c r="P1586" i="12"/>
  <c r="P1249" i="12"/>
  <c r="P1589" i="12"/>
  <c r="P1252" i="12"/>
  <c r="P1592" i="12"/>
  <c r="P1255" i="12"/>
  <c r="P1595" i="12"/>
  <c r="P1258" i="12"/>
  <c r="P1598" i="12"/>
  <c r="P1262" i="12"/>
  <c r="P1602" i="12"/>
  <c r="P1265" i="12"/>
  <c r="P1605" i="12"/>
  <c r="P1268" i="12"/>
  <c r="P1608" i="12"/>
  <c r="P1271" i="12"/>
  <c r="P1611" i="12"/>
  <c r="P1274" i="12"/>
  <c r="P1614" i="12"/>
  <c r="C78" i="30"/>
  <c r="H854" i="36" s="1"/>
  <c r="P1278" i="12"/>
  <c r="G78" i="30"/>
  <c r="H1194" i="36" s="1"/>
  <c r="P1618" i="12"/>
  <c r="P1281" i="12"/>
  <c r="P1621" i="12"/>
  <c r="P1284" i="12"/>
  <c r="P1624" i="12"/>
  <c r="P1074" i="12"/>
  <c r="M1048" i="12"/>
  <c r="P1049" i="12"/>
  <c r="P1068" i="12"/>
  <c r="O1088" i="12"/>
  <c r="M1101" i="12"/>
  <c r="M1116" i="12"/>
  <c r="P1110" i="12"/>
  <c r="E19" i="29"/>
  <c r="K366" i="35" s="1"/>
  <c r="P1062" i="12"/>
  <c r="N1055" i="12"/>
  <c r="O1049" i="12"/>
  <c r="O1068" i="12"/>
  <c r="B32" i="29"/>
  <c r="H379" i="35" s="1"/>
  <c r="M1075" i="12"/>
  <c r="P1081" i="12"/>
  <c r="N1088" i="12"/>
  <c r="N1094" i="12"/>
  <c r="P1100" i="12"/>
  <c r="P1101" i="12"/>
  <c r="P1105" i="12"/>
  <c r="P1116" i="12"/>
  <c r="M1110" i="12"/>
  <c r="M1055" i="12"/>
  <c r="O1075" i="12"/>
  <c r="D45" i="29"/>
  <c r="J392" i="35" s="1"/>
  <c r="O1094" i="12"/>
  <c r="M1105" i="12"/>
  <c r="N1075" i="12"/>
  <c r="O1110" i="12"/>
  <c r="D19" i="29"/>
  <c r="J366" i="35" s="1"/>
  <c r="O1062" i="12"/>
  <c r="D6" i="29"/>
  <c r="J353" i="35" s="1"/>
  <c r="O1055" i="12"/>
  <c r="C6" i="29"/>
  <c r="I353" i="35" s="1"/>
  <c r="N1049" i="12"/>
  <c r="C19" i="29"/>
  <c r="I366" i="35" s="1"/>
  <c r="N1068" i="12"/>
  <c r="D32" i="29"/>
  <c r="J379" i="35" s="1"/>
  <c r="O1081" i="12"/>
  <c r="M1081" i="12"/>
  <c r="B45" i="29"/>
  <c r="H392" i="35" s="1"/>
  <c r="M1088" i="12"/>
  <c r="M1094" i="12"/>
  <c r="O1100" i="12"/>
  <c r="O1101" i="12"/>
  <c r="O1105" i="12"/>
  <c r="O1116" i="12"/>
  <c r="N1087" i="12"/>
  <c r="N1110" i="12"/>
  <c r="N1062" i="12"/>
  <c r="P1055" i="12"/>
  <c r="M1049" i="12"/>
  <c r="M1068" i="12"/>
  <c r="N1081" i="12"/>
  <c r="P1075" i="12"/>
  <c r="P1087" i="12"/>
  <c r="P1088" i="12"/>
  <c r="P1094" i="12"/>
  <c r="C58" i="29"/>
  <c r="I405" i="35" s="1"/>
  <c r="N1101" i="12"/>
  <c r="N1105" i="12"/>
  <c r="N1116" i="12"/>
  <c r="E6" i="29"/>
  <c r="K353" i="35" s="1"/>
  <c r="B19" i="29"/>
  <c r="H366" i="35" s="1"/>
  <c r="M1062" i="12"/>
  <c r="E24" i="28"/>
  <c r="H335" i="35" s="1"/>
  <c r="S24" i="28"/>
  <c r="K318" i="35" s="1"/>
  <c r="F24" i="28"/>
  <c r="H352" i="35" s="1"/>
  <c r="R24" i="28"/>
  <c r="K301" i="35" s="1"/>
  <c r="C8" i="30"/>
  <c r="H784" i="36" s="1"/>
  <c r="C32" i="29"/>
  <c r="I379" i="35" s="1"/>
  <c r="D24" i="28"/>
  <c r="H318" i="35" s="1"/>
  <c r="H24" i="28"/>
  <c r="I301" i="35" s="1"/>
  <c r="L24" i="28"/>
  <c r="J284" i="35" s="1"/>
  <c r="P24" i="28"/>
  <c r="J352" i="35" s="1"/>
  <c r="O24" i="28"/>
  <c r="J335" i="35" s="1"/>
  <c r="B24" i="28"/>
  <c r="H284" i="35" s="1"/>
  <c r="C24" i="28"/>
  <c r="H301" i="35" s="1"/>
  <c r="J24" i="28"/>
  <c r="I335" i="35" s="1"/>
  <c r="G24" i="28"/>
  <c r="I284" i="35" s="1"/>
  <c r="N24" i="28"/>
  <c r="J318" i="35" s="1"/>
  <c r="K24" i="28"/>
  <c r="I352" i="35" s="1"/>
  <c r="I24" i="28"/>
  <c r="I318" i="35" s="1"/>
  <c r="M24" i="28"/>
  <c r="J301" i="35" s="1"/>
  <c r="Q24" i="28"/>
  <c r="K284" i="35" s="1"/>
  <c r="U24" i="28"/>
  <c r="K352" i="35" s="1"/>
  <c r="T24" i="28"/>
  <c r="K335" i="35" s="1"/>
  <c r="E48" i="27"/>
  <c r="H563" i="36" s="1"/>
  <c r="D48" i="27"/>
  <c r="H504" i="36" s="1"/>
  <c r="D7" i="27"/>
  <c r="H463" i="36" s="1"/>
  <c r="F7" i="27"/>
  <c r="H581" i="36" s="1"/>
  <c r="C21" i="27"/>
  <c r="H418" i="36" s="1"/>
  <c r="D21" i="27"/>
  <c r="H477" i="36" s="1"/>
  <c r="C48" i="27"/>
  <c r="H445" i="36" s="1"/>
  <c r="D35" i="27"/>
  <c r="H491" i="36" s="1"/>
  <c r="E7" i="27"/>
  <c r="H522" i="36" s="1"/>
  <c r="C68" i="26"/>
  <c r="H283" i="36" s="1"/>
  <c r="B51" i="26"/>
  <c r="H205" i="36" s="1"/>
  <c r="B23" i="26"/>
  <c r="H177" i="36" s="1"/>
  <c r="B8" i="26"/>
  <c r="H162" i="36" s="1"/>
  <c r="P873" i="12" l="1"/>
  <c r="P755" i="12"/>
  <c r="N1013" i="12"/>
  <c r="M1047" i="12"/>
  <c r="P426" i="12"/>
  <c r="P786" i="12"/>
  <c r="G21" i="27"/>
  <c r="H654" i="36" s="1"/>
  <c r="P682" i="12"/>
  <c r="E35" i="27"/>
  <c r="H550" i="36" s="1"/>
  <c r="P827" i="12"/>
  <c r="O996" i="12"/>
  <c r="O1030" i="12"/>
  <c r="M1013" i="12"/>
  <c r="P996" i="12"/>
  <c r="P598" i="12"/>
  <c r="P939" i="12"/>
  <c r="P800" i="12"/>
  <c r="P905" i="12"/>
  <c r="F65" i="27"/>
  <c r="H639" i="36" s="1"/>
  <c r="P845" i="12"/>
  <c r="O1047" i="12"/>
  <c r="D135" i="38"/>
  <c r="H135" i="38" s="1"/>
  <c r="D8" i="26"/>
  <c r="H284" i="36" s="1"/>
  <c r="P487" i="12"/>
  <c r="P946" i="12"/>
  <c r="P502" i="12"/>
  <c r="P952" i="12"/>
  <c r="P919" i="12"/>
  <c r="G7" i="27"/>
  <c r="H640" i="36" s="1"/>
  <c r="P668" i="12"/>
  <c r="P441" i="12"/>
  <c r="D23" i="26"/>
  <c r="H299" i="36" s="1"/>
  <c r="N1030" i="12"/>
  <c r="C35" i="27"/>
  <c r="H432" i="36" s="1"/>
  <c r="G48" i="27"/>
  <c r="H681" i="36" s="1"/>
  <c r="P709" i="12"/>
  <c r="P727" i="12"/>
  <c r="N1047" i="12"/>
  <c r="M996" i="12"/>
  <c r="D67" i="29"/>
  <c r="J414" i="35" s="1"/>
  <c r="P1013" i="12"/>
  <c r="D134" i="38"/>
  <c r="H134" i="38" s="1"/>
  <c r="P859" i="12"/>
  <c r="P604" i="12"/>
  <c r="P564" i="12"/>
  <c r="P886" i="12"/>
  <c r="P1030" i="12"/>
  <c r="P1047" i="12"/>
  <c r="P741" i="12"/>
  <c r="P768" i="12"/>
  <c r="O1013" i="12"/>
  <c r="N996" i="12"/>
  <c r="M1030" i="12"/>
  <c r="D136" i="38"/>
  <c r="H136" i="38" s="1"/>
  <c r="P925" i="12"/>
  <c r="P911" i="12"/>
  <c r="P571" i="12"/>
  <c r="P933" i="12"/>
  <c r="H84" i="38"/>
  <c r="P958" i="12"/>
  <c r="D152" i="38"/>
  <c r="P1226" i="12"/>
  <c r="D149" i="38"/>
  <c r="D148" i="38"/>
  <c r="G90" i="38"/>
  <c r="P979" i="12"/>
  <c r="F90" i="38"/>
  <c r="O979" i="12"/>
  <c r="E90" i="38"/>
  <c r="N979" i="12"/>
  <c r="D90" i="38"/>
  <c r="M979" i="12"/>
  <c r="C67" i="29"/>
  <c r="I414" i="35" s="1"/>
  <c r="B38" i="26"/>
  <c r="P469" i="12"/>
  <c r="D51" i="26"/>
  <c r="H327" i="36" s="1"/>
  <c r="P547" i="12"/>
  <c r="P1122" i="12"/>
  <c r="P1787" i="12"/>
  <c r="P1532" i="12"/>
  <c r="P1617" i="12"/>
  <c r="P1702" i="12"/>
  <c r="P1311" i="12"/>
  <c r="P1447" i="12"/>
  <c r="P1192" i="12"/>
  <c r="P1277" i="12"/>
  <c r="P1362" i="12"/>
  <c r="P1377" i="12"/>
  <c r="P1292" i="12"/>
  <c r="P1547" i="12"/>
  <c r="P1462" i="12"/>
  <c r="P1717" i="12"/>
  <c r="P1632" i="12"/>
  <c r="P1207" i="12"/>
  <c r="M1087" i="12"/>
  <c r="O1048" i="12"/>
  <c r="O1087" i="12"/>
  <c r="E67" i="29"/>
  <c r="K414" i="35" s="1"/>
  <c r="P1061" i="12"/>
  <c r="N1109" i="12"/>
  <c r="N1061" i="12"/>
  <c r="P1048" i="12"/>
  <c r="O1109" i="12"/>
  <c r="M1061" i="12"/>
  <c r="N1100" i="12"/>
  <c r="O1074" i="12"/>
  <c r="O1061" i="12"/>
  <c r="M1074" i="12"/>
  <c r="N1074" i="12"/>
  <c r="N1048" i="12"/>
  <c r="E65" i="27"/>
  <c r="H580" i="36" s="1"/>
  <c r="C65" i="27"/>
  <c r="H462" i="36" s="1"/>
  <c r="D65" i="27"/>
  <c r="H521" i="36" s="1"/>
  <c r="P456" i="12" l="1"/>
  <c r="H192" i="36"/>
  <c r="D38" i="26"/>
  <c r="H314" i="36" s="1"/>
  <c r="B68" i="26"/>
  <c r="D68" i="26"/>
  <c r="H344" i="36" s="1"/>
  <c r="D71" i="38"/>
  <c r="H83" i="38"/>
  <c r="P945" i="12"/>
  <c r="P563" i="12"/>
  <c r="P548" i="12"/>
  <c r="G35" i="27"/>
  <c r="P696" i="12"/>
  <c r="H80" i="38"/>
  <c r="P904" i="12"/>
  <c r="H81" i="38"/>
  <c r="P918" i="12"/>
  <c r="P785" i="12"/>
  <c r="P726" i="12"/>
  <c r="P814" i="12"/>
  <c r="P844" i="12"/>
  <c r="P903" i="12"/>
  <c r="P591" i="12"/>
  <c r="P578" i="12"/>
  <c r="P1109" i="12"/>
  <c r="B65" i="27"/>
  <c r="G65" i="27" l="1"/>
  <c r="H668" i="36"/>
  <c r="G85" i="38"/>
  <c r="H403" i="36"/>
  <c r="P608" i="12"/>
  <c r="H222" i="36"/>
  <c r="P486" i="12"/>
  <c r="H82" i="38"/>
  <c r="P932" i="12"/>
  <c r="P667" i="12"/>
  <c r="P962" i="12"/>
  <c r="E36" i="25"/>
  <c r="K264" i="35" s="1"/>
  <c r="D36" i="25"/>
  <c r="J264" i="35" s="1"/>
  <c r="C36" i="25"/>
  <c r="I264" i="35" s="1"/>
  <c r="B36" i="25"/>
  <c r="H264" i="35" s="1"/>
  <c r="E33" i="25"/>
  <c r="K261" i="35" s="1"/>
  <c r="D33" i="25"/>
  <c r="J261" i="35" s="1"/>
  <c r="C33" i="25"/>
  <c r="I261" i="35" s="1"/>
  <c r="B33" i="25"/>
  <c r="H261" i="35" s="1"/>
  <c r="E30" i="25"/>
  <c r="K258" i="35" s="1"/>
  <c r="D30" i="25"/>
  <c r="J258" i="35" s="1"/>
  <c r="C30" i="25"/>
  <c r="I258" i="35" s="1"/>
  <c r="B30" i="25"/>
  <c r="H258" i="35" s="1"/>
  <c r="D27" i="25"/>
  <c r="B27" i="25"/>
  <c r="E24" i="25"/>
  <c r="K252" i="35" s="1"/>
  <c r="D24" i="25"/>
  <c r="J252" i="35" s="1"/>
  <c r="C24" i="25"/>
  <c r="I252" i="35" s="1"/>
  <c r="B24" i="25"/>
  <c r="H252" i="35" s="1"/>
  <c r="E21" i="25"/>
  <c r="K249" i="35" s="1"/>
  <c r="D21" i="25"/>
  <c r="J249" i="35" s="1"/>
  <c r="C21" i="25"/>
  <c r="I249" i="35" s="1"/>
  <c r="B21" i="25"/>
  <c r="H249" i="35" s="1"/>
  <c r="E18" i="25"/>
  <c r="K246" i="35" s="1"/>
  <c r="D18" i="25"/>
  <c r="J246" i="35" s="1"/>
  <c r="C18" i="25"/>
  <c r="I246" i="35" s="1"/>
  <c r="B18" i="25"/>
  <c r="H246" i="35" s="1"/>
  <c r="D15" i="25"/>
  <c r="C15" i="25"/>
  <c r="B15" i="25"/>
  <c r="E12" i="25"/>
  <c r="K240" i="35" s="1"/>
  <c r="D12" i="25"/>
  <c r="J240" i="35" s="1"/>
  <c r="C12" i="25"/>
  <c r="I240" i="35" s="1"/>
  <c r="B12" i="25"/>
  <c r="H240" i="35" s="1"/>
  <c r="E9" i="25"/>
  <c r="K237" i="35" s="1"/>
  <c r="D9" i="25"/>
  <c r="J237" i="35" s="1"/>
  <c r="C9" i="25"/>
  <c r="I237" i="35" s="1"/>
  <c r="B9" i="25"/>
  <c r="H237" i="35" s="1"/>
  <c r="E6" i="25"/>
  <c r="K234" i="35" s="1"/>
  <c r="D6" i="25"/>
  <c r="J234" i="35" s="1"/>
  <c r="C6" i="25"/>
  <c r="I234" i="35" s="1"/>
  <c r="B6" i="25"/>
  <c r="H234" i="35" s="1"/>
  <c r="F58" i="38" l="1"/>
  <c r="L58" i="38" s="1"/>
  <c r="J243" i="35"/>
  <c r="D59" i="38"/>
  <c r="J59" i="38" s="1"/>
  <c r="H255" i="35"/>
  <c r="H85" i="38"/>
  <c r="H698" i="36"/>
  <c r="D58" i="38"/>
  <c r="J58" i="38" s="1"/>
  <c r="H243" i="35"/>
  <c r="F59" i="38"/>
  <c r="L59" i="38" s="1"/>
  <c r="J255" i="35"/>
  <c r="E58" i="38"/>
  <c r="K58" i="38" s="1"/>
  <c r="I243" i="35"/>
  <c r="F55" i="38"/>
  <c r="L55" i="38" s="1"/>
  <c r="O392" i="12"/>
  <c r="F56" i="38"/>
  <c r="L56" i="38" s="1"/>
  <c r="O395" i="12"/>
  <c r="F57" i="38"/>
  <c r="L57" i="38" s="1"/>
  <c r="O398" i="12"/>
  <c r="P407" i="12"/>
  <c r="P410" i="12"/>
  <c r="N416" i="12"/>
  <c r="N419" i="12"/>
  <c r="N422" i="12"/>
  <c r="G56" i="38"/>
  <c r="M56" i="38" s="1"/>
  <c r="P395" i="12"/>
  <c r="G57" i="38"/>
  <c r="M57" i="38" s="1"/>
  <c r="P398" i="12"/>
  <c r="M404" i="12"/>
  <c r="M407" i="12"/>
  <c r="M410" i="12"/>
  <c r="O416" i="12"/>
  <c r="O419" i="12"/>
  <c r="O422" i="12"/>
  <c r="D55" i="38"/>
  <c r="J55" i="38" s="1"/>
  <c r="M392" i="12"/>
  <c r="N404" i="12"/>
  <c r="N407" i="12"/>
  <c r="N410" i="12"/>
  <c r="E27" i="25"/>
  <c r="K255" i="35" s="1"/>
  <c r="P416" i="12"/>
  <c r="P419" i="12"/>
  <c r="P422" i="12"/>
  <c r="G55" i="38"/>
  <c r="M55" i="38" s="1"/>
  <c r="P392" i="12"/>
  <c r="D56" i="38"/>
  <c r="J56" i="38" s="1"/>
  <c r="M395" i="12"/>
  <c r="D57" i="38"/>
  <c r="J57" i="38" s="1"/>
  <c r="M398" i="12"/>
  <c r="E55" i="38"/>
  <c r="K55" i="38" s="1"/>
  <c r="N392" i="12"/>
  <c r="E56" i="38"/>
  <c r="K56" i="38" s="1"/>
  <c r="N395" i="12"/>
  <c r="E57" i="38"/>
  <c r="K57" i="38" s="1"/>
  <c r="N398" i="12"/>
  <c r="O404" i="12"/>
  <c r="O407" i="12"/>
  <c r="O410" i="12"/>
  <c r="M416" i="12"/>
  <c r="M419" i="12"/>
  <c r="M422" i="12"/>
  <c r="E15" i="25"/>
  <c r="P404" i="12"/>
  <c r="D39" i="25"/>
  <c r="J267" i="35" s="1"/>
  <c r="O413" i="12"/>
  <c r="B39" i="25"/>
  <c r="H267" i="35" s="1"/>
  <c r="M413" i="12"/>
  <c r="C39" i="25"/>
  <c r="I267" i="35" s="1"/>
  <c r="N413" i="12"/>
  <c r="M401" i="12"/>
  <c r="O401" i="12"/>
  <c r="N401" i="12"/>
  <c r="E55" i="24"/>
  <c r="K231" i="35" s="1"/>
  <c r="D55" i="24"/>
  <c r="J231" i="35" s="1"/>
  <c r="C55" i="24"/>
  <c r="I231" i="35" s="1"/>
  <c r="B55" i="24"/>
  <c r="H231" i="35" s="1"/>
  <c r="E52" i="24"/>
  <c r="K228" i="35" s="1"/>
  <c r="D52" i="24"/>
  <c r="J228" i="35" s="1"/>
  <c r="C52" i="24"/>
  <c r="I228" i="35" s="1"/>
  <c r="B52" i="24"/>
  <c r="H228" i="35" s="1"/>
  <c r="E51" i="24"/>
  <c r="K227" i="35" s="1"/>
  <c r="C51" i="24"/>
  <c r="I227" i="35" s="1"/>
  <c r="B48" i="24"/>
  <c r="H224" i="35" s="1"/>
  <c r="E48" i="24"/>
  <c r="K224" i="35" s="1"/>
  <c r="D48" i="24"/>
  <c r="J224" i="35" s="1"/>
  <c r="C48" i="24"/>
  <c r="I224" i="35" s="1"/>
  <c r="B45" i="24"/>
  <c r="H221" i="35" s="1"/>
  <c r="C45" i="24"/>
  <c r="I221" i="35" s="1"/>
  <c r="D45" i="24"/>
  <c r="J221" i="35" s="1"/>
  <c r="E45" i="24"/>
  <c r="K221" i="35" s="1"/>
  <c r="B44" i="24"/>
  <c r="H220" i="35" s="1"/>
  <c r="B31" i="24"/>
  <c r="H209" i="35" s="1"/>
  <c r="C31" i="24"/>
  <c r="I209" i="35" s="1"/>
  <c r="D31" i="24"/>
  <c r="J209" i="35" s="1"/>
  <c r="E31" i="24"/>
  <c r="K209" i="35" s="1"/>
  <c r="E37" i="24"/>
  <c r="K215" i="35" s="1"/>
  <c r="D37" i="24"/>
  <c r="J215" i="35" s="1"/>
  <c r="C37" i="24"/>
  <c r="I215" i="35" s="1"/>
  <c r="B37" i="24"/>
  <c r="H215" i="35" s="1"/>
  <c r="E20" i="24"/>
  <c r="K198" i="35" s="1"/>
  <c r="D20" i="24"/>
  <c r="J198" i="35" s="1"/>
  <c r="C20" i="24"/>
  <c r="I198" i="35" s="1"/>
  <c r="B20" i="24"/>
  <c r="H198" i="35" s="1"/>
  <c r="E25" i="24"/>
  <c r="K203" i="35" s="1"/>
  <c r="D25" i="24"/>
  <c r="J203" i="35" s="1"/>
  <c r="C25" i="24"/>
  <c r="I203" i="35" s="1"/>
  <c r="B25" i="24"/>
  <c r="H203" i="35" s="1"/>
  <c r="E13" i="24"/>
  <c r="K191" i="35" s="1"/>
  <c r="D13" i="24"/>
  <c r="J191" i="35" s="1"/>
  <c r="C13" i="24"/>
  <c r="I191" i="35" s="1"/>
  <c r="B13" i="24"/>
  <c r="H191" i="35" s="1"/>
  <c r="E7" i="24"/>
  <c r="K185" i="35" s="1"/>
  <c r="D7" i="24"/>
  <c r="J185" i="35" s="1"/>
  <c r="C7" i="24"/>
  <c r="I185" i="35" s="1"/>
  <c r="B7" i="24"/>
  <c r="H185" i="35" s="1"/>
  <c r="B7" i="23"/>
  <c r="H145" i="35" s="1"/>
  <c r="E7" i="23"/>
  <c r="K145" i="35" s="1"/>
  <c r="D7" i="23"/>
  <c r="J145" i="35" s="1"/>
  <c r="C7" i="23"/>
  <c r="I145" i="35" s="1"/>
  <c r="E13" i="23"/>
  <c r="K151" i="35" s="1"/>
  <c r="D13" i="23"/>
  <c r="J151" i="35" s="1"/>
  <c r="B13" i="23"/>
  <c r="H151" i="35" s="1"/>
  <c r="E20" i="23"/>
  <c r="K158" i="35" s="1"/>
  <c r="D20" i="23"/>
  <c r="J158" i="35" s="1"/>
  <c r="C20" i="23"/>
  <c r="I158" i="35" s="1"/>
  <c r="B20" i="23"/>
  <c r="H158" i="35" s="1"/>
  <c r="E26" i="23"/>
  <c r="K164" i="35" s="1"/>
  <c r="D26" i="23"/>
  <c r="J164" i="35" s="1"/>
  <c r="C26" i="23"/>
  <c r="I164" i="35" s="1"/>
  <c r="B26" i="23"/>
  <c r="H164" i="35" s="1"/>
  <c r="E39" i="23"/>
  <c r="K177" i="35" s="1"/>
  <c r="D39" i="23"/>
  <c r="J177" i="35" s="1"/>
  <c r="C39" i="23"/>
  <c r="I177" i="35" s="1"/>
  <c r="B39" i="23"/>
  <c r="H177" i="35" s="1"/>
  <c r="E33" i="23"/>
  <c r="K171" i="35" s="1"/>
  <c r="D33" i="23"/>
  <c r="J171" i="35" s="1"/>
  <c r="C33" i="23"/>
  <c r="I171" i="35" s="1"/>
  <c r="B33" i="23"/>
  <c r="H171" i="35" s="1"/>
  <c r="C13" i="23"/>
  <c r="I151" i="35" s="1"/>
  <c r="M22" i="22"/>
  <c r="K143" i="35" s="1"/>
  <c r="L22" i="22"/>
  <c r="K128" i="35" s="1"/>
  <c r="K22" i="22"/>
  <c r="K113" i="35" s="1"/>
  <c r="M21" i="22"/>
  <c r="K142" i="35" s="1"/>
  <c r="L21" i="22"/>
  <c r="K127" i="35" s="1"/>
  <c r="K21" i="22"/>
  <c r="K112" i="35" s="1"/>
  <c r="M17" i="22"/>
  <c r="K138" i="35" s="1"/>
  <c r="L17" i="22"/>
  <c r="K123" i="35" s="1"/>
  <c r="K17" i="22"/>
  <c r="K108" i="35" s="1"/>
  <c r="M14" i="22"/>
  <c r="K135" i="35" s="1"/>
  <c r="L14" i="22"/>
  <c r="K120" i="35" s="1"/>
  <c r="K14" i="22"/>
  <c r="K105" i="35" s="1"/>
  <c r="M11" i="22"/>
  <c r="K132" i="35" s="1"/>
  <c r="L11" i="22"/>
  <c r="K117" i="35" s="1"/>
  <c r="K11" i="22"/>
  <c r="K102" i="35" s="1"/>
  <c r="M8" i="22"/>
  <c r="K129" i="35" s="1"/>
  <c r="L8" i="22"/>
  <c r="K114" i="35" s="1"/>
  <c r="K8" i="22"/>
  <c r="K99" i="35" s="1"/>
  <c r="J22" i="22"/>
  <c r="J143" i="35" s="1"/>
  <c r="I22" i="22"/>
  <c r="J128" i="35" s="1"/>
  <c r="H22" i="22"/>
  <c r="J113" i="35" s="1"/>
  <c r="J21" i="22"/>
  <c r="J142" i="35" s="1"/>
  <c r="I21" i="22"/>
  <c r="J127" i="35" s="1"/>
  <c r="H21" i="22"/>
  <c r="J112" i="35" s="1"/>
  <c r="J17" i="22"/>
  <c r="J138" i="35" s="1"/>
  <c r="I17" i="22"/>
  <c r="J123" i="35" s="1"/>
  <c r="H17" i="22"/>
  <c r="J108" i="35" s="1"/>
  <c r="J14" i="22"/>
  <c r="J135" i="35" s="1"/>
  <c r="I14" i="22"/>
  <c r="J120" i="35" s="1"/>
  <c r="H14" i="22"/>
  <c r="J105" i="35" s="1"/>
  <c r="J11" i="22"/>
  <c r="J132" i="35" s="1"/>
  <c r="I11" i="22"/>
  <c r="J117" i="35" s="1"/>
  <c r="H11" i="22"/>
  <c r="J102" i="35" s="1"/>
  <c r="J8" i="22"/>
  <c r="J129" i="35" s="1"/>
  <c r="I8" i="22"/>
  <c r="J114" i="35" s="1"/>
  <c r="H8" i="22"/>
  <c r="J99" i="35" s="1"/>
  <c r="G22" i="22"/>
  <c r="I143" i="35" s="1"/>
  <c r="F22" i="22"/>
  <c r="I128" i="35" s="1"/>
  <c r="E22" i="22"/>
  <c r="I113" i="35" s="1"/>
  <c r="G21" i="22"/>
  <c r="I142" i="35" s="1"/>
  <c r="F21" i="22"/>
  <c r="I127" i="35" s="1"/>
  <c r="E21" i="22"/>
  <c r="I112" i="35" s="1"/>
  <c r="G17" i="22"/>
  <c r="I138" i="35" s="1"/>
  <c r="F17" i="22"/>
  <c r="I123" i="35" s="1"/>
  <c r="E17" i="22"/>
  <c r="I108" i="35" s="1"/>
  <c r="G14" i="22"/>
  <c r="I135" i="35" s="1"/>
  <c r="F14" i="22"/>
  <c r="I120" i="35" s="1"/>
  <c r="E14" i="22"/>
  <c r="I105" i="35" s="1"/>
  <c r="G11" i="22"/>
  <c r="I132" i="35" s="1"/>
  <c r="F11" i="22"/>
  <c r="I117" i="35" s="1"/>
  <c r="E11" i="22"/>
  <c r="I102" i="35" s="1"/>
  <c r="G8" i="22"/>
  <c r="I129" i="35" s="1"/>
  <c r="F8" i="22"/>
  <c r="E8" i="22"/>
  <c r="I99" i="35" s="1"/>
  <c r="F20" i="22" l="1"/>
  <c r="I126" i="35" s="1"/>
  <c r="I114" i="35"/>
  <c r="D51" i="24"/>
  <c r="J227" i="35" s="1"/>
  <c r="D6" i="23"/>
  <c r="J144" i="35" s="1"/>
  <c r="G58" i="38"/>
  <c r="M58" i="38" s="1"/>
  <c r="K243" i="35"/>
  <c r="N284" i="12"/>
  <c r="N260" i="12"/>
  <c r="G20" i="22"/>
  <c r="I141" i="35" s="1"/>
  <c r="N287" i="12"/>
  <c r="N263" i="12"/>
  <c r="N281" i="12"/>
  <c r="N300" i="12"/>
  <c r="H20" i="22"/>
  <c r="J111" i="35" s="1"/>
  <c r="O257" i="12"/>
  <c r="O275" i="12"/>
  <c r="O293" i="12"/>
  <c r="O270" i="12"/>
  <c r="O286" i="12"/>
  <c r="M20" i="22"/>
  <c r="K141" i="35" s="1"/>
  <c r="P287" i="12"/>
  <c r="P263" i="12"/>
  <c r="P281" i="12"/>
  <c r="P300" i="12"/>
  <c r="N322" i="12"/>
  <c r="C19" i="23"/>
  <c r="I157" i="35" s="1"/>
  <c r="N316" i="12"/>
  <c r="O309" i="12"/>
  <c r="E6" i="23"/>
  <c r="K144" i="35" s="1"/>
  <c r="P303" i="12"/>
  <c r="N278" i="12"/>
  <c r="I20" i="22"/>
  <c r="J126" i="35" s="1"/>
  <c r="O272" i="12"/>
  <c r="O290" i="12"/>
  <c r="O266" i="12"/>
  <c r="O285" i="12"/>
  <c r="O301" i="12"/>
  <c r="P260" i="12"/>
  <c r="P278" i="12"/>
  <c r="P296" i="12"/>
  <c r="P271" i="12"/>
  <c r="O302" i="12"/>
  <c r="O322" i="12"/>
  <c r="D19" i="23"/>
  <c r="J157" i="35" s="1"/>
  <c r="O316" i="12"/>
  <c r="P309" i="12"/>
  <c r="B6" i="23"/>
  <c r="H144" i="35" s="1"/>
  <c r="M303" i="12"/>
  <c r="G59" i="38"/>
  <c r="M59" i="38" s="1"/>
  <c r="P413" i="12"/>
  <c r="N296" i="12"/>
  <c r="E20" i="22"/>
  <c r="I111" i="35" s="1"/>
  <c r="N257" i="12"/>
  <c r="N293" i="12"/>
  <c r="N286" i="12"/>
  <c r="O263" i="12"/>
  <c r="O281" i="12"/>
  <c r="K20" i="22"/>
  <c r="K111" i="35" s="1"/>
  <c r="P257" i="12"/>
  <c r="P275" i="12"/>
  <c r="P293" i="12"/>
  <c r="P270" i="12"/>
  <c r="P286" i="12"/>
  <c r="C6" i="23"/>
  <c r="I144" i="35" s="1"/>
  <c r="N309" i="12"/>
  <c r="P322" i="12"/>
  <c r="E19" i="23"/>
  <c r="K157" i="35" s="1"/>
  <c r="P316" i="12"/>
  <c r="N303" i="12"/>
  <c r="N271" i="12"/>
  <c r="N275" i="12"/>
  <c r="N270" i="12"/>
  <c r="J20" i="22"/>
  <c r="J141" i="35" s="1"/>
  <c r="O287" i="12"/>
  <c r="O300" i="12"/>
  <c r="N272" i="12"/>
  <c r="N290" i="12"/>
  <c r="N266" i="12"/>
  <c r="N285" i="12"/>
  <c r="N301" i="12"/>
  <c r="O260" i="12"/>
  <c r="O278" i="12"/>
  <c r="O296" i="12"/>
  <c r="O271" i="12"/>
  <c r="L20" i="22"/>
  <c r="K126" i="35" s="1"/>
  <c r="P272" i="12"/>
  <c r="P290" i="12"/>
  <c r="P266" i="12"/>
  <c r="P285" i="12"/>
  <c r="P301" i="12"/>
  <c r="M322" i="12"/>
  <c r="B19" i="23"/>
  <c r="H157" i="35" s="1"/>
  <c r="M316" i="12"/>
  <c r="M309" i="12"/>
  <c r="O303" i="12"/>
  <c r="E39" i="25"/>
  <c r="K267" i="35" s="1"/>
  <c r="P401" i="12"/>
  <c r="N425" i="12"/>
  <c r="O425" i="12"/>
  <c r="M425" i="12"/>
  <c r="C32" i="23"/>
  <c r="I170" i="35" s="1"/>
  <c r="N329" i="12"/>
  <c r="B32" i="23"/>
  <c r="H170" i="35" s="1"/>
  <c r="M329" i="12"/>
  <c r="E32" i="23"/>
  <c r="K170" i="35" s="1"/>
  <c r="P329" i="12"/>
  <c r="D32" i="23"/>
  <c r="O329" i="12"/>
  <c r="P328" i="12"/>
  <c r="P335" i="12"/>
  <c r="O335" i="12"/>
  <c r="N335" i="12"/>
  <c r="M328" i="12"/>
  <c r="M335" i="12"/>
  <c r="P343" i="12"/>
  <c r="P349" i="12"/>
  <c r="P361" i="12"/>
  <c r="P356" i="12"/>
  <c r="P373" i="12"/>
  <c r="M367" i="12"/>
  <c r="N379" i="12"/>
  <c r="P382" i="12"/>
  <c r="P385" i="12"/>
  <c r="P386" i="12"/>
  <c r="P389" i="12"/>
  <c r="O343" i="12"/>
  <c r="O349" i="12"/>
  <c r="O361" i="12"/>
  <c r="O356" i="12"/>
  <c r="O373" i="12"/>
  <c r="N367" i="12"/>
  <c r="D44" i="24"/>
  <c r="J220" i="35" s="1"/>
  <c r="O379" i="12"/>
  <c r="O382" i="12"/>
  <c r="O385" i="12"/>
  <c r="O386" i="12"/>
  <c r="O389" i="12"/>
  <c r="N343" i="12"/>
  <c r="N349" i="12"/>
  <c r="N361" i="12"/>
  <c r="N356" i="12"/>
  <c r="N373" i="12"/>
  <c r="O367" i="12"/>
  <c r="E44" i="24"/>
  <c r="K220" i="35" s="1"/>
  <c r="P379" i="12"/>
  <c r="C44" i="24"/>
  <c r="I220" i="35" s="1"/>
  <c r="N382" i="12"/>
  <c r="N385" i="12"/>
  <c r="N386" i="12"/>
  <c r="N389" i="12"/>
  <c r="M343" i="12"/>
  <c r="M349" i="12"/>
  <c r="M361" i="12"/>
  <c r="M356" i="12"/>
  <c r="M373" i="12"/>
  <c r="P367" i="12"/>
  <c r="M378" i="12"/>
  <c r="M379" i="12"/>
  <c r="M382" i="12"/>
  <c r="B51" i="24"/>
  <c r="H227" i="35" s="1"/>
  <c r="M386" i="12"/>
  <c r="M389" i="12"/>
  <c r="C45" i="23"/>
  <c r="I183" i="35" s="1"/>
  <c r="E45" i="23"/>
  <c r="K183" i="35" s="1"/>
  <c r="B22" i="22"/>
  <c r="H113" i="35" s="1"/>
  <c r="B21" i="22"/>
  <c r="H112" i="35" s="1"/>
  <c r="B8" i="22"/>
  <c r="H99" i="35" s="1"/>
  <c r="C8" i="22"/>
  <c r="H114" i="35" s="1"/>
  <c r="D8" i="22"/>
  <c r="H129" i="35" s="1"/>
  <c r="D22" i="22"/>
  <c r="H143" i="35" s="1"/>
  <c r="D21" i="22"/>
  <c r="H142" i="35" s="1"/>
  <c r="C22" i="22"/>
  <c r="H128" i="35" s="1"/>
  <c r="C21" i="22"/>
  <c r="H127" i="35" s="1"/>
  <c r="B11" i="22"/>
  <c r="H102" i="35" s="1"/>
  <c r="C11" i="22"/>
  <c r="H117" i="35" s="1"/>
  <c r="D11" i="22"/>
  <c r="H132" i="35" s="1"/>
  <c r="B17" i="22"/>
  <c r="H108" i="35" s="1"/>
  <c r="C17" i="22"/>
  <c r="H123" i="35" s="1"/>
  <c r="D17" i="22"/>
  <c r="H138" i="35" s="1"/>
  <c r="D14" i="22"/>
  <c r="H135" i="35" s="1"/>
  <c r="C14" i="22"/>
  <c r="H120" i="35" s="1"/>
  <c r="B14" i="22"/>
  <c r="H105" i="35" s="1"/>
  <c r="E22" i="21"/>
  <c r="K97" i="35" s="1"/>
  <c r="E23" i="21"/>
  <c r="K98" i="35" s="1"/>
  <c r="D23" i="21"/>
  <c r="J98" i="35" s="1"/>
  <c r="C23" i="21"/>
  <c r="I98" i="35" s="1"/>
  <c r="B23" i="21"/>
  <c r="H98" i="35" s="1"/>
  <c r="D22" i="21"/>
  <c r="J97" i="35" s="1"/>
  <c r="C22" i="21"/>
  <c r="I97" i="35" s="1"/>
  <c r="B22" i="21"/>
  <c r="H97" i="35" s="1"/>
  <c r="E15" i="21"/>
  <c r="K90" i="35" s="1"/>
  <c r="D15" i="21"/>
  <c r="J90" i="35" s="1"/>
  <c r="C15" i="21"/>
  <c r="I90" i="35" s="1"/>
  <c r="B15" i="21"/>
  <c r="H90" i="35" s="1"/>
  <c r="E12" i="21"/>
  <c r="K87" i="35" s="1"/>
  <c r="D12" i="21"/>
  <c r="J87" i="35" s="1"/>
  <c r="C12" i="21"/>
  <c r="I87" i="35" s="1"/>
  <c r="B12" i="21"/>
  <c r="H87" i="35" s="1"/>
  <c r="E9" i="21"/>
  <c r="K84" i="35" s="1"/>
  <c r="D9" i="21"/>
  <c r="J84" i="35" s="1"/>
  <c r="C9" i="21"/>
  <c r="I84" i="35" s="1"/>
  <c r="B9" i="21"/>
  <c r="H84" i="35" s="1"/>
  <c r="E6" i="21"/>
  <c r="K81" i="35" s="1"/>
  <c r="D6" i="21"/>
  <c r="J81" i="35" s="1"/>
  <c r="C6" i="21"/>
  <c r="I81" i="35" s="1"/>
  <c r="B6" i="21"/>
  <c r="H81" i="35" s="1"/>
  <c r="E18" i="21"/>
  <c r="K93" i="35" s="1"/>
  <c r="D18" i="21"/>
  <c r="J93" i="35" s="1"/>
  <c r="C18" i="21"/>
  <c r="I93" i="35" s="1"/>
  <c r="B18" i="21"/>
  <c r="H93" i="35" s="1"/>
  <c r="G8" i="15"/>
  <c r="H103" i="36" s="1"/>
  <c r="B25" i="15"/>
  <c r="H20" i="36" s="1"/>
  <c r="B24" i="15"/>
  <c r="H19" i="36" s="1"/>
  <c r="E20" i="15"/>
  <c r="H75" i="36" s="1"/>
  <c r="D20" i="15"/>
  <c r="H55" i="36" s="1"/>
  <c r="E11" i="15"/>
  <c r="H66" i="36" s="1"/>
  <c r="D11" i="15"/>
  <c r="H46" i="36" s="1"/>
  <c r="C11" i="15"/>
  <c r="H26" i="36" s="1"/>
  <c r="B11" i="15"/>
  <c r="H6" i="36" s="1"/>
  <c r="F8" i="15"/>
  <c r="H83" i="36" s="1"/>
  <c r="E8" i="15"/>
  <c r="H63" i="36" s="1"/>
  <c r="D8" i="15"/>
  <c r="H43" i="36" s="1"/>
  <c r="C8" i="15"/>
  <c r="H23" i="36" s="1"/>
  <c r="B8" i="15"/>
  <c r="H3" i="36" s="1"/>
  <c r="I25" i="15"/>
  <c r="H160" i="36" s="1"/>
  <c r="H25" i="15"/>
  <c r="H140" i="36" s="1"/>
  <c r="G25" i="15"/>
  <c r="H120" i="36" s="1"/>
  <c r="F25" i="15"/>
  <c r="H100" i="36" s="1"/>
  <c r="E25" i="15"/>
  <c r="H80" i="36" s="1"/>
  <c r="D25" i="15"/>
  <c r="H60" i="36" s="1"/>
  <c r="C25" i="15"/>
  <c r="H40" i="36" s="1"/>
  <c r="I24" i="15"/>
  <c r="H159" i="36" s="1"/>
  <c r="H24" i="15"/>
  <c r="H139" i="36" s="1"/>
  <c r="G24" i="15"/>
  <c r="H119" i="36" s="1"/>
  <c r="F24" i="15"/>
  <c r="H99" i="36" s="1"/>
  <c r="E24" i="15"/>
  <c r="H79" i="36" s="1"/>
  <c r="D24" i="15"/>
  <c r="H59" i="36" s="1"/>
  <c r="C24" i="15"/>
  <c r="H39" i="36" s="1"/>
  <c r="I20" i="15"/>
  <c r="H155" i="36" s="1"/>
  <c r="H20" i="15"/>
  <c r="H135" i="36" s="1"/>
  <c r="G20" i="15"/>
  <c r="H115" i="36" s="1"/>
  <c r="F20" i="15"/>
  <c r="H95" i="36" s="1"/>
  <c r="C20" i="15"/>
  <c r="H35" i="36" s="1"/>
  <c r="B20" i="15"/>
  <c r="H15" i="36" s="1"/>
  <c r="I17" i="15"/>
  <c r="H152" i="36" s="1"/>
  <c r="H17" i="15"/>
  <c r="H132" i="36" s="1"/>
  <c r="G17" i="15"/>
  <c r="H112" i="36" s="1"/>
  <c r="F17" i="15"/>
  <c r="H92" i="36" s="1"/>
  <c r="E17" i="15"/>
  <c r="H72" i="36" s="1"/>
  <c r="D17" i="15"/>
  <c r="H52" i="36" s="1"/>
  <c r="C17" i="15"/>
  <c r="H32" i="36" s="1"/>
  <c r="B17" i="15"/>
  <c r="H12" i="36" s="1"/>
  <c r="I14" i="15"/>
  <c r="H149" i="36" s="1"/>
  <c r="H14" i="15"/>
  <c r="H129" i="36" s="1"/>
  <c r="G14" i="15"/>
  <c r="H109" i="36" s="1"/>
  <c r="F14" i="15"/>
  <c r="H89" i="36" s="1"/>
  <c r="E14" i="15"/>
  <c r="H69" i="36" s="1"/>
  <c r="D14" i="15"/>
  <c r="H49" i="36" s="1"/>
  <c r="C14" i="15"/>
  <c r="H29" i="36" s="1"/>
  <c r="B14" i="15"/>
  <c r="H9" i="36" s="1"/>
  <c r="I11" i="15"/>
  <c r="H146" i="36" s="1"/>
  <c r="H11" i="15"/>
  <c r="H126" i="36" s="1"/>
  <c r="G11" i="15"/>
  <c r="H106" i="36" s="1"/>
  <c r="F11" i="15"/>
  <c r="H86" i="36" s="1"/>
  <c r="I8" i="15"/>
  <c r="H143" i="36" s="1"/>
  <c r="H8" i="15"/>
  <c r="H123" i="36" s="1"/>
  <c r="B45" i="23" l="1"/>
  <c r="H183" i="35" s="1"/>
  <c r="N328" i="12"/>
  <c r="D45" i="23"/>
  <c r="J183" i="35" s="1"/>
  <c r="J170" i="35"/>
  <c r="P220" i="12"/>
  <c r="P200" i="12"/>
  <c r="P203" i="12"/>
  <c r="P126" i="12"/>
  <c r="P206" i="12"/>
  <c r="P129" i="12"/>
  <c r="P209" i="12"/>
  <c r="P172" i="12"/>
  <c r="P116" i="12"/>
  <c r="P196" i="12"/>
  <c r="P137" i="12"/>
  <c r="P217" i="12"/>
  <c r="P120" i="12"/>
  <c r="P103" i="12"/>
  <c r="P152" i="12"/>
  <c r="M251" i="12"/>
  <c r="M239" i="12"/>
  <c r="M242" i="12"/>
  <c r="M245" i="12"/>
  <c r="M248" i="12"/>
  <c r="M255" i="12"/>
  <c r="N256" i="12"/>
  <c r="M263" i="12"/>
  <c r="M281" i="12"/>
  <c r="M260" i="12"/>
  <c r="M301" i="12"/>
  <c r="B20" i="22"/>
  <c r="H111" i="35" s="1"/>
  <c r="M315" i="12"/>
  <c r="O299" i="12"/>
  <c r="N302" i="12"/>
  <c r="N315" i="12"/>
  <c r="P226" i="12"/>
  <c r="P229" i="12"/>
  <c r="P216" i="12"/>
  <c r="P157" i="12"/>
  <c r="P237" i="12"/>
  <c r="P140" i="12"/>
  <c r="P123" i="12"/>
  <c r="P96" i="12"/>
  <c r="N251" i="12"/>
  <c r="N239" i="12"/>
  <c r="N242" i="12"/>
  <c r="N245" i="12"/>
  <c r="N248" i="12"/>
  <c r="N255" i="12"/>
  <c r="O256" i="12"/>
  <c r="M278" i="12"/>
  <c r="M266" i="12"/>
  <c r="M285" i="12"/>
  <c r="M287" i="12"/>
  <c r="M270" i="12"/>
  <c r="P284" i="12"/>
  <c r="P223" i="12"/>
  <c r="P149" i="12"/>
  <c r="P192" i="12"/>
  <c r="F150" i="38"/>
  <c r="E33" i="38"/>
  <c r="P86" i="12"/>
  <c r="F151" i="38"/>
  <c r="E34" i="38"/>
  <c r="P89" i="12"/>
  <c r="P169" i="12"/>
  <c r="F152" i="38"/>
  <c r="H152" i="38" s="1"/>
  <c r="E35" i="38"/>
  <c r="P92" i="12"/>
  <c r="P212" i="12"/>
  <c r="P156" i="12"/>
  <c r="P236" i="12"/>
  <c r="P177" i="12"/>
  <c r="B23" i="15"/>
  <c r="H18" i="36" s="1"/>
  <c r="F148" i="38"/>
  <c r="H148" i="38" s="1"/>
  <c r="E31" i="38"/>
  <c r="P80" i="12"/>
  <c r="P160" i="12"/>
  <c r="P143" i="12"/>
  <c r="P97" i="12"/>
  <c r="O251" i="12"/>
  <c r="O239" i="12"/>
  <c r="O242" i="12"/>
  <c r="O245" i="12"/>
  <c r="O248" i="12"/>
  <c r="O255" i="12"/>
  <c r="P256" i="12"/>
  <c r="M293" i="12"/>
  <c r="M290" i="12"/>
  <c r="M286" i="12"/>
  <c r="M272" i="12"/>
  <c r="M271" i="12"/>
  <c r="N269" i="12"/>
  <c r="M302" i="12"/>
  <c r="O284" i="12"/>
  <c r="O269" i="12"/>
  <c r="P146" i="12"/>
  <c r="P136" i="12"/>
  <c r="P163" i="12"/>
  <c r="P166" i="12"/>
  <c r="P183" i="12"/>
  <c r="P106" i="12"/>
  <c r="P186" i="12"/>
  <c r="P109" i="12"/>
  <c r="P189" i="12"/>
  <c r="P112" i="12"/>
  <c r="P232" i="12"/>
  <c r="P176" i="12"/>
  <c r="P117" i="12"/>
  <c r="P197" i="12"/>
  <c r="P100" i="12"/>
  <c r="E32" i="38"/>
  <c r="F149" i="38"/>
  <c r="H149" i="38" s="1"/>
  <c r="P83" i="12"/>
  <c r="P132" i="12"/>
  <c r="P180" i="12"/>
  <c r="D35" i="38"/>
  <c r="G35" i="38" s="1"/>
  <c r="H35" i="38" s="1"/>
  <c r="P251" i="12"/>
  <c r="D31" i="38"/>
  <c r="G31" i="38" s="1"/>
  <c r="H31" i="38" s="1"/>
  <c r="P239" i="12"/>
  <c r="D32" i="38"/>
  <c r="G32" i="38" s="1"/>
  <c r="H32" i="38" s="1"/>
  <c r="P242" i="12"/>
  <c r="D33" i="38"/>
  <c r="G33" i="38" s="1"/>
  <c r="H33" i="38" s="1"/>
  <c r="P245" i="12"/>
  <c r="D34" i="38"/>
  <c r="G34" i="38" s="1"/>
  <c r="H34" i="38" s="1"/>
  <c r="P248" i="12"/>
  <c r="M256" i="12"/>
  <c r="P255" i="12"/>
  <c r="M296" i="12"/>
  <c r="M275" i="12"/>
  <c r="M300" i="12"/>
  <c r="M257" i="12"/>
  <c r="P315" i="12"/>
  <c r="P269" i="12"/>
  <c r="O315" i="12"/>
  <c r="P302" i="12"/>
  <c r="P299" i="12"/>
  <c r="N299" i="12"/>
  <c r="P425" i="12"/>
  <c r="O328" i="12"/>
  <c r="O341" i="12"/>
  <c r="F41" i="38"/>
  <c r="F43" i="38" s="1"/>
  <c r="D41" i="38"/>
  <c r="D43" i="38" s="1"/>
  <c r="M341" i="12"/>
  <c r="E41" i="38"/>
  <c r="E43" i="38" s="1"/>
  <c r="N341" i="12"/>
  <c r="G41" i="38"/>
  <c r="P341" i="12"/>
  <c r="N378" i="12"/>
  <c r="O378" i="12"/>
  <c r="M385" i="12"/>
  <c r="P378" i="12"/>
  <c r="C20" i="22"/>
  <c r="H126" i="35" s="1"/>
  <c r="D20" i="22"/>
  <c r="H141" i="35" s="1"/>
  <c r="E21" i="21"/>
  <c r="K96" i="35" s="1"/>
  <c r="D21" i="21"/>
  <c r="J96" i="35" s="1"/>
  <c r="C21" i="21"/>
  <c r="I96" i="35" s="1"/>
  <c r="B21" i="21"/>
  <c r="H96" i="35" s="1"/>
  <c r="G23" i="15"/>
  <c r="H118" i="36" s="1"/>
  <c r="H23" i="15"/>
  <c r="H138" i="36" s="1"/>
  <c r="I23" i="15"/>
  <c r="H158" i="36" s="1"/>
  <c r="D23" i="15"/>
  <c r="H58" i="36" s="1"/>
  <c r="E23" i="15"/>
  <c r="H78" i="36" s="1"/>
  <c r="C23" i="15"/>
  <c r="H38" i="36" s="1"/>
  <c r="F23" i="15"/>
  <c r="H98" i="36" s="1"/>
  <c r="P135" i="12" l="1"/>
  <c r="M299" i="12"/>
  <c r="P175" i="12"/>
  <c r="P235" i="12"/>
  <c r="N254" i="12"/>
  <c r="M284" i="12"/>
  <c r="E36" i="38"/>
  <c r="P95" i="12"/>
  <c r="P115" i="12"/>
  <c r="O254" i="12"/>
  <c r="P215" i="12"/>
  <c r="P155" i="12"/>
  <c r="P195" i="12"/>
  <c r="D36" i="38"/>
  <c r="P254" i="12"/>
  <c r="M254" i="12"/>
  <c r="M269" i="12"/>
  <c r="A3" i="19"/>
  <c r="G36" i="38" l="1"/>
  <c r="H36" i="38" s="1"/>
  <c r="A3" i="27"/>
  <c r="A3" i="28"/>
  <c r="A3" i="30"/>
  <c r="A3" i="26"/>
  <c r="A3" i="25"/>
  <c r="A3" i="24"/>
  <c r="A3" i="23"/>
  <c r="A3" i="21"/>
  <c r="A3" i="22"/>
  <c r="A3" i="15"/>
  <c r="A3" i="18"/>
  <c r="E7" i="19" l="1"/>
  <c r="K4" i="35" s="1"/>
  <c r="E84" i="38"/>
  <c r="L84" i="38" s="1"/>
  <c r="B6" i="18"/>
  <c r="H73" i="35" s="1"/>
  <c r="E9" i="18"/>
  <c r="K76" i="35" s="1"/>
  <c r="D9" i="18"/>
  <c r="J76" i="35" s="1"/>
  <c r="C9" i="18"/>
  <c r="I76" i="35" s="1"/>
  <c r="B9" i="18"/>
  <c r="H76" i="35" s="1"/>
  <c r="E6" i="18"/>
  <c r="K73" i="35" s="1"/>
  <c r="D6" i="18"/>
  <c r="J73" i="35" s="1"/>
  <c r="C6" i="18"/>
  <c r="I73" i="35" s="1"/>
  <c r="J2" i="12"/>
  <c r="J3" i="12" s="1"/>
  <c r="J4" i="12" s="1"/>
  <c r="J5" i="12" s="1"/>
  <c r="J6" i="12" s="1"/>
  <c r="J7" i="12" s="1"/>
  <c r="J8" i="12" s="1"/>
  <c r="J9" i="12" s="1"/>
  <c r="J10" i="12" s="1"/>
  <c r="J11" i="12" s="1"/>
  <c r="J12" i="12" s="1"/>
  <c r="J13" i="12" s="1"/>
  <c r="J14" i="12" s="1"/>
  <c r="J15" i="12" s="1"/>
  <c r="J16" i="12" s="1"/>
  <c r="J17" i="12" s="1"/>
  <c r="J18" i="12" s="1"/>
  <c r="J19" i="12" s="1"/>
  <c r="J20" i="12" s="1"/>
  <c r="J21" i="12" s="1"/>
  <c r="J22" i="12" s="1"/>
  <c r="J23" i="12" s="1"/>
  <c r="J24" i="12" s="1"/>
  <c r="J25" i="12" s="1"/>
  <c r="J26" i="12" s="1"/>
  <c r="J27" i="12" s="1"/>
  <c r="J28" i="12" s="1"/>
  <c r="J29" i="12" s="1"/>
  <c r="J30" i="12" s="1"/>
  <c r="J31" i="12" s="1"/>
  <c r="J32" i="12" s="1"/>
  <c r="J33" i="12" s="1"/>
  <c r="J34" i="12" s="1"/>
  <c r="J35" i="12" s="1"/>
  <c r="J36" i="12" s="1"/>
  <c r="J37" i="12" s="1"/>
  <c r="J38" i="12" s="1"/>
  <c r="J39" i="12" s="1"/>
  <c r="J40" i="12" s="1"/>
  <c r="J41" i="12" s="1"/>
  <c r="J42" i="12" s="1"/>
  <c r="J43" i="12" s="1"/>
  <c r="J44" i="12" s="1"/>
  <c r="J45" i="12" s="1"/>
  <c r="J46" i="12" s="1"/>
  <c r="J47" i="12" s="1"/>
  <c r="J48" i="12" s="1"/>
  <c r="J49" i="12" s="1"/>
  <c r="J50" i="12" s="1"/>
  <c r="J51" i="12" s="1"/>
  <c r="J52" i="12" s="1"/>
  <c r="J53" i="12" s="1"/>
  <c r="J54" i="12" s="1"/>
  <c r="J55" i="12" s="1"/>
  <c r="J56" i="12" s="1"/>
  <c r="J57" i="12" s="1"/>
  <c r="J58" i="12" s="1"/>
  <c r="J59" i="12" s="1"/>
  <c r="J60" i="12" s="1"/>
  <c r="J61" i="12" s="1"/>
  <c r="J62" i="12" s="1"/>
  <c r="J63" i="12" s="1"/>
  <c r="J64" i="12" s="1"/>
  <c r="J65" i="12" s="1"/>
  <c r="J66" i="12" s="1"/>
  <c r="J67" i="12" s="1"/>
  <c r="J68" i="12" s="1"/>
  <c r="J69" i="12" s="1"/>
  <c r="J70" i="12" s="1"/>
  <c r="J71" i="12" s="1"/>
  <c r="J72" i="12" s="1"/>
  <c r="J73" i="12" s="1"/>
  <c r="J74" i="12" s="1"/>
  <c r="J75" i="12" s="1"/>
  <c r="J76" i="12" s="1"/>
  <c r="J77" i="12" s="1"/>
  <c r="J78" i="12" s="1"/>
  <c r="J79" i="12" s="1"/>
  <c r="J80" i="12" s="1"/>
  <c r="J81" i="12" s="1"/>
  <c r="J82" i="12" s="1"/>
  <c r="J83" i="12" s="1"/>
  <c r="J84" i="12" s="1"/>
  <c r="J85" i="12" s="1"/>
  <c r="J86" i="12" s="1"/>
  <c r="J87" i="12" s="1"/>
  <c r="J88" i="12" s="1"/>
  <c r="J89" i="12" s="1"/>
  <c r="J90" i="12" s="1"/>
  <c r="J91" i="12" s="1"/>
  <c r="J92" i="12" s="1"/>
  <c r="J93" i="12" s="1"/>
  <c r="J94" i="12" s="1"/>
  <c r="J95" i="12" s="1"/>
  <c r="J96" i="12" s="1"/>
  <c r="J97" i="12" s="1"/>
  <c r="J98" i="12" s="1"/>
  <c r="J99" i="12" s="1"/>
  <c r="J100" i="12" s="1"/>
  <c r="J101" i="12" s="1"/>
  <c r="J102" i="12" s="1"/>
  <c r="J103" i="12" s="1"/>
  <c r="J104" i="12" s="1"/>
  <c r="J105" i="12" s="1"/>
  <c r="J106" i="12" s="1"/>
  <c r="J107" i="12" s="1"/>
  <c r="J108" i="12" s="1"/>
  <c r="J109" i="12" s="1"/>
  <c r="J110" i="12" s="1"/>
  <c r="J111" i="12" s="1"/>
  <c r="J112" i="12" s="1"/>
  <c r="J113" i="12" s="1"/>
  <c r="J114" i="12" s="1"/>
  <c r="J115" i="12" s="1"/>
  <c r="J116" i="12" s="1"/>
  <c r="J117" i="12" s="1"/>
  <c r="J118" i="12" s="1"/>
  <c r="J119" i="12" s="1"/>
  <c r="J120" i="12" s="1"/>
  <c r="J121" i="12" s="1"/>
  <c r="J122" i="12" s="1"/>
  <c r="J123" i="12" s="1"/>
  <c r="J124" i="12" s="1"/>
  <c r="J125" i="12" s="1"/>
  <c r="J126" i="12" s="1"/>
  <c r="J127" i="12" s="1"/>
  <c r="J128" i="12" s="1"/>
  <c r="J129" i="12" s="1"/>
  <c r="J130" i="12" s="1"/>
  <c r="J131" i="12" s="1"/>
  <c r="J132" i="12" s="1"/>
  <c r="J133" i="12" s="1"/>
  <c r="J134" i="12" s="1"/>
  <c r="J135" i="12" s="1"/>
  <c r="J136" i="12" s="1"/>
  <c r="J137" i="12" s="1"/>
  <c r="J138" i="12" s="1"/>
  <c r="J139" i="12" s="1"/>
  <c r="J140" i="12" s="1"/>
  <c r="J141" i="12" s="1"/>
  <c r="J142" i="12" s="1"/>
  <c r="J143" i="12" s="1"/>
  <c r="J144" i="12" s="1"/>
  <c r="J145" i="12" s="1"/>
  <c r="J146" i="12" s="1"/>
  <c r="J147" i="12" s="1"/>
  <c r="J148" i="12" s="1"/>
  <c r="J149" i="12" s="1"/>
  <c r="J150" i="12" s="1"/>
  <c r="J151" i="12" s="1"/>
  <c r="J152" i="12" s="1"/>
  <c r="J153" i="12" s="1"/>
  <c r="J154" i="12" s="1"/>
  <c r="J155" i="12" s="1"/>
  <c r="J156" i="12" s="1"/>
  <c r="J157" i="12" s="1"/>
  <c r="J158" i="12" s="1"/>
  <c r="J159" i="12" s="1"/>
  <c r="J160" i="12" s="1"/>
  <c r="J161" i="12" s="1"/>
  <c r="J162" i="12" s="1"/>
  <c r="J163" i="12" s="1"/>
  <c r="J164" i="12" s="1"/>
  <c r="J165" i="12" s="1"/>
  <c r="J166" i="12" s="1"/>
  <c r="J167" i="12" s="1"/>
  <c r="J168" i="12" s="1"/>
  <c r="J169" i="12" s="1"/>
  <c r="J170" i="12" s="1"/>
  <c r="J171" i="12" s="1"/>
  <c r="J172" i="12" s="1"/>
  <c r="J173" i="12" s="1"/>
  <c r="J174" i="12" s="1"/>
  <c r="J175" i="12" s="1"/>
  <c r="J176" i="12" s="1"/>
  <c r="J177" i="12" s="1"/>
  <c r="J178" i="12" s="1"/>
  <c r="J179" i="12" s="1"/>
  <c r="J180" i="12" s="1"/>
  <c r="J181" i="12" s="1"/>
  <c r="J182" i="12" s="1"/>
  <c r="J183" i="12" s="1"/>
  <c r="J184" i="12" s="1"/>
  <c r="J185" i="12" s="1"/>
  <c r="J186" i="12" s="1"/>
  <c r="J187" i="12" s="1"/>
  <c r="J188" i="12" s="1"/>
  <c r="J189" i="12" s="1"/>
  <c r="J190" i="12" s="1"/>
  <c r="J191" i="12" s="1"/>
  <c r="J192" i="12" s="1"/>
  <c r="J193" i="12" s="1"/>
  <c r="J194" i="12" s="1"/>
  <c r="J195" i="12" s="1"/>
  <c r="J196" i="12" s="1"/>
  <c r="J197" i="12" s="1"/>
  <c r="J198" i="12" s="1"/>
  <c r="J199" i="12" s="1"/>
  <c r="J200" i="12" s="1"/>
  <c r="J201" i="12" s="1"/>
  <c r="J202" i="12" s="1"/>
  <c r="J203" i="12" s="1"/>
  <c r="J204" i="12" s="1"/>
  <c r="J205" i="12" s="1"/>
  <c r="J206" i="12" s="1"/>
  <c r="J207" i="12" s="1"/>
  <c r="J208" i="12" s="1"/>
  <c r="J209" i="12" s="1"/>
  <c r="J210" i="12" s="1"/>
  <c r="J211" i="12" s="1"/>
  <c r="J212" i="12" s="1"/>
  <c r="J213" i="12" s="1"/>
  <c r="J214" i="12" s="1"/>
  <c r="J215" i="12" s="1"/>
  <c r="J216" i="12" s="1"/>
  <c r="J217" i="12" s="1"/>
  <c r="J218" i="12" s="1"/>
  <c r="J219" i="12" s="1"/>
  <c r="J220" i="12" s="1"/>
  <c r="J221" i="12" s="1"/>
  <c r="J222" i="12" s="1"/>
  <c r="J223" i="12" s="1"/>
  <c r="J224" i="12" s="1"/>
  <c r="J225" i="12" s="1"/>
  <c r="J226" i="12" s="1"/>
  <c r="J227" i="12" s="1"/>
  <c r="J228" i="12" s="1"/>
  <c r="J229" i="12" s="1"/>
  <c r="J230" i="12" s="1"/>
  <c r="J231" i="12" s="1"/>
  <c r="J232" i="12" s="1"/>
  <c r="J233" i="12" s="1"/>
  <c r="J234" i="12" s="1"/>
  <c r="J235" i="12" s="1"/>
  <c r="J236" i="12" s="1"/>
  <c r="J237" i="12" s="1"/>
  <c r="J238" i="12" s="1"/>
  <c r="J239" i="12" s="1"/>
  <c r="J240" i="12" s="1"/>
  <c r="J241" i="12" s="1"/>
  <c r="J242" i="12" s="1"/>
  <c r="J243" i="12" s="1"/>
  <c r="J244" i="12" s="1"/>
  <c r="J245" i="12" s="1"/>
  <c r="J246" i="12" s="1"/>
  <c r="J247" i="12" s="1"/>
  <c r="J248" i="12" s="1"/>
  <c r="J249" i="12" s="1"/>
  <c r="J250" i="12" s="1"/>
  <c r="J251" i="12" s="1"/>
  <c r="J252" i="12" s="1"/>
  <c r="J253" i="12" s="1"/>
  <c r="J254" i="12" s="1"/>
  <c r="J255" i="12" s="1"/>
  <c r="J256" i="12" s="1"/>
  <c r="J257" i="12" s="1"/>
  <c r="J258" i="12" s="1"/>
  <c r="J259" i="12" s="1"/>
  <c r="J260" i="12" s="1"/>
  <c r="J261" i="12" s="1"/>
  <c r="J262" i="12" s="1"/>
  <c r="J263" i="12" s="1"/>
  <c r="J264" i="12" s="1"/>
  <c r="J265" i="12" s="1"/>
  <c r="J266" i="12" s="1"/>
  <c r="J267" i="12" s="1"/>
  <c r="J268" i="12" s="1"/>
  <c r="J269" i="12" s="1"/>
  <c r="J270" i="12" s="1"/>
  <c r="J271" i="12" s="1"/>
  <c r="J272" i="12" s="1"/>
  <c r="J273" i="12" s="1"/>
  <c r="J274" i="12" s="1"/>
  <c r="J275" i="12" s="1"/>
  <c r="J276" i="12" s="1"/>
  <c r="J277" i="12" s="1"/>
  <c r="J278" i="12" s="1"/>
  <c r="J279" i="12" s="1"/>
  <c r="J280" i="12" s="1"/>
  <c r="J281" i="12" s="1"/>
  <c r="J282" i="12" s="1"/>
  <c r="J283" i="12" s="1"/>
  <c r="J284" i="12" s="1"/>
  <c r="J285" i="12" s="1"/>
  <c r="J286" i="12" s="1"/>
  <c r="J287" i="12" s="1"/>
  <c r="J288" i="12" s="1"/>
  <c r="J289" i="12" s="1"/>
  <c r="J290" i="12" s="1"/>
  <c r="J291" i="12" s="1"/>
  <c r="J292" i="12" s="1"/>
  <c r="J293" i="12" s="1"/>
  <c r="J294" i="12" s="1"/>
  <c r="J295" i="12" s="1"/>
  <c r="J296" i="12" s="1"/>
  <c r="J297" i="12" s="1"/>
  <c r="J298" i="12" s="1"/>
  <c r="J299" i="12" s="1"/>
  <c r="J300" i="12" s="1"/>
  <c r="J301" i="12" s="1"/>
  <c r="J302" i="12" s="1"/>
  <c r="J303" i="12" s="1"/>
  <c r="J304" i="12" s="1"/>
  <c r="J305" i="12" s="1"/>
  <c r="J306" i="12" s="1"/>
  <c r="J307" i="12" s="1"/>
  <c r="J308" i="12" s="1"/>
  <c r="J309" i="12" s="1"/>
  <c r="J310" i="12" s="1"/>
  <c r="J311" i="12" s="1"/>
  <c r="J312" i="12" s="1"/>
  <c r="J313" i="12" s="1"/>
  <c r="J314" i="12" s="1"/>
  <c r="J315" i="12" s="1"/>
  <c r="J316" i="12" s="1"/>
  <c r="J317" i="12" s="1"/>
  <c r="J318" i="12" s="1"/>
  <c r="J319" i="12" s="1"/>
  <c r="J320" i="12" s="1"/>
  <c r="J321" i="12" s="1"/>
  <c r="J322" i="12" s="1"/>
  <c r="J323" i="12" s="1"/>
  <c r="J324" i="12" s="1"/>
  <c r="J325" i="12" s="1"/>
  <c r="J326" i="12" s="1"/>
  <c r="J327" i="12" s="1"/>
  <c r="J328" i="12" s="1"/>
  <c r="J329" i="12" s="1"/>
  <c r="J330" i="12" s="1"/>
  <c r="J331" i="12" s="1"/>
  <c r="J332" i="12" s="1"/>
  <c r="J333" i="12" s="1"/>
  <c r="J334" i="12" s="1"/>
  <c r="J335" i="12" s="1"/>
  <c r="J336" i="12" s="1"/>
  <c r="J337" i="12" s="1"/>
  <c r="J338" i="12" s="1"/>
  <c r="J339" i="12" s="1"/>
  <c r="J340" i="12" s="1"/>
  <c r="J341" i="12" s="1"/>
  <c r="J342" i="12" s="1"/>
  <c r="J343" i="12" s="1"/>
  <c r="J344" i="12" s="1"/>
  <c r="J345" i="12" s="1"/>
  <c r="J346" i="12" s="1"/>
  <c r="J347" i="12" s="1"/>
  <c r="J348" i="12" s="1"/>
  <c r="J349" i="12" s="1"/>
  <c r="J350" i="12" s="1"/>
  <c r="J351" i="12" s="1"/>
  <c r="J352" i="12" s="1"/>
  <c r="J353" i="12" s="1"/>
  <c r="J354" i="12" s="1"/>
  <c r="J355" i="12" s="1"/>
  <c r="J356" i="12" s="1"/>
  <c r="J357" i="12" s="1"/>
  <c r="J358" i="12" s="1"/>
  <c r="J359" i="12" s="1"/>
  <c r="J360" i="12" s="1"/>
  <c r="J361" i="12" s="1"/>
  <c r="J362" i="12" s="1"/>
  <c r="J363" i="12" s="1"/>
  <c r="J364" i="12" s="1"/>
  <c r="J365" i="12" s="1"/>
  <c r="J366" i="12" s="1"/>
  <c r="J367" i="12" s="1"/>
  <c r="J368" i="12" s="1"/>
  <c r="J369" i="12" s="1"/>
  <c r="J370" i="12" s="1"/>
  <c r="J371" i="12" s="1"/>
  <c r="J372" i="12" s="1"/>
  <c r="J373" i="12" s="1"/>
  <c r="J374" i="12" s="1"/>
  <c r="J375" i="12" s="1"/>
  <c r="J376" i="12" s="1"/>
  <c r="J377" i="12" s="1"/>
  <c r="J378" i="12" s="1"/>
  <c r="J379" i="12" s="1"/>
  <c r="J380" i="12" s="1"/>
  <c r="J381" i="12" s="1"/>
  <c r="J382" i="12" s="1"/>
  <c r="J383" i="12" s="1"/>
  <c r="J384" i="12" s="1"/>
  <c r="J385" i="12" s="1"/>
  <c r="J386" i="12" s="1"/>
  <c r="J387" i="12" s="1"/>
  <c r="J388" i="12" s="1"/>
  <c r="J389" i="12" s="1"/>
  <c r="J390" i="12" s="1"/>
  <c r="J391" i="12" s="1"/>
  <c r="J392" i="12" s="1"/>
  <c r="J393" i="12" s="1"/>
  <c r="J394" i="12" s="1"/>
  <c r="J395" i="12" s="1"/>
  <c r="J396" i="12" s="1"/>
  <c r="J397" i="12" s="1"/>
  <c r="J398" i="12" s="1"/>
  <c r="J399" i="12" s="1"/>
  <c r="J400" i="12" s="1"/>
  <c r="J401" i="12" s="1"/>
  <c r="J402" i="12" s="1"/>
  <c r="J403" i="12" s="1"/>
  <c r="J404" i="12" s="1"/>
  <c r="J405" i="12" s="1"/>
  <c r="J406" i="12" s="1"/>
  <c r="J407" i="12" s="1"/>
  <c r="J408" i="12" s="1"/>
  <c r="J409" i="12" s="1"/>
  <c r="J410" i="12" s="1"/>
  <c r="J411" i="12" s="1"/>
  <c r="J412" i="12" s="1"/>
  <c r="J413" i="12" s="1"/>
  <c r="J414" i="12" s="1"/>
  <c r="J415" i="12" s="1"/>
  <c r="J416" i="12" s="1"/>
  <c r="J417" i="12" s="1"/>
  <c r="J418" i="12" s="1"/>
  <c r="J419" i="12" s="1"/>
  <c r="J420" i="12" s="1"/>
  <c r="J421" i="12" s="1"/>
  <c r="J422" i="12" s="1"/>
  <c r="J423" i="12" s="1"/>
  <c r="J424" i="12" s="1"/>
  <c r="J425" i="12" s="1"/>
  <c r="J426" i="12" s="1"/>
  <c r="J427" i="12" s="1"/>
  <c r="J428" i="12" s="1"/>
  <c r="J429" i="12" s="1"/>
  <c r="J430" i="12" s="1"/>
  <c r="J431" i="12" s="1"/>
  <c r="J432" i="12" s="1"/>
  <c r="J433" i="12" s="1"/>
  <c r="J434" i="12" s="1"/>
  <c r="J435" i="12" s="1"/>
  <c r="J436" i="12" s="1"/>
  <c r="J437" i="12" s="1"/>
  <c r="J438" i="12" s="1"/>
  <c r="J439" i="12" s="1"/>
  <c r="J440" i="12" s="1"/>
  <c r="J441" i="12" s="1"/>
  <c r="J442" i="12" s="1"/>
  <c r="J443" i="12" s="1"/>
  <c r="J444" i="12" s="1"/>
  <c r="J445" i="12" s="1"/>
  <c r="J446" i="12" s="1"/>
  <c r="J447" i="12" s="1"/>
  <c r="J448" i="12" s="1"/>
  <c r="J449" i="12" s="1"/>
  <c r="J450" i="12" s="1"/>
  <c r="J451" i="12" s="1"/>
  <c r="J452" i="12" s="1"/>
  <c r="J453" i="12" s="1"/>
  <c r="J454" i="12" s="1"/>
  <c r="J455" i="12" s="1"/>
  <c r="J456" i="12" s="1"/>
  <c r="J457" i="12" s="1"/>
  <c r="J458" i="12" s="1"/>
  <c r="J459" i="12" s="1"/>
  <c r="J460" i="12" s="1"/>
  <c r="J461" i="12" s="1"/>
  <c r="J462" i="12" s="1"/>
  <c r="J463" i="12" s="1"/>
  <c r="J464" i="12" s="1"/>
  <c r="J465" i="12" s="1"/>
  <c r="J466" i="12" s="1"/>
  <c r="J467" i="12" s="1"/>
  <c r="J468" i="12" s="1"/>
  <c r="J469" i="12" s="1"/>
  <c r="J470" i="12" s="1"/>
  <c r="J471" i="12" s="1"/>
  <c r="J472" i="12" s="1"/>
  <c r="J473" i="12" s="1"/>
  <c r="J474" i="12" s="1"/>
  <c r="J475" i="12" s="1"/>
  <c r="J476" i="12" s="1"/>
  <c r="J477" i="12" s="1"/>
  <c r="J478" i="12" s="1"/>
  <c r="J479" i="12" s="1"/>
  <c r="J480" i="12" s="1"/>
  <c r="J481" i="12" s="1"/>
  <c r="J482" i="12" s="1"/>
  <c r="J483" i="12" s="1"/>
  <c r="J484" i="12" s="1"/>
  <c r="J485" i="12" s="1"/>
  <c r="J486" i="12" s="1"/>
  <c r="J487" i="12" s="1"/>
  <c r="J488" i="12" s="1"/>
  <c r="J489" i="12" s="1"/>
  <c r="J490" i="12" s="1"/>
  <c r="J491" i="12" s="1"/>
  <c r="J492" i="12" s="1"/>
  <c r="J493" i="12" s="1"/>
  <c r="J494" i="12" s="1"/>
  <c r="J495" i="12" s="1"/>
  <c r="J496" i="12" s="1"/>
  <c r="J497" i="12" s="1"/>
  <c r="J498" i="12" s="1"/>
  <c r="J499" i="12" s="1"/>
  <c r="J500" i="12" s="1"/>
  <c r="J501" i="12" s="1"/>
  <c r="J502" i="12" s="1"/>
  <c r="J503" i="12" s="1"/>
  <c r="J504" i="12" s="1"/>
  <c r="J505" i="12" s="1"/>
  <c r="J506" i="12" s="1"/>
  <c r="J507" i="12" s="1"/>
  <c r="J508" i="12" s="1"/>
  <c r="J509" i="12" s="1"/>
  <c r="J510" i="12" s="1"/>
  <c r="J511" i="12" s="1"/>
  <c r="J512" i="12" s="1"/>
  <c r="J513" i="12" s="1"/>
  <c r="J514" i="12" s="1"/>
  <c r="J515" i="12" s="1"/>
  <c r="J516" i="12" s="1"/>
  <c r="J517" i="12" s="1"/>
  <c r="J518" i="12" s="1"/>
  <c r="J519" i="12" s="1"/>
  <c r="J520" i="12" s="1"/>
  <c r="J521" i="12" s="1"/>
  <c r="J522" i="12" s="1"/>
  <c r="J523" i="12" s="1"/>
  <c r="J524" i="12" s="1"/>
  <c r="J525" i="12" s="1"/>
  <c r="J526" i="12" s="1"/>
  <c r="J527" i="12" s="1"/>
  <c r="J528" i="12" s="1"/>
  <c r="J529" i="12" s="1"/>
  <c r="J530" i="12" s="1"/>
  <c r="J531" i="12" s="1"/>
  <c r="J532" i="12" s="1"/>
  <c r="J533" i="12" s="1"/>
  <c r="J534" i="12" s="1"/>
  <c r="J535" i="12" s="1"/>
  <c r="J536" i="12" s="1"/>
  <c r="J537" i="12" s="1"/>
  <c r="J538" i="12" s="1"/>
  <c r="J539" i="12" s="1"/>
  <c r="J540" i="12" s="1"/>
  <c r="J541" i="12" s="1"/>
  <c r="J542" i="12" s="1"/>
  <c r="J543" i="12" s="1"/>
  <c r="J544" i="12" s="1"/>
  <c r="J545" i="12" s="1"/>
  <c r="J546" i="12" s="1"/>
  <c r="J547" i="12" s="1"/>
  <c r="J548" i="12" s="1"/>
  <c r="J549" i="12" s="1"/>
  <c r="J550" i="12" s="1"/>
  <c r="J551" i="12" s="1"/>
  <c r="J552" i="12" s="1"/>
  <c r="J553" i="12" s="1"/>
  <c r="J554" i="12" s="1"/>
  <c r="J555" i="12" s="1"/>
  <c r="J556" i="12" s="1"/>
  <c r="J557" i="12" s="1"/>
  <c r="J558" i="12" s="1"/>
  <c r="J559" i="12" s="1"/>
  <c r="J560" i="12" s="1"/>
  <c r="J561" i="12" s="1"/>
  <c r="J562" i="12" s="1"/>
  <c r="J563" i="12" s="1"/>
  <c r="J564" i="12" s="1"/>
  <c r="J565" i="12" s="1"/>
  <c r="J566" i="12" s="1"/>
  <c r="J567" i="12" s="1"/>
  <c r="J568" i="12" s="1"/>
  <c r="J569" i="12" s="1"/>
  <c r="J570" i="12" s="1"/>
  <c r="J571" i="12" s="1"/>
  <c r="J572" i="12" s="1"/>
  <c r="J573" i="12" s="1"/>
  <c r="J574" i="12" s="1"/>
  <c r="J575" i="12" s="1"/>
  <c r="J576" i="12" s="1"/>
  <c r="J577" i="12" s="1"/>
  <c r="J578" i="12" s="1"/>
  <c r="J579" i="12" s="1"/>
  <c r="J580" i="12" s="1"/>
  <c r="J581" i="12" s="1"/>
  <c r="J582" i="12" s="1"/>
  <c r="J583" i="12" s="1"/>
  <c r="J584" i="12" s="1"/>
  <c r="J585" i="12" s="1"/>
  <c r="J586" i="12" s="1"/>
  <c r="J587" i="12" s="1"/>
  <c r="J588" i="12" s="1"/>
  <c r="J589" i="12" s="1"/>
  <c r="J590" i="12" s="1"/>
  <c r="J591" i="12" s="1"/>
  <c r="J592" i="12" s="1"/>
  <c r="J593" i="12" s="1"/>
  <c r="J594" i="12" s="1"/>
  <c r="J595" i="12" s="1"/>
  <c r="J596" i="12" s="1"/>
  <c r="J597" i="12" s="1"/>
  <c r="J598" i="12" s="1"/>
  <c r="J599" i="12" s="1"/>
  <c r="J600" i="12" s="1"/>
  <c r="J601" i="12" s="1"/>
  <c r="J602" i="12" s="1"/>
  <c r="J603" i="12" s="1"/>
  <c r="J604" i="12" s="1"/>
  <c r="J605" i="12" s="1"/>
  <c r="J606" i="12" s="1"/>
  <c r="J607" i="12" s="1"/>
  <c r="J608" i="12" s="1"/>
  <c r="J609" i="12" s="1"/>
  <c r="J610" i="12" s="1"/>
  <c r="J611" i="12" s="1"/>
  <c r="J612" i="12" s="1"/>
  <c r="J613" i="12" s="1"/>
  <c r="J614" i="12" s="1"/>
  <c r="J615" i="12" s="1"/>
  <c r="J616" i="12" s="1"/>
  <c r="J617" i="12" s="1"/>
  <c r="J618" i="12" s="1"/>
  <c r="J619" i="12" s="1"/>
  <c r="J620" i="12" s="1"/>
  <c r="J621" i="12" s="1"/>
  <c r="J622" i="12" s="1"/>
  <c r="J623" i="12" s="1"/>
  <c r="J624" i="12" s="1"/>
  <c r="J625" i="12" s="1"/>
  <c r="J626" i="12" s="1"/>
  <c r="J627" i="12" s="1"/>
  <c r="J628" i="12" s="1"/>
  <c r="J629" i="12" s="1"/>
  <c r="J630" i="12" s="1"/>
  <c r="J631" i="12" s="1"/>
  <c r="J632" i="12" s="1"/>
  <c r="J633" i="12" s="1"/>
  <c r="J634" i="12" s="1"/>
  <c r="J635" i="12" s="1"/>
  <c r="J636" i="12" s="1"/>
  <c r="J637" i="12" s="1"/>
  <c r="J638" i="12" s="1"/>
  <c r="J639" i="12" s="1"/>
  <c r="J640" i="12" s="1"/>
  <c r="J641" i="12" s="1"/>
  <c r="J642" i="12" s="1"/>
  <c r="J643" i="12" s="1"/>
  <c r="J644" i="12" s="1"/>
  <c r="J645" i="12" s="1"/>
  <c r="J646" i="12" s="1"/>
  <c r="J647" i="12" s="1"/>
  <c r="J648" i="12" s="1"/>
  <c r="J649" i="12" s="1"/>
  <c r="J650" i="12" s="1"/>
  <c r="J651" i="12" s="1"/>
  <c r="J652" i="12" s="1"/>
  <c r="J653" i="12" s="1"/>
  <c r="J654" i="12" s="1"/>
  <c r="J655" i="12" s="1"/>
  <c r="J656" i="12" s="1"/>
  <c r="J657" i="12" s="1"/>
  <c r="J658" i="12" s="1"/>
  <c r="J659" i="12" s="1"/>
  <c r="J660" i="12" s="1"/>
  <c r="J661" i="12" s="1"/>
  <c r="J662" i="12" s="1"/>
  <c r="J663" i="12" s="1"/>
  <c r="J664" i="12" s="1"/>
  <c r="J665" i="12" s="1"/>
  <c r="J666" i="12" s="1"/>
  <c r="J667" i="12" s="1"/>
  <c r="J668" i="12" s="1"/>
  <c r="J669" i="12" s="1"/>
  <c r="J670" i="12" s="1"/>
  <c r="J671" i="12" s="1"/>
  <c r="J672" i="12" s="1"/>
  <c r="J673" i="12" s="1"/>
  <c r="J674" i="12" s="1"/>
  <c r="J675" i="12" s="1"/>
  <c r="J676" i="12" s="1"/>
  <c r="J677" i="12" s="1"/>
  <c r="J678" i="12" s="1"/>
  <c r="J679" i="12" s="1"/>
  <c r="J680" i="12" s="1"/>
  <c r="J681" i="12" s="1"/>
  <c r="J682" i="12" s="1"/>
  <c r="J683" i="12" s="1"/>
  <c r="J684" i="12" s="1"/>
  <c r="J685" i="12" s="1"/>
  <c r="J686" i="12" s="1"/>
  <c r="J687" i="12" s="1"/>
  <c r="J688" i="12" s="1"/>
  <c r="J689" i="12" s="1"/>
  <c r="J690" i="12" s="1"/>
  <c r="J691" i="12" s="1"/>
  <c r="J692" i="12" s="1"/>
  <c r="J693" i="12" s="1"/>
  <c r="J694" i="12" s="1"/>
  <c r="J695" i="12" s="1"/>
  <c r="J696" i="12" s="1"/>
  <c r="J697" i="12" s="1"/>
  <c r="J698" i="12" s="1"/>
  <c r="J699" i="12" s="1"/>
  <c r="J700" i="12" s="1"/>
  <c r="J701" i="12" s="1"/>
  <c r="J702" i="12" s="1"/>
  <c r="J703" i="12" s="1"/>
  <c r="J704" i="12" s="1"/>
  <c r="J705" i="12" s="1"/>
  <c r="J706" i="12" s="1"/>
  <c r="J707" i="12" s="1"/>
  <c r="J708" i="12" s="1"/>
  <c r="J709" i="12" s="1"/>
  <c r="J710" i="12" s="1"/>
  <c r="J711" i="12" s="1"/>
  <c r="J712" i="12" s="1"/>
  <c r="J713" i="12" s="1"/>
  <c r="J714" i="12" s="1"/>
  <c r="J715" i="12" s="1"/>
  <c r="J716" i="12" s="1"/>
  <c r="J717" i="12" s="1"/>
  <c r="J718" i="12" s="1"/>
  <c r="J719" i="12" s="1"/>
  <c r="J720" i="12" s="1"/>
  <c r="J721" i="12" s="1"/>
  <c r="J722" i="12" s="1"/>
  <c r="J723" i="12" s="1"/>
  <c r="J724" i="12" s="1"/>
  <c r="J725" i="12" s="1"/>
  <c r="J726" i="12" s="1"/>
  <c r="J727" i="12" s="1"/>
  <c r="J728" i="12" s="1"/>
  <c r="J729" i="12" s="1"/>
  <c r="J730" i="12" s="1"/>
  <c r="J731" i="12" s="1"/>
  <c r="J732" i="12" s="1"/>
  <c r="J733" i="12" s="1"/>
  <c r="J734" i="12" s="1"/>
  <c r="J735" i="12" s="1"/>
  <c r="J736" i="12" s="1"/>
  <c r="J737" i="12" s="1"/>
  <c r="J738" i="12" s="1"/>
  <c r="J739" i="12" s="1"/>
  <c r="J740" i="12" s="1"/>
  <c r="J741" i="12" s="1"/>
  <c r="J742" i="12" s="1"/>
  <c r="J743" i="12" s="1"/>
  <c r="J744" i="12" s="1"/>
  <c r="J745" i="12" s="1"/>
  <c r="J746" i="12" s="1"/>
  <c r="J747" i="12" s="1"/>
  <c r="J748" i="12" s="1"/>
  <c r="J749" i="12" s="1"/>
  <c r="J750" i="12" s="1"/>
  <c r="J751" i="12" s="1"/>
  <c r="J752" i="12" s="1"/>
  <c r="J753" i="12" s="1"/>
  <c r="J754" i="12" s="1"/>
  <c r="J755" i="12" s="1"/>
  <c r="J756" i="12" s="1"/>
  <c r="J757" i="12" s="1"/>
  <c r="J758" i="12" s="1"/>
  <c r="J759" i="12" s="1"/>
  <c r="J760" i="12" s="1"/>
  <c r="J761" i="12" s="1"/>
  <c r="J762" i="12" s="1"/>
  <c r="J763" i="12" s="1"/>
  <c r="J764" i="12" s="1"/>
  <c r="J765" i="12" s="1"/>
  <c r="J766" i="12" s="1"/>
  <c r="J767" i="12" s="1"/>
  <c r="J768" i="12" s="1"/>
  <c r="J769" i="12" s="1"/>
  <c r="J770" i="12" s="1"/>
  <c r="J771" i="12" s="1"/>
  <c r="J772" i="12" s="1"/>
  <c r="J773" i="12" s="1"/>
  <c r="J774" i="12" s="1"/>
  <c r="J775" i="12" s="1"/>
  <c r="J776" i="12" s="1"/>
  <c r="J777" i="12" s="1"/>
  <c r="J778" i="12" s="1"/>
  <c r="J779" i="12" s="1"/>
  <c r="J780" i="12" s="1"/>
  <c r="J781" i="12" s="1"/>
  <c r="J782" i="12" s="1"/>
  <c r="J783" i="12" s="1"/>
  <c r="J784" i="12" s="1"/>
  <c r="J785" i="12" s="1"/>
  <c r="J786" i="12" s="1"/>
  <c r="J787" i="12" s="1"/>
  <c r="J788" i="12" s="1"/>
  <c r="J789" i="12" s="1"/>
  <c r="J790" i="12" s="1"/>
  <c r="J791" i="12" s="1"/>
  <c r="J792" i="12" s="1"/>
  <c r="J793" i="12" s="1"/>
  <c r="J794" i="12" s="1"/>
  <c r="J795" i="12" s="1"/>
  <c r="J796" i="12" s="1"/>
  <c r="J797" i="12" s="1"/>
  <c r="J798" i="12" s="1"/>
  <c r="J799" i="12" s="1"/>
  <c r="J800" i="12" s="1"/>
  <c r="J801" i="12" s="1"/>
  <c r="J802" i="12" s="1"/>
  <c r="J803" i="12" s="1"/>
  <c r="J804" i="12" s="1"/>
  <c r="J805" i="12" s="1"/>
  <c r="J806" i="12" s="1"/>
  <c r="J807" i="12" s="1"/>
  <c r="J808" i="12" s="1"/>
  <c r="J809" i="12" s="1"/>
  <c r="J810" i="12" s="1"/>
  <c r="J811" i="12" s="1"/>
  <c r="J812" i="12" s="1"/>
  <c r="J813" i="12" s="1"/>
  <c r="J814" i="12" s="1"/>
  <c r="J815" i="12" s="1"/>
  <c r="J816" i="12" s="1"/>
  <c r="J817" i="12" s="1"/>
  <c r="J818" i="12" s="1"/>
  <c r="J819" i="12" s="1"/>
  <c r="J820" i="12" s="1"/>
  <c r="J821" i="12" s="1"/>
  <c r="J822" i="12" s="1"/>
  <c r="J823" i="12" s="1"/>
  <c r="J824" i="12" s="1"/>
  <c r="J825" i="12" s="1"/>
  <c r="J826" i="12" s="1"/>
  <c r="J827" i="12" s="1"/>
  <c r="J828" i="12" s="1"/>
  <c r="J829" i="12" s="1"/>
  <c r="J830" i="12" s="1"/>
  <c r="J831" i="12" s="1"/>
  <c r="J832" i="12" s="1"/>
  <c r="J833" i="12" s="1"/>
  <c r="J834" i="12" s="1"/>
  <c r="J835" i="12" s="1"/>
  <c r="J836" i="12" s="1"/>
  <c r="J837" i="12" s="1"/>
  <c r="J838" i="12" s="1"/>
  <c r="J839" i="12" s="1"/>
  <c r="J840" i="12" s="1"/>
  <c r="J841" i="12" s="1"/>
  <c r="J842" i="12" s="1"/>
  <c r="J843" i="12" s="1"/>
  <c r="J844" i="12" s="1"/>
  <c r="J845" i="12" s="1"/>
  <c r="J846" i="12" s="1"/>
  <c r="J847" i="12" s="1"/>
  <c r="J848" i="12" s="1"/>
  <c r="J849" i="12" s="1"/>
  <c r="J850" i="12" s="1"/>
  <c r="J851" i="12" s="1"/>
  <c r="J852" i="12" s="1"/>
  <c r="J853" i="12" s="1"/>
  <c r="J854" i="12" s="1"/>
  <c r="J855" i="12" s="1"/>
  <c r="J856" i="12" s="1"/>
  <c r="J857" i="12" s="1"/>
  <c r="J858" i="12" s="1"/>
  <c r="J859" i="12" s="1"/>
  <c r="J860" i="12" s="1"/>
  <c r="J861" i="12" s="1"/>
  <c r="J862" i="12" s="1"/>
  <c r="J863" i="12" s="1"/>
  <c r="J864" i="12" s="1"/>
  <c r="J865" i="12" s="1"/>
  <c r="J866" i="12" s="1"/>
  <c r="J867" i="12" s="1"/>
  <c r="J868" i="12" s="1"/>
  <c r="J869" i="12" s="1"/>
  <c r="J870" i="12" s="1"/>
  <c r="J871" i="12" s="1"/>
  <c r="J872" i="12" s="1"/>
  <c r="J873" i="12" s="1"/>
  <c r="J874" i="12" s="1"/>
  <c r="J875" i="12" s="1"/>
  <c r="J876" i="12" s="1"/>
  <c r="J877" i="12" s="1"/>
  <c r="J878" i="12" s="1"/>
  <c r="J879" i="12" s="1"/>
  <c r="J880" i="12" s="1"/>
  <c r="J881" i="12" s="1"/>
  <c r="J882" i="12" s="1"/>
  <c r="J883" i="12" s="1"/>
  <c r="J884" i="12" s="1"/>
  <c r="J885" i="12" s="1"/>
  <c r="J886" i="12" s="1"/>
  <c r="J887" i="12" s="1"/>
  <c r="J888" i="12" s="1"/>
  <c r="J889" i="12" s="1"/>
  <c r="J890" i="12" s="1"/>
  <c r="J891" i="12" s="1"/>
  <c r="J892" i="12" s="1"/>
  <c r="J893" i="12" s="1"/>
  <c r="J894" i="12" s="1"/>
  <c r="J895" i="12" s="1"/>
  <c r="J896" i="12" s="1"/>
  <c r="J897" i="12" s="1"/>
  <c r="J898" i="12" s="1"/>
  <c r="J899" i="12" s="1"/>
  <c r="J900" i="12" s="1"/>
  <c r="J901" i="12" s="1"/>
  <c r="J902" i="12" s="1"/>
  <c r="J903" i="12" s="1"/>
  <c r="J904" i="12" s="1"/>
  <c r="J905" i="12" s="1"/>
  <c r="J906" i="12" s="1"/>
  <c r="J907" i="12" s="1"/>
  <c r="J908" i="12" s="1"/>
  <c r="J909" i="12" s="1"/>
  <c r="J910" i="12" s="1"/>
  <c r="J911" i="12" s="1"/>
  <c r="J912" i="12" s="1"/>
  <c r="J913" i="12" s="1"/>
  <c r="J914" i="12" s="1"/>
  <c r="J915" i="12" s="1"/>
  <c r="J916" i="12" s="1"/>
  <c r="J917" i="12" s="1"/>
  <c r="J918" i="12" s="1"/>
  <c r="J919" i="12" s="1"/>
  <c r="J920" i="12" s="1"/>
  <c r="J921" i="12" s="1"/>
  <c r="J922" i="12" s="1"/>
  <c r="J923" i="12" s="1"/>
  <c r="J924" i="12" s="1"/>
  <c r="J925" i="12" s="1"/>
  <c r="J926" i="12" s="1"/>
  <c r="J927" i="12" s="1"/>
  <c r="J928" i="12" s="1"/>
  <c r="J929" i="12" s="1"/>
  <c r="J930" i="12" s="1"/>
  <c r="J931" i="12" s="1"/>
  <c r="J932" i="12" s="1"/>
  <c r="J933" i="12" s="1"/>
  <c r="J934" i="12" s="1"/>
  <c r="J935" i="12" s="1"/>
  <c r="J936" i="12" s="1"/>
  <c r="J937" i="12" s="1"/>
  <c r="J938" i="12" s="1"/>
  <c r="J939" i="12" s="1"/>
  <c r="J940" i="12" s="1"/>
  <c r="J941" i="12" s="1"/>
  <c r="J942" i="12" s="1"/>
  <c r="J943" i="12" s="1"/>
  <c r="J944" i="12" s="1"/>
  <c r="J945" i="12" s="1"/>
  <c r="J946" i="12" s="1"/>
  <c r="J947" i="12" s="1"/>
  <c r="J948" i="12" s="1"/>
  <c r="J949" i="12" s="1"/>
  <c r="J950" i="12" s="1"/>
  <c r="J951" i="12" s="1"/>
  <c r="J952" i="12" s="1"/>
  <c r="J953" i="12" s="1"/>
  <c r="J954" i="12" s="1"/>
  <c r="J955" i="12" s="1"/>
  <c r="J956" i="12" s="1"/>
  <c r="J957" i="12" s="1"/>
  <c r="J958" i="12" s="1"/>
  <c r="J959" i="12" s="1"/>
  <c r="J960" i="12" s="1"/>
  <c r="J961" i="12" s="1"/>
  <c r="J962" i="12" s="1"/>
  <c r="J963" i="12" s="1"/>
  <c r="J964" i="12" s="1"/>
  <c r="J965" i="12" s="1"/>
  <c r="J966" i="12" s="1"/>
  <c r="J967" i="12" s="1"/>
  <c r="J968" i="12" s="1"/>
  <c r="J969" i="12" s="1"/>
  <c r="J970" i="12" s="1"/>
  <c r="J971" i="12" s="1"/>
  <c r="J972" i="12" s="1"/>
  <c r="J973" i="12" s="1"/>
  <c r="J974" i="12" s="1"/>
  <c r="J975" i="12" s="1"/>
  <c r="J976" i="12" s="1"/>
  <c r="J977" i="12" s="1"/>
  <c r="J978" i="12" s="1"/>
  <c r="J979" i="12" s="1"/>
  <c r="J980" i="12" s="1"/>
  <c r="J981" i="12" s="1"/>
  <c r="J982" i="12" s="1"/>
  <c r="J983" i="12" s="1"/>
  <c r="J984" i="12" s="1"/>
  <c r="J985" i="12" s="1"/>
  <c r="J986" i="12" s="1"/>
  <c r="J987" i="12" s="1"/>
  <c r="J988" i="12" s="1"/>
  <c r="J989" i="12" s="1"/>
  <c r="J990" i="12" s="1"/>
  <c r="J991" i="12" s="1"/>
  <c r="J992" i="12" s="1"/>
  <c r="J993" i="12" s="1"/>
  <c r="J994" i="12" s="1"/>
  <c r="J995" i="12" s="1"/>
  <c r="J996" i="12" s="1"/>
  <c r="J997" i="12" s="1"/>
  <c r="J998" i="12" s="1"/>
  <c r="J999" i="12" s="1"/>
  <c r="J1000" i="12" s="1"/>
  <c r="J1001" i="12" s="1"/>
  <c r="J1002" i="12" s="1"/>
  <c r="J1003" i="12" s="1"/>
  <c r="J1004" i="12" s="1"/>
  <c r="J1005" i="12" s="1"/>
  <c r="J1006" i="12" s="1"/>
  <c r="J1007" i="12" s="1"/>
  <c r="J1008" i="12" s="1"/>
  <c r="J1009" i="12" s="1"/>
  <c r="J1010" i="12" s="1"/>
  <c r="J1011" i="12" s="1"/>
  <c r="J1012" i="12" s="1"/>
  <c r="J1013" i="12" s="1"/>
  <c r="J1014" i="12" s="1"/>
  <c r="J1015" i="12" s="1"/>
  <c r="J1016" i="12" s="1"/>
  <c r="J1017" i="12" s="1"/>
  <c r="J1018" i="12" s="1"/>
  <c r="J1019" i="12" s="1"/>
  <c r="J1020" i="12" s="1"/>
  <c r="J1021" i="12" s="1"/>
  <c r="J1022" i="12" s="1"/>
  <c r="J1023" i="12" s="1"/>
  <c r="J1024" i="12" s="1"/>
  <c r="J1025" i="12" s="1"/>
  <c r="J1026" i="12" s="1"/>
  <c r="J1027" i="12" s="1"/>
  <c r="J1028" i="12" s="1"/>
  <c r="J1029" i="12" s="1"/>
  <c r="J1030" i="12" s="1"/>
  <c r="J1031" i="12" s="1"/>
  <c r="J1032" i="12" s="1"/>
  <c r="J1033" i="12" s="1"/>
  <c r="J1034" i="12" s="1"/>
  <c r="J1035" i="12" s="1"/>
  <c r="J1036" i="12" s="1"/>
  <c r="J1037" i="12" s="1"/>
  <c r="J1038" i="12" s="1"/>
  <c r="J1039" i="12" s="1"/>
  <c r="J1040" i="12" s="1"/>
  <c r="J1041" i="12" s="1"/>
  <c r="J1042" i="12" s="1"/>
  <c r="J1043" i="12" s="1"/>
  <c r="J1044" i="12" s="1"/>
  <c r="J1045" i="12" s="1"/>
  <c r="J1046" i="12" s="1"/>
  <c r="J1047" i="12" s="1"/>
  <c r="J1048" i="12" s="1"/>
  <c r="J1049" i="12" s="1"/>
  <c r="J1050" i="12" s="1"/>
  <c r="J1051" i="12" s="1"/>
  <c r="J1052" i="12" s="1"/>
  <c r="J1053" i="12" s="1"/>
  <c r="J1054" i="12" s="1"/>
  <c r="J1055" i="12" s="1"/>
  <c r="J1056" i="12" s="1"/>
  <c r="J1057" i="12" s="1"/>
  <c r="J1058" i="12" s="1"/>
  <c r="J1059" i="12" s="1"/>
  <c r="J1060" i="12" s="1"/>
  <c r="J1061" i="12" s="1"/>
  <c r="J1062" i="12" s="1"/>
  <c r="J1063" i="12" s="1"/>
  <c r="J1064" i="12" s="1"/>
  <c r="J1065" i="12" s="1"/>
  <c r="J1066" i="12" s="1"/>
  <c r="J1067" i="12" s="1"/>
  <c r="J1068" i="12" s="1"/>
  <c r="J1069" i="12" s="1"/>
  <c r="J1070" i="12" s="1"/>
  <c r="J1071" i="12" s="1"/>
  <c r="J1072" i="12" s="1"/>
  <c r="J1073" i="12" s="1"/>
  <c r="J1074" i="12" s="1"/>
  <c r="J1075" i="12" s="1"/>
  <c r="J1076" i="12" s="1"/>
  <c r="J1077" i="12" s="1"/>
  <c r="J1078" i="12" s="1"/>
  <c r="J1079" i="12" s="1"/>
  <c r="J1080" i="12" s="1"/>
  <c r="J1081" i="12" s="1"/>
  <c r="J1082" i="12" s="1"/>
  <c r="J1083" i="12" s="1"/>
  <c r="J1084" i="12" s="1"/>
  <c r="J1085" i="12" s="1"/>
  <c r="J1086" i="12" s="1"/>
  <c r="J1087" i="12" s="1"/>
  <c r="J1088" i="12" s="1"/>
  <c r="J1089" i="12" s="1"/>
  <c r="J1090" i="12" s="1"/>
  <c r="J1091" i="12" s="1"/>
  <c r="J1092" i="12" s="1"/>
  <c r="J1093" i="12" s="1"/>
  <c r="J1094" i="12" s="1"/>
  <c r="J1095" i="12" s="1"/>
  <c r="J1096" i="12" s="1"/>
  <c r="J1097" i="12" s="1"/>
  <c r="J1098" i="12" s="1"/>
  <c r="J1099" i="12" s="1"/>
  <c r="J1100" i="12" s="1"/>
  <c r="J1101" i="12" s="1"/>
  <c r="J1102" i="12" s="1"/>
  <c r="J1103" i="12" s="1"/>
  <c r="J1104" i="12" s="1"/>
  <c r="J1105" i="12" s="1"/>
  <c r="J1106" i="12" s="1"/>
  <c r="J1107" i="12" s="1"/>
  <c r="J1108" i="12" s="1"/>
  <c r="J1109" i="12" s="1"/>
  <c r="J1110" i="12" s="1"/>
  <c r="J1111" i="12" s="1"/>
  <c r="J1112" i="12" s="1"/>
  <c r="J1113" i="12" s="1"/>
  <c r="J1114" i="12" s="1"/>
  <c r="J1115" i="12" s="1"/>
  <c r="J1116" i="12" s="1"/>
  <c r="J1117" i="12" s="1"/>
  <c r="J1118" i="12" s="1"/>
  <c r="J1119" i="12" s="1"/>
  <c r="J1120" i="12" s="1"/>
  <c r="J1121" i="12" s="1"/>
  <c r="J1122" i="12" s="1"/>
  <c r="J1123" i="12" s="1"/>
  <c r="J1124" i="12" s="1"/>
  <c r="J1125" i="12" s="1"/>
  <c r="J1126" i="12" s="1"/>
  <c r="J1127" i="12" s="1"/>
  <c r="J1128" i="12" s="1"/>
  <c r="J1129" i="12" s="1"/>
  <c r="J1130" i="12" s="1"/>
  <c r="J1131" i="12" s="1"/>
  <c r="J1132" i="12" s="1"/>
  <c r="J1133" i="12" s="1"/>
  <c r="J1134" i="12" s="1"/>
  <c r="J1135" i="12" s="1"/>
  <c r="J1136" i="12" s="1"/>
  <c r="J1137" i="12" s="1"/>
  <c r="J1138" i="12" s="1"/>
  <c r="J1139" i="12" s="1"/>
  <c r="J1140" i="12" s="1"/>
  <c r="J1141" i="12" s="1"/>
  <c r="J1142" i="12" s="1"/>
  <c r="J1143" i="12" s="1"/>
  <c r="J1144" i="12" s="1"/>
  <c r="J1145" i="12" s="1"/>
  <c r="J1146" i="12" s="1"/>
  <c r="J1147" i="12" s="1"/>
  <c r="J1148" i="12" s="1"/>
  <c r="J1149" i="12" s="1"/>
  <c r="J1150" i="12" s="1"/>
  <c r="J1151" i="12" s="1"/>
  <c r="J1152" i="12" s="1"/>
  <c r="J1153" i="12" s="1"/>
  <c r="J1154" i="12" s="1"/>
  <c r="J1155" i="12" s="1"/>
  <c r="J1156" i="12" s="1"/>
  <c r="J1157" i="12" s="1"/>
  <c r="J1158" i="12" s="1"/>
  <c r="J1159" i="12" s="1"/>
  <c r="J1160" i="12" s="1"/>
  <c r="J1161" i="12" s="1"/>
  <c r="J1162" i="12" s="1"/>
  <c r="J1163" i="12" s="1"/>
  <c r="J1164" i="12" s="1"/>
  <c r="J1165" i="12" s="1"/>
  <c r="J1166" i="12" s="1"/>
  <c r="J1167" i="12" s="1"/>
  <c r="J1168" i="12" s="1"/>
  <c r="J1169" i="12" s="1"/>
  <c r="J1170" i="12" s="1"/>
  <c r="J1171" i="12" s="1"/>
  <c r="J1172" i="12" s="1"/>
  <c r="J1173" i="12" s="1"/>
  <c r="J1174" i="12" s="1"/>
  <c r="J1175" i="12" s="1"/>
  <c r="J1176" i="12" s="1"/>
  <c r="J1177" i="12" s="1"/>
  <c r="J1178" i="12" s="1"/>
  <c r="J1179" i="12" s="1"/>
  <c r="J1180" i="12" s="1"/>
  <c r="J1181" i="12" s="1"/>
  <c r="J1182" i="12" s="1"/>
  <c r="J1183" i="12" s="1"/>
  <c r="J1184" i="12" s="1"/>
  <c r="J1185" i="12" s="1"/>
  <c r="J1186" i="12" s="1"/>
  <c r="J1187" i="12" s="1"/>
  <c r="J1188" i="12" s="1"/>
  <c r="J1189" i="12" s="1"/>
  <c r="J1190" i="12" s="1"/>
  <c r="J1191" i="12" s="1"/>
  <c r="J1192" i="12" s="1"/>
  <c r="J1193" i="12" s="1"/>
  <c r="J1194" i="12" s="1"/>
  <c r="J1195" i="12" s="1"/>
  <c r="J1196" i="12" s="1"/>
  <c r="J1197" i="12" s="1"/>
  <c r="J1198" i="12" s="1"/>
  <c r="J1199" i="12" s="1"/>
  <c r="J1200" i="12" s="1"/>
  <c r="J1201" i="12" s="1"/>
  <c r="J1202" i="12" s="1"/>
  <c r="J1203" i="12" s="1"/>
  <c r="J1204" i="12" s="1"/>
  <c r="J1205" i="12" s="1"/>
  <c r="J1206" i="12" s="1"/>
  <c r="J1207" i="12" s="1"/>
  <c r="J1208" i="12" s="1"/>
  <c r="J1209" i="12" s="1"/>
  <c r="J1210" i="12" s="1"/>
  <c r="J1211" i="12" s="1"/>
  <c r="J1212" i="12" s="1"/>
  <c r="J1213" i="12" s="1"/>
  <c r="J1214" i="12" s="1"/>
  <c r="J1215" i="12" s="1"/>
  <c r="J1216" i="12" s="1"/>
  <c r="J1217" i="12" s="1"/>
  <c r="J1218" i="12" s="1"/>
  <c r="J1219" i="12" s="1"/>
  <c r="J1220" i="12" s="1"/>
  <c r="J1221" i="12" s="1"/>
  <c r="J1222" i="12" s="1"/>
  <c r="J1223" i="12" s="1"/>
  <c r="J1224" i="12" s="1"/>
  <c r="J1225" i="12" s="1"/>
  <c r="J1226" i="12" s="1"/>
  <c r="J1227" i="12" s="1"/>
  <c r="J1228" i="12" s="1"/>
  <c r="J1229" i="12" s="1"/>
  <c r="J1230" i="12" s="1"/>
  <c r="J1231" i="12" s="1"/>
  <c r="J1232" i="12" s="1"/>
  <c r="J1233" i="12" s="1"/>
  <c r="J1234" i="12" s="1"/>
  <c r="J1235" i="12" s="1"/>
  <c r="J1236" i="12" s="1"/>
  <c r="J1237" i="12" s="1"/>
  <c r="J1238" i="12" s="1"/>
  <c r="J1239" i="12" s="1"/>
  <c r="J1240" i="12" s="1"/>
  <c r="J1241" i="12" s="1"/>
  <c r="J1242" i="12" s="1"/>
  <c r="J1243" i="12" s="1"/>
  <c r="J1244" i="12" s="1"/>
  <c r="J1245" i="12" s="1"/>
  <c r="J1246" i="12" s="1"/>
  <c r="J1247" i="12" s="1"/>
  <c r="J1248" i="12" s="1"/>
  <c r="J1249" i="12" s="1"/>
  <c r="J1250" i="12" s="1"/>
  <c r="J1251" i="12" s="1"/>
  <c r="J1252" i="12" s="1"/>
  <c r="J1253" i="12" s="1"/>
  <c r="J1254" i="12" s="1"/>
  <c r="J1255" i="12" s="1"/>
  <c r="J1256" i="12" s="1"/>
  <c r="J1257" i="12" s="1"/>
  <c r="J1258" i="12" s="1"/>
  <c r="J1259" i="12" s="1"/>
  <c r="J1260" i="12" s="1"/>
  <c r="J1261" i="12" s="1"/>
  <c r="J1262" i="12" s="1"/>
  <c r="J1263" i="12" s="1"/>
  <c r="J1264" i="12" s="1"/>
  <c r="J1265" i="12" s="1"/>
  <c r="J1266" i="12" s="1"/>
  <c r="J1267" i="12" s="1"/>
  <c r="J1268" i="12" s="1"/>
  <c r="J1269" i="12" s="1"/>
  <c r="J1270" i="12" s="1"/>
  <c r="J1271" i="12" s="1"/>
  <c r="J1272" i="12" s="1"/>
  <c r="J1273" i="12" s="1"/>
  <c r="J1274" i="12" s="1"/>
  <c r="J1275" i="12" s="1"/>
  <c r="J1276" i="12" s="1"/>
  <c r="J1277" i="12" s="1"/>
  <c r="J1278" i="12" s="1"/>
  <c r="J1279" i="12" s="1"/>
  <c r="J1280" i="12" s="1"/>
  <c r="J1281" i="12" s="1"/>
  <c r="J1282" i="12" s="1"/>
  <c r="J1283" i="12" s="1"/>
  <c r="J1284" i="12" s="1"/>
  <c r="J1285" i="12" s="1"/>
  <c r="J1286" i="12" s="1"/>
  <c r="J1287" i="12" s="1"/>
  <c r="J1288" i="12" s="1"/>
  <c r="J1289" i="12" s="1"/>
  <c r="J1290" i="12" s="1"/>
  <c r="J1291" i="12" s="1"/>
  <c r="J1292" i="12" s="1"/>
  <c r="J1293" i="12" s="1"/>
  <c r="J1294" i="12" s="1"/>
  <c r="J1295" i="12" s="1"/>
  <c r="J1296" i="12" s="1"/>
  <c r="J1297" i="12" s="1"/>
  <c r="J1298" i="12" s="1"/>
  <c r="J1299" i="12" s="1"/>
  <c r="J1300" i="12" s="1"/>
  <c r="J1301" i="12" s="1"/>
  <c r="J1302" i="12" s="1"/>
  <c r="J1303" i="12" s="1"/>
  <c r="J1304" i="12" s="1"/>
  <c r="J1305" i="12" s="1"/>
  <c r="J1306" i="12" s="1"/>
  <c r="J1307" i="12" s="1"/>
  <c r="J1308" i="12" s="1"/>
  <c r="J1309" i="12" s="1"/>
  <c r="J1310" i="12" s="1"/>
  <c r="J1311" i="12" s="1"/>
  <c r="J1312" i="12" s="1"/>
  <c r="J1313" i="12" s="1"/>
  <c r="J1314" i="12" s="1"/>
  <c r="J1315" i="12" s="1"/>
  <c r="J1316" i="12" s="1"/>
  <c r="J1317" i="12" s="1"/>
  <c r="J1318" i="12" s="1"/>
  <c r="J1319" i="12" s="1"/>
  <c r="J1320" i="12" s="1"/>
  <c r="J1321" i="12" s="1"/>
  <c r="J1322" i="12" s="1"/>
  <c r="J1323" i="12" s="1"/>
  <c r="J1324" i="12" s="1"/>
  <c r="J1325" i="12" s="1"/>
  <c r="J1326" i="12" s="1"/>
  <c r="J1327" i="12" s="1"/>
  <c r="J1328" i="12" s="1"/>
  <c r="J1329" i="12" s="1"/>
  <c r="J1330" i="12" s="1"/>
  <c r="J1331" i="12" s="1"/>
  <c r="J1332" i="12" s="1"/>
  <c r="J1333" i="12" s="1"/>
  <c r="J1334" i="12" s="1"/>
  <c r="J1335" i="12" s="1"/>
  <c r="J1336" i="12" s="1"/>
  <c r="J1337" i="12" s="1"/>
  <c r="J1338" i="12" s="1"/>
  <c r="J1339" i="12" s="1"/>
  <c r="J1340" i="12" s="1"/>
  <c r="J1341" i="12" s="1"/>
  <c r="J1342" i="12" s="1"/>
  <c r="J1343" i="12" s="1"/>
  <c r="J1344" i="12" s="1"/>
  <c r="J1345" i="12" s="1"/>
  <c r="J1346" i="12" s="1"/>
  <c r="J1347" i="12" s="1"/>
  <c r="J1348" i="12" s="1"/>
  <c r="J1349" i="12" s="1"/>
  <c r="J1350" i="12" s="1"/>
  <c r="J1351" i="12" s="1"/>
  <c r="J1352" i="12" s="1"/>
  <c r="J1353" i="12" s="1"/>
  <c r="J1354" i="12" s="1"/>
  <c r="J1355" i="12" s="1"/>
  <c r="J1356" i="12" s="1"/>
  <c r="J1357" i="12" s="1"/>
  <c r="J1358" i="12" s="1"/>
  <c r="J1359" i="12" s="1"/>
  <c r="J1360" i="12" s="1"/>
  <c r="J1361" i="12" s="1"/>
  <c r="J1362" i="12" s="1"/>
  <c r="J1363" i="12" s="1"/>
  <c r="J1364" i="12" s="1"/>
  <c r="J1365" i="12" s="1"/>
  <c r="J1366" i="12" s="1"/>
  <c r="J1367" i="12" s="1"/>
  <c r="J1368" i="12" s="1"/>
  <c r="J1369" i="12" s="1"/>
  <c r="J1370" i="12" s="1"/>
  <c r="J1371" i="12" s="1"/>
  <c r="J1372" i="12" s="1"/>
  <c r="J1373" i="12" s="1"/>
  <c r="J1374" i="12" s="1"/>
  <c r="J1375" i="12" s="1"/>
  <c r="J1376" i="12" s="1"/>
  <c r="J1377" i="12" s="1"/>
  <c r="J1378" i="12" s="1"/>
  <c r="J1379" i="12" s="1"/>
  <c r="J1380" i="12" s="1"/>
  <c r="J1381" i="12" s="1"/>
  <c r="J1382" i="12" s="1"/>
  <c r="J1383" i="12" s="1"/>
  <c r="J1384" i="12" s="1"/>
  <c r="J1385" i="12" s="1"/>
  <c r="J1386" i="12" s="1"/>
  <c r="J1387" i="12" s="1"/>
  <c r="J1388" i="12" s="1"/>
  <c r="J1389" i="12" s="1"/>
  <c r="J1390" i="12" s="1"/>
  <c r="J1391" i="12" s="1"/>
  <c r="J1392" i="12" s="1"/>
  <c r="J1393" i="12" s="1"/>
  <c r="J1394" i="12" s="1"/>
  <c r="J1395" i="12" s="1"/>
  <c r="J1396" i="12" s="1"/>
  <c r="J1397" i="12" s="1"/>
  <c r="J1398" i="12" s="1"/>
  <c r="J1399" i="12" s="1"/>
  <c r="J1400" i="12" s="1"/>
  <c r="J1401" i="12" s="1"/>
  <c r="J1402" i="12" s="1"/>
  <c r="J1403" i="12" s="1"/>
  <c r="J1404" i="12" s="1"/>
  <c r="J1405" i="12" s="1"/>
  <c r="J1406" i="12" s="1"/>
  <c r="J1407" i="12" s="1"/>
  <c r="J1408" i="12" s="1"/>
  <c r="J1409" i="12" s="1"/>
  <c r="J1410" i="12" s="1"/>
  <c r="J1411" i="12" s="1"/>
  <c r="J1412" i="12" s="1"/>
  <c r="J1413" i="12" s="1"/>
  <c r="J1414" i="12" s="1"/>
  <c r="J1415" i="12" s="1"/>
  <c r="J1416" i="12" s="1"/>
  <c r="J1417" i="12" s="1"/>
  <c r="J1418" i="12" s="1"/>
  <c r="J1419" i="12" s="1"/>
  <c r="J1420" i="12" s="1"/>
  <c r="J1421" i="12" s="1"/>
  <c r="J1422" i="12" s="1"/>
  <c r="J1423" i="12" s="1"/>
  <c r="J1424" i="12" s="1"/>
  <c r="J1425" i="12" s="1"/>
  <c r="J1426" i="12" s="1"/>
  <c r="J1427" i="12" s="1"/>
  <c r="J1428" i="12" s="1"/>
  <c r="J1429" i="12" s="1"/>
  <c r="J1430" i="12" s="1"/>
  <c r="J1431" i="12" s="1"/>
  <c r="J1432" i="12" s="1"/>
  <c r="J1433" i="12" s="1"/>
  <c r="J1434" i="12" s="1"/>
  <c r="J1435" i="12" s="1"/>
  <c r="J1436" i="12" s="1"/>
  <c r="J1437" i="12" s="1"/>
  <c r="J1438" i="12" s="1"/>
  <c r="J1439" i="12" s="1"/>
  <c r="J1440" i="12" s="1"/>
  <c r="J1441" i="12" s="1"/>
  <c r="J1442" i="12" s="1"/>
  <c r="J1443" i="12" s="1"/>
  <c r="J1444" i="12" s="1"/>
  <c r="J1445" i="12" s="1"/>
  <c r="J1446" i="12" s="1"/>
  <c r="J1447" i="12" s="1"/>
  <c r="J1448" i="12" s="1"/>
  <c r="J1449" i="12" s="1"/>
  <c r="J1450" i="12" s="1"/>
  <c r="J1451" i="12" s="1"/>
  <c r="J1452" i="12" s="1"/>
  <c r="J1453" i="12" s="1"/>
  <c r="J1454" i="12" s="1"/>
  <c r="J1455" i="12" s="1"/>
  <c r="J1456" i="12" s="1"/>
  <c r="J1457" i="12" s="1"/>
  <c r="J1458" i="12" s="1"/>
  <c r="J1459" i="12" s="1"/>
  <c r="J1460" i="12" s="1"/>
  <c r="J1461" i="12" s="1"/>
  <c r="J1462" i="12" s="1"/>
  <c r="J1463" i="12" s="1"/>
  <c r="J1464" i="12" s="1"/>
  <c r="J1465" i="12" s="1"/>
  <c r="J1466" i="12" s="1"/>
  <c r="J1467" i="12" s="1"/>
  <c r="J1468" i="12" s="1"/>
  <c r="J1469" i="12" s="1"/>
  <c r="J1470" i="12" s="1"/>
  <c r="J1471" i="12" s="1"/>
  <c r="J1472" i="12" s="1"/>
  <c r="J1473" i="12" s="1"/>
  <c r="J1474" i="12" s="1"/>
  <c r="J1475" i="12" s="1"/>
  <c r="J1476" i="12" s="1"/>
  <c r="J1477" i="12" s="1"/>
  <c r="J1478" i="12" s="1"/>
  <c r="J1479" i="12" s="1"/>
  <c r="J1480" i="12" s="1"/>
  <c r="J1481" i="12" s="1"/>
  <c r="J1482" i="12" s="1"/>
  <c r="J1483" i="12" s="1"/>
  <c r="J1484" i="12" s="1"/>
  <c r="J1485" i="12" s="1"/>
  <c r="J1486" i="12" s="1"/>
  <c r="J1487" i="12" s="1"/>
  <c r="J1488" i="12" s="1"/>
  <c r="J1489" i="12" s="1"/>
  <c r="J1490" i="12" s="1"/>
  <c r="J1491" i="12" s="1"/>
  <c r="J1492" i="12" s="1"/>
  <c r="J1493" i="12" s="1"/>
  <c r="J1494" i="12" s="1"/>
  <c r="J1495" i="12" s="1"/>
  <c r="J1496" i="12" s="1"/>
  <c r="J1497" i="12" s="1"/>
  <c r="J1498" i="12" s="1"/>
  <c r="J1499" i="12" s="1"/>
  <c r="J1500" i="12" s="1"/>
  <c r="J1501" i="12" s="1"/>
  <c r="J1502" i="12" s="1"/>
  <c r="J1503" i="12" s="1"/>
  <c r="J1504" i="12" s="1"/>
  <c r="J1505" i="12" s="1"/>
  <c r="J1506" i="12" s="1"/>
  <c r="J1507" i="12" s="1"/>
  <c r="J1508" i="12" s="1"/>
  <c r="J1509" i="12" s="1"/>
  <c r="J1510" i="12" s="1"/>
  <c r="J1511" i="12" s="1"/>
  <c r="J1512" i="12" s="1"/>
  <c r="J1513" i="12" s="1"/>
  <c r="J1514" i="12" s="1"/>
  <c r="J1515" i="12" s="1"/>
  <c r="J1516" i="12" s="1"/>
  <c r="J1517" i="12" s="1"/>
  <c r="J1518" i="12" s="1"/>
  <c r="J1519" i="12" s="1"/>
  <c r="J1520" i="12" s="1"/>
  <c r="J1521" i="12" s="1"/>
  <c r="J1522" i="12" s="1"/>
  <c r="J1523" i="12" s="1"/>
  <c r="J1524" i="12" s="1"/>
  <c r="J1525" i="12" s="1"/>
  <c r="J1526" i="12" s="1"/>
  <c r="J1527" i="12" s="1"/>
  <c r="J1528" i="12" s="1"/>
  <c r="J1529" i="12" s="1"/>
  <c r="J1530" i="12" s="1"/>
  <c r="J1531" i="12" s="1"/>
  <c r="J1532" i="12" s="1"/>
  <c r="J1533" i="12" s="1"/>
  <c r="J1534" i="12" s="1"/>
  <c r="J1535" i="12" s="1"/>
  <c r="J1536" i="12" s="1"/>
  <c r="J1537" i="12" s="1"/>
  <c r="J1538" i="12" s="1"/>
  <c r="J1539" i="12" s="1"/>
  <c r="J1540" i="12" s="1"/>
  <c r="J1541" i="12" s="1"/>
  <c r="J1542" i="12" s="1"/>
  <c r="J1543" i="12" s="1"/>
  <c r="J1544" i="12" s="1"/>
  <c r="J1545" i="12" s="1"/>
  <c r="J1546" i="12" s="1"/>
  <c r="J1547" i="12" s="1"/>
  <c r="J1548" i="12" s="1"/>
  <c r="J1549" i="12" s="1"/>
  <c r="J1550" i="12" s="1"/>
  <c r="J1551" i="12" s="1"/>
  <c r="J1552" i="12" s="1"/>
  <c r="J1553" i="12" s="1"/>
  <c r="J1554" i="12" s="1"/>
  <c r="J1555" i="12" s="1"/>
  <c r="J1556" i="12" s="1"/>
  <c r="J1557" i="12" s="1"/>
  <c r="J1558" i="12" s="1"/>
  <c r="J1559" i="12" s="1"/>
  <c r="J1560" i="12" s="1"/>
  <c r="J1561" i="12" s="1"/>
  <c r="J1562" i="12" s="1"/>
  <c r="J1563" i="12" s="1"/>
  <c r="J1564" i="12" s="1"/>
  <c r="J1565" i="12" s="1"/>
  <c r="J1566" i="12" s="1"/>
  <c r="J1567" i="12" s="1"/>
  <c r="J1568" i="12" s="1"/>
  <c r="J1569" i="12" s="1"/>
  <c r="J1570" i="12" s="1"/>
  <c r="J1571" i="12" s="1"/>
  <c r="J1572" i="12" s="1"/>
  <c r="J1573" i="12" s="1"/>
  <c r="J1574" i="12" s="1"/>
  <c r="J1575" i="12" s="1"/>
  <c r="J1576" i="12" s="1"/>
  <c r="J1577" i="12" s="1"/>
  <c r="J1578" i="12" s="1"/>
  <c r="J1579" i="12" s="1"/>
  <c r="J1580" i="12" s="1"/>
  <c r="J1581" i="12" s="1"/>
  <c r="J1582" i="12" s="1"/>
  <c r="J1583" i="12" s="1"/>
  <c r="J1584" i="12" s="1"/>
  <c r="J1585" i="12" s="1"/>
  <c r="J1586" i="12" s="1"/>
  <c r="J1587" i="12" s="1"/>
  <c r="J1588" i="12" s="1"/>
  <c r="J1589" i="12" s="1"/>
  <c r="J1590" i="12" s="1"/>
  <c r="J1591" i="12" s="1"/>
  <c r="J1592" i="12" s="1"/>
  <c r="J1593" i="12" s="1"/>
  <c r="J1594" i="12" s="1"/>
  <c r="J1595" i="12" s="1"/>
  <c r="J1596" i="12" s="1"/>
  <c r="J1597" i="12" s="1"/>
  <c r="J1598" i="12" s="1"/>
  <c r="J1599" i="12" s="1"/>
  <c r="J1600" i="12" s="1"/>
  <c r="J1601" i="12" s="1"/>
  <c r="J1602" i="12" s="1"/>
  <c r="J1603" i="12" s="1"/>
  <c r="J1604" i="12" s="1"/>
  <c r="J1605" i="12" s="1"/>
  <c r="J1606" i="12" s="1"/>
  <c r="J1607" i="12" s="1"/>
  <c r="J1608" i="12" s="1"/>
  <c r="J1609" i="12" s="1"/>
  <c r="J1610" i="12" s="1"/>
  <c r="J1611" i="12" s="1"/>
  <c r="J1612" i="12" s="1"/>
  <c r="J1613" i="12" s="1"/>
  <c r="J1614" i="12" s="1"/>
  <c r="J1615" i="12" s="1"/>
  <c r="J1616" i="12" s="1"/>
  <c r="J1617" i="12" s="1"/>
  <c r="J1618" i="12" s="1"/>
  <c r="J1619" i="12" s="1"/>
  <c r="J1620" i="12" s="1"/>
  <c r="J1621" i="12" s="1"/>
  <c r="J1622" i="12" s="1"/>
  <c r="J1623" i="12" s="1"/>
  <c r="J1624" i="12" s="1"/>
  <c r="J1625" i="12" s="1"/>
  <c r="J1626" i="12" s="1"/>
  <c r="J1627" i="12" s="1"/>
  <c r="J1628" i="12" s="1"/>
  <c r="J1629" i="12" s="1"/>
  <c r="J1630" i="12" s="1"/>
  <c r="J1631" i="12" s="1"/>
  <c r="J1632" i="12" s="1"/>
  <c r="J1633" i="12" s="1"/>
  <c r="J1634" i="12" s="1"/>
  <c r="J1635" i="12" s="1"/>
  <c r="J1636" i="12" s="1"/>
  <c r="J1637" i="12" s="1"/>
  <c r="J1638" i="12" s="1"/>
  <c r="J1639" i="12" s="1"/>
  <c r="J1640" i="12" s="1"/>
  <c r="J1641" i="12" s="1"/>
  <c r="J1642" i="12" s="1"/>
  <c r="J1643" i="12" s="1"/>
  <c r="J1644" i="12" s="1"/>
  <c r="J1645" i="12" s="1"/>
  <c r="J1646" i="12" s="1"/>
  <c r="J1647" i="12" s="1"/>
  <c r="J1648" i="12" s="1"/>
  <c r="J1649" i="12" s="1"/>
  <c r="J1650" i="12" s="1"/>
  <c r="J1651" i="12" s="1"/>
  <c r="J1652" i="12" s="1"/>
  <c r="J1653" i="12" s="1"/>
  <c r="J1654" i="12" s="1"/>
  <c r="J1655" i="12" s="1"/>
  <c r="J1656" i="12" s="1"/>
  <c r="J1657" i="12" s="1"/>
  <c r="J1658" i="12" s="1"/>
  <c r="J1659" i="12" s="1"/>
  <c r="J1660" i="12" s="1"/>
  <c r="J1661" i="12" s="1"/>
  <c r="J1662" i="12" s="1"/>
  <c r="J1663" i="12" s="1"/>
  <c r="J1664" i="12" s="1"/>
  <c r="J1665" i="12" s="1"/>
  <c r="J1666" i="12" s="1"/>
  <c r="J1667" i="12" s="1"/>
  <c r="J1668" i="12" s="1"/>
  <c r="J1669" i="12" s="1"/>
  <c r="J1670" i="12" s="1"/>
  <c r="J1671" i="12" s="1"/>
  <c r="J1672" i="12" s="1"/>
  <c r="J1673" i="12" s="1"/>
  <c r="J1674" i="12" s="1"/>
  <c r="J1675" i="12" s="1"/>
  <c r="J1676" i="12" s="1"/>
  <c r="J1677" i="12" s="1"/>
  <c r="J1678" i="12" s="1"/>
  <c r="J1679" i="12" s="1"/>
  <c r="J1680" i="12" s="1"/>
  <c r="J1681" i="12" s="1"/>
  <c r="J1682" i="12" s="1"/>
  <c r="J1683" i="12" s="1"/>
  <c r="J1684" i="12" s="1"/>
  <c r="J1685" i="12" s="1"/>
  <c r="J1686" i="12" s="1"/>
  <c r="J1687" i="12" s="1"/>
  <c r="J1688" i="12" s="1"/>
  <c r="J1689" i="12" s="1"/>
  <c r="J1690" i="12" s="1"/>
  <c r="J1691" i="12" s="1"/>
  <c r="J1692" i="12" s="1"/>
  <c r="J1693" i="12" s="1"/>
  <c r="J1694" i="12" s="1"/>
  <c r="J1695" i="12" s="1"/>
  <c r="J1696" i="12" s="1"/>
  <c r="J1697" i="12" s="1"/>
  <c r="J1698" i="12" s="1"/>
  <c r="J1699" i="12" s="1"/>
  <c r="J1700" i="12" s="1"/>
  <c r="J1701" i="12" s="1"/>
  <c r="J1702" i="12" s="1"/>
  <c r="J1703" i="12" s="1"/>
  <c r="J1704" i="12" s="1"/>
  <c r="J1705" i="12" s="1"/>
  <c r="J1706" i="12" s="1"/>
  <c r="J1707" i="12" s="1"/>
  <c r="J1708" i="12" s="1"/>
  <c r="J1709" i="12" s="1"/>
  <c r="J1710" i="12" s="1"/>
  <c r="J1711" i="12" s="1"/>
  <c r="J1712" i="12" s="1"/>
  <c r="J1713" i="12" s="1"/>
  <c r="J1714" i="12" s="1"/>
  <c r="J1715" i="12" s="1"/>
  <c r="J1716" i="12" s="1"/>
  <c r="J1717" i="12" s="1"/>
  <c r="J1718" i="12" s="1"/>
  <c r="J1719" i="12" s="1"/>
  <c r="J1720" i="12" s="1"/>
  <c r="J1721" i="12" s="1"/>
  <c r="J1722" i="12" s="1"/>
  <c r="J1723" i="12" s="1"/>
  <c r="J1724" i="12" s="1"/>
  <c r="J1725" i="12" s="1"/>
  <c r="J1726" i="12" s="1"/>
  <c r="J1727" i="12" s="1"/>
  <c r="J1728" i="12" s="1"/>
  <c r="J1729" i="12" s="1"/>
  <c r="J1730" i="12" s="1"/>
  <c r="J1731" i="12" s="1"/>
  <c r="J1732" i="12" s="1"/>
  <c r="J1733" i="12" s="1"/>
  <c r="J1734" i="12" s="1"/>
  <c r="J1735" i="12" s="1"/>
  <c r="J1736" i="12" s="1"/>
  <c r="J1737" i="12" s="1"/>
  <c r="J1738" i="12" s="1"/>
  <c r="J1739" i="12" s="1"/>
  <c r="J1740" i="12" s="1"/>
  <c r="J1741" i="12" s="1"/>
  <c r="J1742" i="12" s="1"/>
  <c r="J1743" i="12" s="1"/>
  <c r="J1744" i="12" s="1"/>
  <c r="J1745" i="12" s="1"/>
  <c r="J1746" i="12" s="1"/>
  <c r="J1747" i="12" s="1"/>
  <c r="J1748" i="12" s="1"/>
  <c r="J1749" i="12" s="1"/>
  <c r="J1750" i="12" s="1"/>
  <c r="J1751" i="12" s="1"/>
  <c r="J1752" i="12" s="1"/>
  <c r="J1753" i="12" s="1"/>
  <c r="J1754" i="12" s="1"/>
  <c r="J1755" i="12" s="1"/>
  <c r="J1756" i="12" s="1"/>
  <c r="J1757" i="12" s="1"/>
  <c r="J1758" i="12" s="1"/>
  <c r="J1759" i="12" s="1"/>
  <c r="J1760" i="12" s="1"/>
  <c r="J1761" i="12" s="1"/>
  <c r="J1762" i="12" s="1"/>
  <c r="J1763" i="12" s="1"/>
  <c r="J1764" i="12" s="1"/>
  <c r="J1765" i="12" s="1"/>
  <c r="J1766" i="12" s="1"/>
  <c r="J1767" i="12" s="1"/>
  <c r="J1768" i="12" s="1"/>
  <c r="J1769" i="12" s="1"/>
  <c r="J1770" i="12" s="1"/>
  <c r="J1771" i="12" s="1"/>
  <c r="J1772" i="12" s="1"/>
  <c r="J1773" i="12" s="1"/>
  <c r="J1774" i="12" s="1"/>
  <c r="J1775" i="12" s="1"/>
  <c r="J1776" i="12" s="1"/>
  <c r="J1777" i="12" s="1"/>
  <c r="J1778" i="12" s="1"/>
  <c r="J1779" i="12" s="1"/>
  <c r="J1780" i="12" s="1"/>
  <c r="J1781" i="12" s="1"/>
  <c r="J1782" i="12" s="1"/>
  <c r="J1783" i="12" s="1"/>
  <c r="J1784" i="12" s="1"/>
  <c r="J1785" i="12" s="1"/>
  <c r="J1786" i="12" s="1"/>
  <c r="J1787" i="12" s="1"/>
  <c r="J1788" i="12" s="1"/>
  <c r="J1789" i="12" s="1"/>
  <c r="J1790" i="12" s="1"/>
  <c r="J1791" i="12" s="1"/>
  <c r="J1792" i="12" s="1"/>
  <c r="J1793" i="12" s="1"/>
  <c r="J1794" i="12" s="1"/>
  <c r="J1795" i="12" s="1"/>
  <c r="J1796" i="12" s="1"/>
  <c r="J1797" i="12" s="1"/>
  <c r="J1798" i="12" s="1"/>
  <c r="J1799" i="12" s="1"/>
  <c r="L3" i="12"/>
  <c r="L4" i="12" s="1"/>
  <c r="L5" i="12" s="1"/>
  <c r="L6" i="12" s="1"/>
  <c r="L7" i="12" s="1"/>
  <c r="L8" i="12" s="1"/>
  <c r="L9" i="12" s="1"/>
  <c r="L10" i="12" s="1"/>
  <c r="L11" i="12" s="1"/>
  <c r="L12" i="12" s="1"/>
  <c r="L13" i="12" s="1"/>
  <c r="L14" i="12" s="1"/>
  <c r="L15" i="12" s="1"/>
  <c r="L16" i="12" s="1"/>
  <c r="L17" i="12" s="1"/>
  <c r="L18" i="12" s="1"/>
  <c r="L19" i="12" s="1"/>
  <c r="L20" i="12" s="1"/>
  <c r="L21" i="12" s="1"/>
  <c r="L22" i="12" s="1"/>
  <c r="L23" i="12" s="1"/>
  <c r="L24" i="12" s="1"/>
  <c r="L25" i="12" s="1"/>
  <c r="L26" i="12" s="1"/>
  <c r="L27" i="12" s="1"/>
  <c r="L28" i="12" s="1"/>
  <c r="L29" i="12" s="1"/>
  <c r="L30" i="12" s="1"/>
  <c r="L31" i="12" s="1"/>
  <c r="L32" i="12" s="1"/>
  <c r="L33" i="12" s="1"/>
  <c r="L34" i="12" s="1"/>
  <c r="L35" i="12" s="1"/>
  <c r="L36" i="12" s="1"/>
  <c r="L37" i="12" s="1"/>
  <c r="L38" i="12" s="1"/>
  <c r="L39" i="12" s="1"/>
  <c r="L40" i="12" s="1"/>
  <c r="L41" i="12" s="1"/>
  <c r="L42" i="12" s="1"/>
  <c r="L43" i="12" s="1"/>
  <c r="L44" i="12" s="1"/>
  <c r="L45" i="12" s="1"/>
  <c r="L46" i="12" s="1"/>
  <c r="L47" i="12" s="1"/>
  <c r="L48" i="12" s="1"/>
  <c r="L49" i="12" s="1"/>
  <c r="L50" i="12" s="1"/>
  <c r="L51" i="12" s="1"/>
  <c r="L52" i="12" s="1"/>
  <c r="L53" i="12" s="1"/>
  <c r="L54" i="12" s="1"/>
  <c r="L55" i="12" s="1"/>
  <c r="L56" i="12" s="1"/>
  <c r="L57" i="12" s="1"/>
  <c r="L58" i="12" s="1"/>
  <c r="L59" i="12" s="1"/>
  <c r="L60" i="12" s="1"/>
  <c r="L61" i="12" s="1"/>
  <c r="L62" i="12" s="1"/>
  <c r="L63" i="12" s="1"/>
  <c r="L64" i="12" s="1"/>
  <c r="L65" i="12" s="1"/>
  <c r="L66" i="12" s="1"/>
  <c r="L67" i="12" s="1"/>
  <c r="L68" i="12" s="1"/>
  <c r="L69" i="12" s="1"/>
  <c r="L70" i="12" s="1"/>
  <c r="L71" i="12" s="1"/>
  <c r="L72" i="12" s="1"/>
  <c r="L73" i="12" s="1"/>
  <c r="L74" i="12" s="1"/>
  <c r="L75" i="12" s="1"/>
  <c r="L76" i="12" s="1"/>
  <c r="L77" i="12" s="1"/>
  <c r="L78" i="12" s="1"/>
  <c r="L79" i="12" s="1"/>
  <c r="L80" i="12" s="1"/>
  <c r="L81" i="12" s="1"/>
  <c r="L82" i="12" s="1"/>
  <c r="L83" i="12" s="1"/>
  <c r="L84" i="12" s="1"/>
  <c r="L85" i="12" s="1"/>
  <c r="L86" i="12" s="1"/>
  <c r="L87" i="12" s="1"/>
  <c r="L88" i="12" s="1"/>
  <c r="L89" i="12" s="1"/>
  <c r="L90" i="12" s="1"/>
  <c r="L91" i="12" s="1"/>
  <c r="L92" i="12" s="1"/>
  <c r="L93" i="12" s="1"/>
  <c r="L94" i="12" s="1"/>
  <c r="L95" i="12" s="1"/>
  <c r="L96" i="12" s="1"/>
  <c r="L97" i="12" s="1"/>
  <c r="L98" i="12" s="1"/>
  <c r="L99" i="12" s="1"/>
  <c r="L100" i="12" s="1"/>
  <c r="L101" i="12" s="1"/>
  <c r="L102" i="12" s="1"/>
  <c r="L103" i="12" s="1"/>
  <c r="L104" i="12" s="1"/>
  <c r="L105" i="12" s="1"/>
  <c r="L106" i="12" s="1"/>
  <c r="L107" i="12" s="1"/>
  <c r="L108" i="12" s="1"/>
  <c r="L109" i="12" s="1"/>
  <c r="L110" i="12" s="1"/>
  <c r="L111" i="12" s="1"/>
  <c r="L112" i="12" s="1"/>
  <c r="L113" i="12" s="1"/>
  <c r="L114" i="12" s="1"/>
  <c r="L115" i="12" s="1"/>
  <c r="L116" i="12" s="1"/>
  <c r="L117" i="12" s="1"/>
  <c r="L118" i="12" s="1"/>
  <c r="L119" i="12" s="1"/>
  <c r="L120" i="12" s="1"/>
  <c r="L121" i="12" s="1"/>
  <c r="L122" i="12" s="1"/>
  <c r="L123" i="12" s="1"/>
  <c r="L124" i="12" s="1"/>
  <c r="L125" i="12" s="1"/>
  <c r="L126" i="12" s="1"/>
  <c r="L127" i="12" s="1"/>
  <c r="L128" i="12" s="1"/>
  <c r="L129" i="12" s="1"/>
  <c r="L130" i="12" s="1"/>
  <c r="L131" i="12" s="1"/>
  <c r="L132" i="12" s="1"/>
  <c r="L133" i="12" s="1"/>
  <c r="L134" i="12" s="1"/>
  <c r="L135" i="12" s="1"/>
  <c r="L136" i="12" s="1"/>
  <c r="L137" i="12" s="1"/>
  <c r="L138" i="12" s="1"/>
  <c r="L139" i="12" s="1"/>
  <c r="L140" i="12" s="1"/>
  <c r="L141" i="12" s="1"/>
  <c r="L142" i="12" s="1"/>
  <c r="L143" i="12" s="1"/>
  <c r="L144" i="12" s="1"/>
  <c r="L145" i="12" s="1"/>
  <c r="L146" i="12" s="1"/>
  <c r="L147" i="12" s="1"/>
  <c r="L148" i="12" s="1"/>
  <c r="L149" i="12" s="1"/>
  <c r="L150" i="12" s="1"/>
  <c r="L151" i="12" s="1"/>
  <c r="L152" i="12" s="1"/>
  <c r="L153" i="12" s="1"/>
  <c r="L154" i="12" s="1"/>
  <c r="L155" i="12" s="1"/>
  <c r="L156" i="12" s="1"/>
  <c r="L157" i="12" s="1"/>
  <c r="L158" i="12" s="1"/>
  <c r="L159" i="12" s="1"/>
  <c r="L160" i="12" s="1"/>
  <c r="L161" i="12" s="1"/>
  <c r="L162" i="12" s="1"/>
  <c r="L163" i="12" s="1"/>
  <c r="L164" i="12" s="1"/>
  <c r="L165" i="12" s="1"/>
  <c r="L166" i="12" s="1"/>
  <c r="L167" i="12" s="1"/>
  <c r="L168" i="12" s="1"/>
  <c r="L169" i="12" s="1"/>
  <c r="L170" i="12" s="1"/>
  <c r="L171" i="12" s="1"/>
  <c r="L172" i="12" s="1"/>
  <c r="L173" i="12" s="1"/>
  <c r="L174" i="12" s="1"/>
  <c r="L175" i="12" s="1"/>
  <c r="L176" i="12" s="1"/>
  <c r="L177" i="12" s="1"/>
  <c r="L178" i="12" s="1"/>
  <c r="L179" i="12" s="1"/>
  <c r="L180" i="12" s="1"/>
  <c r="L181" i="12" s="1"/>
  <c r="L182" i="12" s="1"/>
  <c r="L183" i="12" s="1"/>
  <c r="L184" i="12" s="1"/>
  <c r="L185" i="12" s="1"/>
  <c r="L186" i="12" s="1"/>
  <c r="L187" i="12" s="1"/>
  <c r="L188" i="12" s="1"/>
  <c r="L189" i="12" s="1"/>
  <c r="L190" i="12" s="1"/>
  <c r="L191" i="12" s="1"/>
  <c r="L192" i="12" s="1"/>
  <c r="L193" i="12" s="1"/>
  <c r="L194" i="12" s="1"/>
  <c r="L195" i="12" s="1"/>
  <c r="L196" i="12" s="1"/>
  <c r="L197" i="12" s="1"/>
  <c r="L198" i="12" s="1"/>
  <c r="L199" i="12" s="1"/>
  <c r="L200" i="12" s="1"/>
  <c r="L201" i="12" s="1"/>
  <c r="L202" i="12" s="1"/>
  <c r="L203" i="12" s="1"/>
  <c r="L204" i="12" s="1"/>
  <c r="L205" i="12" s="1"/>
  <c r="L206" i="12" s="1"/>
  <c r="L207" i="12" s="1"/>
  <c r="L208" i="12" s="1"/>
  <c r="L209" i="12" s="1"/>
  <c r="L210" i="12" s="1"/>
  <c r="L211" i="12" s="1"/>
  <c r="L212" i="12" s="1"/>
  <c r="L213" i="12" s="1"/>
  <c r="L214" i="12" s="1"/>
  <c r="L215" i="12" s="1"/>
  <c r="L216" i="12" s="1"/>
  <c r="L217" i="12" s="1"/>
  <c r="L218" i="12" s="1"/>
  <c r="L219" i="12" s="1"/>
  <c r="L220" i="12" s="1"/>
  <c r="L221" i="12" s="1"/>
  <c r="L222" i="12" s="1"/>
  <c r="L223" i="12" s="1"/>
  <c r="L224" i="12" s="1"/>
  <c r="L225" i="12" s="1"/>
  <c r="L226" i="12" s="1"/>
  <c r="L227" i="12" s="1"/>
  <c r="L228" i="12" s="1"/>
  <c r="L229" i="12" s="1"/>
  <c r="L230" i="12" s="1"/>
  <c r="L231" i="12" s="1"/>
  <c r="L232" i="12" s="1"/>
  <c r="L233" i="12" s="1"/>
  <c r="L234" i="12" s="1"/>
  <c r="L235" i="12" s="1"/>
  <c r="L236" i="12" s="1"/>
  <c r="L237" i="12" s="1"/>
  <c r="L238" i="12" s="1"/>
  <c r="L239" i="12" s="1"/>
  <c r="L240" i="12" s="1"/>
  <c r="L241" i="12" s="1"/>
  <c r="L242" i="12" s="1"/>
  <c r="L243" i="12" s="1"/>
  <c r="L244" i="12" s="1"/>
  <c r="L245" i="12" s="1"/>
  <c r="L246" i="12" s="1"/>
  <c r="L247" i="12" s="1"/>
  <c r="L248" i="12" s="1"/>
  <c r="L249" i="12" s="1"/>
  <c r="L250" i="12" s="1"/>
  <c r="L251" i="12" s="1"/>
  <c r="L252" i="12" s="1"/>
  <c r="L253" i="12" s="1"/>
  <c r="L254" i="12" s="1"/>
  <c r="L255" i="12" s="1"/>
  <c r="L256" i="12" s="1"/>
  <c r="L257" i="12" s="1"/>
  <c r="L258" i="12" s="1"/>
  <c r="L259" i="12" s="1"/>
  <c r="L260" i="12" s="1"/>
  <c r="L261" i="12" s="1"/>
  <c r="L262" i="12" s="1"/>
  <c r="L263" i="12" s="1"/>
  <c r="L264" i="12" s="1"/>
  <c r="L265" i="12" s="1"/>
  <c r="L266" i="12" s="1"/>
  <c r="L267" i="12" s="1"/>
  <c r="L268" i="12" s="1"/>
  <c r="L269" i="12" s="1"/>
  <c r="L270" i="12" s="1"/>
  <c r="L271" i="12" s="1"/>
  <c r="L272" i="12" s="1"/>
  <c r="L273" i="12" s="1"/>
  <c r="L274" i="12" s="1"/>
  <c r="L275" i="12" s="1"/>
  <c r="L276" i="12" s="1"/>
  <c r="L277" i="12" s="1"/>
  <c r="L278" i="12" s="1"/>
  <c r="L279" i="12" s="1"/>
  <c r="L280" i="12" s="1"/>
  <c r="L281" i="12" s="1"/>
  <c r="L282" i="12" s="1"/>
  <c r="L283" i="12" s="1"/>
  <c r="L284" i="12" s="1"/>
  <c r="L285" i="12" s="1"/>
  <c r="L286" i="12" s="1"/>
  <c r="L287" i="12" s="1"/>
  <c r="L288" i="12" s="1"/>
  <c r="L289" i="12" s="1"/>
  <c r="L290" i="12" s="1"/>
  <c r="L291" i="12" s="1"/>
  <c r="L292" i="12" s="1"/>
  <c r="L293" i="12" s="1"/>
  <c r="L294" i="12" s="1"/>
  <c r="L295" i="12" s="1"/>
  <c r="L296" i="12" s="1"/>
  <c r="L297" i="12" s="1"/>
  <c r="L298" i="12" s="1"/>
  <c r="L299" i="12" s="1"/>
  <c r="L300" i="12" s="1"/>
  <c r="L301" i="12" s="1"/>
  <c r="L302" i="12" s="1"/>
  <c r="L303" i="12" s="1"/>
  <c r="L304" i="12" s="1"/>
  <c r="L305" i="12" s="1"/>
  <c r="L306" i="12" s="1"/>
  <c r="L307" i="12" s="1"/>
  <c r="L308" i="12" s="1"/>
  <c r="L309" i="12" s="1"/>
  <c r="L310" i="12" s="1"/>
  <c r="L311" i="12" s="1"/>
  <c r="L312" i="12" s="1"/>
  <c r="L313" i="12" s="1"/>
  <c r="L314" i="12" s="1"/>
  <c r="L315" i="12" s="1"/>
  <c r="L316" i="12" s="1"/>
  <c r="L317" i="12" s="1"/>
  <c r="L318" i="12" s="1"/>
  <c r="L319" i="12" s="1"/>
  <c r="L320" i="12" s="1"/>
  <c r="L321" i="12" s="1"/>
  <c r="L322" i="12" s="1"/>
  <c r="L323" i="12" s="1"/>
  <c r="L324" i="12" s="1"/>
  <c r="L325" i="12" s="1"/>
  <c r="L326" i="12" s="1"/>
  <c r="L327" i="12" s="1"/>
  <c r="L328" i="12" s="1"/>
  <c r="L329" i="12" s="1"/>
  <c r="L330" i="12" s="1"/>
  <c r="L331" i="12" s="1"/>
  <c r="L332" i="12" s="1"/>
  <c r="L333" i="12" s="1"/>
  <c r="L334" i="12" s="1"/>
  <c r="L335" i="12" s="1"/>
  <c r="L336" i="12" s="1"/>
  <c r="L337" i="12" s="1"/>
  <c r="L338" i="12" s="1"/>
  <c r="L339" i="12" s="1"/>
  <c r="L340" i="12" s="1"/>
  <c r="L341" i="12" s="1"/>
  <c r="L342" i="12" s="1"/>
  <c r="L343" i="12" s="1"/>
  <c r="L344" i="12" s="1"/>
  <c r="L345" i="12" s="1"/>
  <c r="L346" i="12" s="1"/>
  <c r="L347" i="12" s="1"/>
  <c r="L348" i="12" s="1"/>
  <c r="L349" i="12" s="1"/>
  <c r="L350" i="12" s="1"/>
  <c r="L351" i="12" s="1"/>
  <c r="L352" i="12" s="1"/>
  <c r="L353" i="12" s="1"/>
  <c r="L354" i="12" s="1"/>
  <c r="L355" i="12" s="1"/>
  <c r="L356" i="12" s="1"/>
  <c r="L357" i="12" s="1"/>
  <c r="L358" i="12" s="1"/>
  <c r="L359" i="12" s="1"/>
  <c r="L360" i="12" s="1"/>
  <c r="L361" i="12" s="1"/>
  <c r="L362" i="12" s="1"/>
  <c r="L363" i="12" s="1"/>
  <c r="L364" i="12" s="1"/>
  <c r="L365" i="12" s="1"/>
  <c r="L366" i="12" s="1"/>
  <c r="L367" i="12" s="1"/>
  <c r="L368" i="12" s="1"/>
  <c r="L369" i="12" s="1"/>
  <c r="L370" i="12" s="1"/>
  <c r="L371" i="12" s="1"/>
  <c r="L372" i="12" s="1"/>
  <c r="L373" i="12" s="1"/>
  <c r="L374" i="12" s="1"/>
  <c r="L375" i="12" s="1"/>
  <c r="L376" i="12" s="1"/>
  <c r="L377" i="12" s="1"/>
  <c r="L378" i="12" s="1"/>
  <c r="L379" i="12" s="1"/>
  <c r="L380" i="12" s="1"/>
  <c r="L381" i="12" s="1"/>
  <c r="L382" i="12" s="1"/>
  <c r="L383" i="12" s="1"/>
  <c r="L384" i="12" s="1"/>
  <c r="L385" i="12" s="1"/>
  <c r="L386" i="12" s="1"/>
  <c r="L387" i="12" s="1"/>
  <c r="L388" i="12" s="1"/>
  <c r="L389" i="12" s="1"/>
  <c r="L390" i="12" s="1"/>
  <c r="L391" i="12" s="1"/>
  <c r="L392" i="12" s="1"/>
  <c r="L393" i="12" s="1"/>
  <c r="L394" i="12" s="1"/>
  <c r="L395" i="12" s="1"/>
  <c r="L396" i="12" s="1"/>
  <c r="L397" i="12" s="1"/>
  <c r="L398" i="12" s="1"/>
  <c r="L399" i="12" s="1"/>
  <c r="L400" i="12" s="1"/>
  <c r="L401" i="12" s="1"/>
  <c r="L402" i="12" s="1"/>
  <c r="L403" i="12" s="1"/>
  <c r="L404" i="12" s="1"/>
  <c r="L405" i="12" s="1"/>
  <c r="L406" i="12" s="1"/>
  <c r="L407" i="12" s="1"/>
  <c r="L408" i="12" s="1"/>
  <c r="L409" i="12" s="1"/>
  <c r="L410" i="12" s="1"/>
  <c r="L411" i="12" s="1"/>
  <c r="L412" i="12" s="1"/>
  <c r="L413" i="12" s="1"/>
  <c r="L414" i="12" s="1"/>
  <c r="L415" i="12" s="1"/>
  <c r="L416" i="12" s="1"/>
  <c r="L417" i="12" s="1"/>
  <c r="L418" i="12" s="1"/>
  <c r="L419" i="12" s="1"/>
  <c r="L420" i="12" s="1"/>
  <c r="L421" i="12" s="1"/>
  <c r="L422" i="12" s="1"/>
  <c r="L423" i="12" s="1"/>
  <c r="L424" i="12" s="1"/>
  <c r="L425" i="12" s="1"/>
  <c r="L426" i="12" s="1"/>
  <c r="L427" i="12" s="1"/>
  <c r="L428" i="12" s="1"/>
  <c r="L429" i="12" s="1"/>
  <c r="L430" i="12" s="1"/>
  <c r="L431" i="12" s="1"/>
  <c r="L432" i="12" s="1"/>
  <c r="L433" i="12" s="1"/>
  <c r="L434" i="12" s="1"/>
  <c r="L435" i="12" s="1"/>
  <c r="L436" i="12" s="1"/>
  <c r="L437" i="12" s="1"/>
  <c r="L438" i="12" s="1"/>
  <c r="L439" i="12" s="1"/>
  <c r="L440" i="12" s="1"/>
  <c r="L441" i="12" s="1"/>
  <c r="L442" i="12" s="1"/>
  <c r="L443" i="12" s="1"/>
  <c r="L444" i="12" s="1"/>
  <c r="L445" i="12" s="1"/>
  <c r="L446" i="12" s="1"/>
  <c r="L447" i="12" s="1"/>
  <c r="L448" i="12" s="1"/>
  <c r="L449" i="12" s="1"/>
  <c r="L450" i="12" s="1"/>
  <c r="L451" i="12" s="1"/>
  <c r="L452" i="12" s="1"/>
  <c r="L453" i="12" s="1"/>
  <c r="L454" i="12" s="1"/>
  <c r="L455" i="12" s="1"/>
  <c r="L456" i="12" s="1"/>
  <c r="L457" i="12" s="1"/>
  <c r="L458" i="12" s="1"/>
  <c r="L459" i="12" s="1"/>
  <c r="L460" i="12" s="1"/>
  <c r="L461" i="12" s="1"/>
  <c r="L462" i="12" s="1"/>
  <c r="L463" i="12" s="1"/>
  <c r="L464" i="12" s="1"/>
  <c r="L465" i="12" s="1"/>
  <c r="L466" i="12" s="1"/>
  <c r="L467" i="12" s="1"/>
  <c r="L468" i="12" s="1"/>
  <c r="L469" i="12" s="1"/>
  <c r="L470" i="12" s="1"/>
  <c r="L471" i="12" s="1"/>
  <c r="L472" i="12" s="1"/>
  <c r="L473" i="12" s="1"/>
  <c r="L474" i="12" s="1"/>
  <c r="L475" i="12" s="1"/>
  <c r="L476" i="12" s="1"/>
  <c r="L477" i="12" s="1"/>
  <c r="L478" i="12" s="1"/>
  <c r="L479" i="12" s="1"/>
  <c r="L480" i="12" s="1"/>
  <c r="L481" i="12" s="1"/>
  <c r="L482" i="12" s="1"/>
  <c r="L483" i="12" s="1"/>
  <c r="L484" i="12" s="1"/>
  <c r="L485" i="12" s="1"/>
  <c r="L486" i="12" s="1"/>
  <c r="L487" i="12" s="1"/>
  <c r="L488" i="12" s="1"/>
  <c r="L489" i="12" s="1"/>
  <c r="L490" i="12" s="1"/>
  <c r="L491" i="12" s="1"/>
  <c r="L492" i="12" s="1"/>
  <c r="L493" i="12" s="1"/>
  <c r="L494" i="12" s="1"/>
  <c r="L495" i="12" s="1"/>
  <c r="L496" i="12" s="1"/>
  <c r="L497" i="12" s="1"/>
  <c r="L498" i="12" s="1"/>
  <c r="L499" i="12" s="1"/>
  <c r="L500" i="12" s="1"/>
  <c r="L501" i="12" s="1"/>
  <c r="L502" i="12" s="1"/>
  <c r="L503" i="12" s="1"/>
  <c r="L504" i="12" s="1"/>
  <c r="L505" i="12" s="1"/>
  <c r="L506" i="12" s="1"/>
  <c r="L507" i="12" s="1"/>
  <c r="L508" i="12" s="1"/>
  <c r="L509" i="12" s="1"/>
  <c r="L510" i="12" s="1"/>
  <c r="L511" i="12" s="1"/>
  <c r="L512" i="12" s="1"/>
  <c r="L513" i="12" s="1"/>
  <c r="L514" i="12" s="1"/>
  <c r="L515" i="12" s="1"/>
  <c r="L516" i="12" s="1"/>
  <c r="L517" i="12" s="1"/>
  <c r="L518" i="12" s="1"/>
  <c r="L519" i="12" s="1"/>
  <c r="L520" i="12" s="1"/>
  <c r="L521" i="12" s="1"/>
  <c r="L522" i="12" s="1"/>
  <c r="L523" i="12" s="1"/>
  <c r="L524" i="12" s="1"/>
  <c r="L525" i="12" s="1"/>
  <c r="L526" i="12" s="1"/>
  <c r="L527" i="12" s="1"/>
  <c r="L528" i="12" s="1"/>
  <c r="L529" i="12" s="1"/>
  <c r="L530" i="12" s="1"/>
  <c r="L531" i="12" s="1"/>
  <c r="L532" i="12" s="1"/>
  <c r="L533" i="12" s="1"/>
  <c r="L534" i="12" s="1"/>
  <c r="L535" i="12" s="1"/>
  <c r="L536" i="12" s="1"/>
  <c r="L537" i="12" s="1"/>
  <c r="L538" i="12" s="1"/>
  <c r="L539" i="12" s="1"/>
  <c r="L540" i="12" s="1"/>
  <c r="L541" i="12" s="1"/>
  <c r="L542" i="12" s="1"/>
  <c r="L543" i="12" s="1"/>
  <c r="L544" i="12" s="1"/>
  <c r="L545" i="12" s="1"/>
  <c r="L546" i="12" s="1"/>
  <c r="L547" i="12" s="1"/>
  <c r="L548" i="12" s="1"/>
  <c r="L549" i="12" s="1"/>
  <c r="L550" i="12" s="1"/>
  <c r="L551" i="12" s="1"/>
  <c r="L552" i="12" s="1"/>
  <c r="L553" i="12" s="1"/>
  <c r="L554" i="12" s="1"/>
  <c r="L555" i="12" s="1"/>
  <c r="L556" i="12" s="1"/>
  <c r="L557" i="12" s="1"/>
  <c r="L558" i="12" s="1"/>
  <c r="L559" i="12" s="1"/>
  <c r="L560" i="12" s="1"/>
  <c r="L561" i="12" s="1"/>
  <c r="L562" i="12" s="1"/>
  <c r="L563" i="12" s="1"/>
  <c r="L564" i="12" s="1"/>
  <c r="L565" i="12" s="1"/>
  <c r="L566" i="12" s="1"/>
  <c r="L567" i="12" s="1"/>
  <c r="L568" i="12" s="1"/>
  <c r="L569" i="12" s="1"/>
  <c r="L570" i="12" s="1"/>
  <c r="L571" i="12" s="1"/>
  <c r="L572" i="12" s="1"/>
  <c r="L573" i="12" s="1"/>
  <c r="L574" i="12" s="1"/>
  <c r="L575" i="12" s="1"/>
  <c r="L576" i="12" s="1"/>
  <c r="L577" i="12" s="1"/>
  <c r="L578" i="12" s="1"/>
  <c r="L579" i="12" s="1"/>
  <c r="L580" i="12" s="1"/>
  <c r="L581" i="12" s="1"/>
  <c r="L582" i="12" s="1"/>
  <c r="L583" i="12" s="1"/>
  <c r="L584" i="12" s="1"/>
  <c r="L585" i="12" s="1"/>
  <c r="L586" i="12" s="1"/>
  <c r="L587" i="12" s="1"/>
  <c r="L588" i="12" s="1"/>
  <c r="L589" i="12" s="1"/>
  <c r="L590" i="12" s="1"/>
  <c r="L591" i="12" s="1"/>
  <c r="L592" i="12" s="1"/>
  <c r="L593" i="12" s="1"/>
  <c r="L594" i="12" s="1"/>
  <c r="L595" i="12" s="1"/>
  <c r="L596" i="12" s="1"/>
  <c r="L597" i="12" s="1"/>
  <c r="L598" i="12" s="1"/>
  <c r="L599" i="12" s="1"/>
  <c r="L600" i="12" s="1"/>
  <c r="L601" i="12" s="1"/>
  <c r="L602" i="12" s="1"/>
  <c r="L603" i="12" s="1"/>
  <c r="L604" i="12" s="1"/>
  <c r="L605" i="12" s="1"/>
  <c r="L606" i="12" s="1"/>
  <c r="L607" i="12" s="1"/>
  <c r="L608" i="12" s="1"/>
  <c r="L609" i="12" s="1"/>
  <c r="L610" i="12" s="1"/>
  <c r="L611" i="12" s="1"/>
  <c r="L612" i="12" s="1"/>
  <c r="L613" i="12" s="1"/>
  <c r="L614" i="12" s="1"/>
  <c r="L615" i="12" s="1"/>
  <c r="L616" i="12" s="1"/>
  <c r="L617" i="12" s="1"/>
  <c r="L618" i="12" s="1"/>
  <c r="L619" i="12" s="1"/>
  <c r="L620" i="12" s="1"/>
  <c r="L621" i="12" s="1"/>
  <c r="L622" i="12" s="1"/>
  <c r="L623" i="12" s="1"/>
  <c r="L624" i="12" s="1"/>
  <c r="L625" i="12" s="1"/>
  <c r="L626" i="12" s="1"/>
  <c r="L627" i="12" s="1"/>
  <c r="L628" i="12" s="1"/>
  <c r="L629" i="12" s="1"/>
  <c r="L630" i="12" s="1"/>
  <c r="L631" i="12" s="1"/>
  <c r="L632" i="12" s="1"/>
  <c r="L633" i="12" s="1"/>
  <c r="L634" i="12" s="1"/>
  <c r="L635" i="12" s="1"/>
  <c r="L636" i="12" s="1"/>
  <c r="L637" i="12" s="1"/>
  <c r="L638" i="12" s="1"/>
  <c r="L639" i="12" s="1"/>
  <c r="L640" i="12" s="1"/>
  <c r="L641" i="12" s="1"/>
  <c r="L642" i="12" s="1"/>
  <c r="L643" i="12" s="1"/>
  <c r="L644" i="12" s="1"/>
  <c r="L645" i="12" s="1"/>
  <c r="L646" i="12" s="1"/>
  <c r="L647" i="12" s="1"/>
  <c r="L648" i="12" s="1"/>
  <c r="L649" i="12" s="1"/>
  <c r="L650" i="12" s="1"/>
  <c r="L651" i="12" s="1"/>
  <c r="L652" i="12" s="1"/>
  <c r="L653" i="12" s="1"/>
  <c r="L654" i="12" s="1"/>
  <c r="L655" i="12" s="1"/>
  <c r="L656" i="12" s="1"/>
  <c r="L657" i="12" s="1"/>
  <c r="L658" i="12" s="1"/>
  <c r="L659" i="12" s="1"/>
  <c r="L660" i="12" s="1"/>
  <c r="L661" i="12" s="1"/>
  <c r="L662" i="12" s="1"/>
  <c r="L663" i="12" s="1"/>
  <c r="L664" i="12" s="1"/>
  <c r="L665" i="12" s="1"/>
  <c r="L666" i="12" s="1"/>
  <c r="L667" i="12" s="1"/>
  <c r="L668" i="12" s="1"/>
  <c r="L669" i="12" s="1"/>
  <c r="L670" i="12" s="1"/>
  <c r="L671" i="12" s="1"/>
  <c r="L672" i="12" s="1"/>
  <c r="L673" i="12" s="1"/>
  <c r="L674" i="12" s="1"/>
  <c r="L675" i="12" s="1"/>
  <c r="L676" i="12" s="1"/>
  <c r="L677" i="12" s="1"/>
  <c r="L678" i="12" s="1"/>
  <c r="L679" i="12" s="1"/>
  <c r="L680" i="12" s="1"/>
  <c r="L681" i="12" s="1"/>
  <c r="L682" i="12" s="1"/>
  <c r="L683" i="12" s="1"/>
  <c r="L684" i="12" s="1"/>
  <c r="L685" i="12" s="1"/>
  <c r="L686" i="12" s="1"/>
  <c r="L687" i="12" s="1"/>
  <c r="L688" i="12" s="1"/>
  <c r="L689" i="12" s="1"/>
  <c r="L690" i="12" s="1"/>
  <c r="L691" i="12" s="1"/>
  <c r="L692" i="12" s="1"/>
  <c r="L693" i="12" s="1"/>
  <c r="L694" i="12" s="1"/>
  <c r="L695" i="12" s="1"/>
  <c r="L696" i="12" s="1"/>
  <c r="L697" i="12" s="1"/>
  <c r="L698" i="12" s="1"/>
  <c r="L699" i="12" s="1"/>
  <c r="L700" i="12" s="1"/>
  <c r="L701" i="12" s="1"/>
  <c r="L702" i="12" s="1"/>
  <c r="L703" i="12" s="1"/>
  <c r="L704" i="12" s="1"/>
  <c r="L705" i="12" s="1"/>
  <c r="L706" i="12" s="1"/>
  <c r="L707" i="12" s="1"/>
  <c r="L708" i="12" s="1"/>
  <c r="L709" i="12" s="1"/>
  <c r="L710" i="12" s="1"/>
  <c r="L711" i="12" s="1"/>
  <c r="L712" i="12" s="1"/>
  <c r="L713" i="12" s="1"/>
  <c r="L714" i="12" s="1"/>
  <c r="L715" i="12" s="1"/>
  <c r="L716" i="12" s="1"/>
  <c r="L717" i="12" s="1"/>
  <c r="L718" i="12" s="1"/>
  <c r="L719" i="12" s="1"/>
  <c r="L720" i="12" s="1"/>
  <c r="L721" i="12" s="1"/>
  <c r="L722" i="12" s="1"/>
  <c r="L723" i="12" s="1"/>
  <c r="L724" i="12" s="1"/>
  <c r="L725" i="12" s="1"/>
  <c r="L726" i="12" s="1"/>
  <c r="L727" i="12" s="1"/>
  <c r="L728" i="12" s="1"/>
  <c r="L729" i="12" s="1"/>
  <c r="L730" i="12" s="1"/>
  <c r="L731" i="12" s="1"/>
  <c r="L732" i="12" s="1"/>
  <c r="L733" i="12" s="1"/>
  <c r="L734" i="12" s="1"/>
  <c r="L735" i="12" s="1"/>
  <c r="L736" i="12" s="1"/>
  <c r="L737" i="12" s="1"/>
  <c r="L738" i="12" s="1"/>
  <c r="L739" i="12" s="1"/>
  <c r="L740" i="12" s="1"/>
  <c r="L741" i="12" s="1"/>
  <c r="L742" i="12" s="1"/>
  <c r="L743" i="12" s="1"/>
  <c r="L744" i="12" s="1"/>
  <c r="L745" i="12" s="1"/>
  <c r="L746" i="12" s="1"/>
  <c r="L747" i="12" s="1"/>
  <c r="L748" i="12" s="1"/>
  <c r="L749" i="12" s="1"/>
  <c r="L750" i="12" s="1"/>
  <c r="L751" i="12" s="1"/>
  <c r="L752" i="12" s="1"/>
  <c r="L753" i="12" s="1"/>
  <c r="L754" i="12" s="1"/>
  <c r="L755" i="12" s="1"/>
  <c r="L756" i="12" s="1"/>
  <c r="L757" i="12" s="1"/>
  <c r="L758" i="12" s="1"/>
  <c r="L759" i="12" s="1"/>
  <c r="L760" i="12" s="1"/>
  <c r="L761" i="12" s="1"/>
  <c r="L762" i="12" s="1"/>
  <c r="L763" i="12" s="1"/>
  <c r="L764" i="12" s="1"/>
  <c r="L765" i="12" s="1"/>
  <c r="L766" i="12" s="1"/>
  <c r="L767" i="12" s="1"/>
  <c r="L768" i="12" s="1"/>
  <c r="L769" i="12" s="1"/>
  <c r="L770" i="12" s="1"/>
  <c r="L771" i="12" s="1"/>
  <c r="L772" i="12" s="1"/>
  <c r="L773" i="12" s="1"/>
  <c r="L774" i="12" s="1"/>
  <c r="L775" i="12" s="1"/>
  <c r="L776" i="12" s="1"/>
  <c r="L777" i="12" s="1"/>
  <c r="L778" i="12" s="1"/>
  <c r="L779" i="12" s="1"/>
  <c r="L780" i="12" s="1"/>
  <c r="L781" i="12" s="1"/>
  <c r="L782" i="12" s="1"/>
  <c r="L783" i="12" s="1"/>
  <c r="L784" i="12" s="1"/>
  <c r="L785" i="12" s="1"/>
  <c r="L786" i="12" s="1"/>
  <c r="L787" i="12" s="1"/>
  <c r="L788" i="12" s="1"/>
  <c r="L789" i="12" s="1"/>
  <c r="L790" i="12" s="1"/>
  <c r="L791" i="12" s="1"/>
  <c r="L792" i="12" s="1"/>
  <c r="L793" i="12" s="1"/>
  <c r="L794" i="12" s="1"/>
  <c r="L795" i="12" s="1"/>
  <c r="L796" i="12" s="1"/>
  <c r="L797" i="12" s="1"/>
  <c r="L798" i="12" s="1"/>
  <c r="L799" i="12" s="1"/>
  <c r="L800" i="12" s="1"/>
  <c r="L801" i="12" s="1"/>
  <c r="L802" i="12" s="1"/>
  <c r="L803" i="12" s="1"/>
  <c r="L804" i="12" s="1"/>
  <c r="L805" i="12" s="1"/>
  <c r="L806" i="12" s="1"/>
  <c r="L807" i="12" s="1"/>
  <c r="L808" i="12" s="1"/>
  <c r="L809" i="12" s="1"/>
  <c r="L810" i="12" s="1"/>
  <c r="L811" i="12" s="1"/>
  <c r="L812" i="12" s="1"/>
  <c r="L813" i="12" s="1"/>
  <c r="L814" i="12" s="1"/>
  <c r="L815" i="12" s="1"/>
  <c r="L816" i="12" s="1"/>
  <c r="L817" i="12" s="1"/>
  <c r="L818" i="12" s="1"/>
  <c r="L819" i="12" s="1"/>
  <c r="L820" i="12" s="1"/>
  <c r="L821" i="12" s="1"/>
  <c r="L822" i="12" s="1"/>
  <c r="L823" i="12" s="1"/>
  <c r="L824" i="12" s="1"/>
  <c r="L825" i="12" s="1"/>
  <c r="L826" i="12" s="1"/>
  <c r="L827" i="12" s="1"/>
  <c r="L828" i="12" s="1"/>
  <c r="L829" i="12" s="1"/>
  <c r="L830" i="12" s="1"/>
  <c r="L831" i="12" s="1"/>
  <c r="L832" i="12" s="1"/>
  <c r="L833" i="12" s="1"/>
  <c r="L834" i="12" s="1"/>
  <c r="L835" i="12" s="1"/>
  <c r="L836" i="12" s="1"/>
  <c r="L837" i="12" s="1"/>
  <c r="L838" i="12" s="1"/>
  <c r="L839" i="12" s="1"/>
  <c r="L840" i="12" s="1"/>
  <c r="L841" i="12" s="1"/>
  <c r="L842" i="12" s="1"/>
  <c r="L843" i="12" s="1"/>
  <c r="L844" i="12" s="1"/>
  <c r="L845" i="12" s="1"/>
  <c r="L846" i="12" s="1"/>
  <c r="L847" i="12" s="1"/>
  <c r="L848" i="12" s="1"/>
  <c r="L849" i="12" s="1"/>
  <c r="L850" i="12" s="1"/>
  <c r="L851" i="12" s="1"/>
  <c r="L852" i="12" s="1"/>
  <c r="L853" i="12" s="1"/>
  <c r="L854" i="12" s="1"/>
  <c r="L855" i="12" s="1"/>
  <c r="L856" i="12" s="1"/>
  <c r="L857" i="12" s="1"/>
  <c r="L858" i="12" s="1"/>
  <c r="L859" i="12" s="1"/>
  <c r="L860" i="12" s="1"/>
  <c r="L861" i="12" s="1"/>
  <c r="L862" i="12" s="1"/>
  <c r="L863" i="12" s="1"/>
  <c r="L864" i="12" s="1"/>
  <c r="L865" i="12" s="1"/>
  <c r="L866" i="12" s="1"/>
  <c r="L867" i="12" s="1"/>
  <c r="L868" i="12" s="1"/>
  <c r="L869" i="12" s="1"/>
  <c r="L870" i="12" s="1"/>
  <c r="L871" i="12" s="1"/>
  <c r="L872" i="12" s="1"/>
  <c r="L873" i="12" s="1"/>
  <c r="L874" i="12" s="1"/>
  <c r="L875" i="12" s="1"/>
  <c r="L876" i="12" s="1"/>
  <c r="L877" i="12" s="1"/>
  <c r="L878" i="12" s="1"/>
  <c r="L879" i="12" s="1"/>
  <c r="L880" i="12" s="1"/>
  <c r="L881" i="12" s="1"/>
  <c r="L882" i="12" s="1"/>
  <c r="L883" i="12" s="1"/>
  <c r="L884" i="12" s="1"/>
  <c r="L885" i="12" s="1"/>
  <c r="L886" i="12" s="1"/>
  <c r="L887" i="12" s="1"/>
  <c r="L888" i="12" s="1"/>
  <c r="L889" i="12" s="1"/>
  <c r="L890" i="12" s="1"/>
  <c r="L891" i="12" s="1"/>
  <c r="L892" i="12" s="1"/>
  <c r="L893" i="12" s="1"/>
  <c r="L894" i="12" s="1"/>
  <c r="L895" i="12" s="1"/>
  <c r="L896" i="12" s="1"/>
  <c r="L897" i="12" s="1"/>
  <c r="L898" i="12" s="1"/>
  <c r="L899" i="12" s="1"/>
  <c r="L900" i="12" s="1"/>
  <c r="L901" i="12" s="1"/>
  <c r="L902" i="12" s="1"/>
  <c r="L903" i="12" s="1"/>
  <c r="L904" i="12" s="1"/>
  <c r="L905" i="12" s="1"/>
  <c r="L906" i="12" s="1"/>
  <c r="L907" i="12" s="1"/>
  <c r="L908" i="12" s="1"/>
  <c r="L909" i="12" s="1"/>
  <c r="L910" i="12" s="1"/>
  <c r="L911" i="12" s="1"/>
  <c r="L912" i="12" s="1"/>
  <c r="L913" i="12" s="1"/>
  <c r="L914" i="12" s="1"/>
  <c r="L915" i="12" s="1"/>
  <c r="L916" i="12" s="1"/>
  <c r="L917" i="12" s="1"/>
  <c r="L918" i="12" s="1"/>
  <c r="L919" i="12" s="1"/>
  <c r="L920" i="12" s="1"/>
  <c r="L921" i="12" s="1"/>
  <c r="L922" i="12" s="1"/>
  <c r="L923" i="12" s="1"/>
  <c r="L924" i="12" s="1"/>
  <c r="L925" i="12" s="1"/>
  <c r="L926" i="12" s="1"/>
  <c r="L927" i="12" s="1"/>
  <c r="L928" i="12" s="1"/>
  <c r="L929" i="12" s="1"/>
  <c r="L930" i="12" s="1"/>
  <c r="L931" i="12" s="1"/>
  <c r="L932" i="12" s="1"/>
  <c r="L933" i="12" s="1"/>
  <c r="L934" i="12" s="1"/>
  <c r="L935" i="12" s="1"/>
  <c r="L936" i="12" s="1"/>
  <c r="L937" i="12" s="1"/>
  <c r="L938" i="12" s="1"/>
  <c r="L939" i="12" s="1"/>
  <c r="L940" i="12" s="1"/>
  <c r="L941" i="12" s="1"/>
  <c r="L942" i="12" s="1"/>
  <c r="L943" i="12" s="1"/>
  <c r="L944" i="12" s="1"/>
  <c r="L945" i="12" s="1"/>
  <c r="L946" i="12" s="1"/>
  <c r="L947" i="12" s="1"/>
  <c r="L948" i="12" s="1"/>
  <c r="L949" i="12" s="1"/>
  <c r="L950" i="12" s="1"/>
  <c r="L951" i="12" s="1"/>
  <c r="L952" i="12" s="1"/>
  <c r="L953" i="12" s="1"/>
  <c r="L954" i="12" s="1"/>
  <c r="L955" i="12" s="1"/>
  <c r="L956" i="12" s="1"/>
  <c r="L957" i="12" s="1"/>
  <c r="L958" i="12" s="1"/>
  <c r="L959" i="12" s="1"/>
  <c r="L960" i="12" s="1"/>
  <c r="L961" i="12" s="1"/>
  <c r="L962" i="12" s="1"/>
  <c r="L963" i="12" s="1"/>
  <c r="L964" i="12" s="1"/>
  <c r="L965" i="12" s="1"/>
  <c r="L966" i="12" s="1"/>
  <c r="L967" i="12" s="1"/>
  <c r="L968" i="12" s="1"/>
  <c r="L969" i="12" s="1"/>
  <c r="L970" i="12" s="1"/>
  <c r="L971" i="12" s="1"/>
  <c r="L972" i="12" s="1"/>
  <c r="L973" i="12" s="1"/>
  <c r="L974" i="12" s="1"/>
  <c r="L975" i="12" s="1"/>
  <c r="L976" i="12" s="1"/>
  <c r="L977" i="12" s="1"/>
  <c r="L978" i="12" s="1"/>
  <c r="L979" i="12" s="1"/>
  <c r="L980" i="12" s="1"/>
  <c r="L981" i="12" s="1"/>
  <c r="L982" i="12" s="1"/>
  <c r="L983" i="12" s="1"/>
  <c r="L984" i="12" s="1"/>
  <c r="L985" i="12" s="1"/>
  <c r="L986" i="12" s="1"/>
  <c r="L987" i="12" s="1"/>
  <c r="L988" i="12" s="1"/>
  <c r="L989" i="12" s="1"/>
  <c r="L990" i="12" s="1"/>
  <c r="L991" i="12" s="1"/>
  <c r="L992" i="12" s="1"/>
  <c r="L993" i="12" s="1"/>
  <c r="L994" i="12" s="1"/>
  <c r="L995" i="12" s="1"/>
  <c r="L996" i="12" s="1"/>
  <c r="L997" i="12" s="1"/>
  <c r="L998" i="12" s="1"/>
  <c r="L999" i="12" s="1"/>
  <c r="L1000" i="12" s="1"/>
  <c r="L1001" i="12" s="1"/>
  <c r="L1002" i="12" s="1"/>
  <c r="L1003" i="12" s="1"/>
  <c r="L1004" i="12" s="1"/>
  <c r="L1005" i="12" s="1"/>
  <c r="L1006" i="12" s="1"/>
  <c r="L1007" i="12" s="1"/>
  <c r="L1008" i="12" s="1"/>
  <c r="L1009" i="12" s="1"/>
  <c r="L1010" i="12" s="1"/>
  <c r="L1011" i="12" s="1"/>
  <c r="L1012" i="12" s="1"/>
  <c r="L1013" i="12" s="1"/>
  <c r="L1014" i="12" s="1"/>
  <c r="L1015" i="12" s="1"/>
  <c r="L1016" i="12" s="1"/>
  <c r="L1017" i="12" s="1"/>
  <c r="L1018" i="12" s="1"/>
  <c r="L1019" i="12" s="1"/>
  <c r="L1020" i="12" s="1"/>
  <c r="L1021" i="12" s="1"/>
  <c r="L1022" i="12" s="1"/>
  <c r="L1023" i="12" s="1"/>
  <c r="L1024" i="12" s="1"/>
  <c r="L1025" i="12" s="1"/>
  <c r="L1026" i="12" s="1"/>
  <c r="L1027" i="12" s="1"/>
  <c r="L1028" i="12" s="1"/>
  <c r="L1029" i="12" s="1"/>
  <c r="L1030" i="12" s="1"/>
  <c r="L1031" i="12" s="1"/>
  <c r="L1032" i="12" s="1"/>
  <c r="L1033" i="12" s="1"/>
  <c r="L1034" i="12" s="1"/>
  <c r="L1035" i="12" s="1"/>
  <c r="L1036" i="12" s="1"/>
  <c r="L1037" i="12" s="1"/>
  <c r="L1038" i="12" s="1"/>
  <c r="L1039" i="12" s="1"/>
  <c r="L1040" i="12" s="1"/>
  <c r="L1041" i="12" s="1"/>
  <c r="L1042" i="12" s="1"/>
  <c r="L1043" i="12" s="1"/>
  <c r="L1044" i="12" s="1"/>
  <c r="L1045" i="12" s="1"/>
  <c r="L1046" i="12" s="1"/>
  <c r="L1047" i="12" s="1"/>
  <c r="L1048" i="12" s="1"/>
  <c r="L1049" i="12" s="1"/>
  <c r="L1050" i="12" s="1"/>
  <c r="L1051" i="12" s="1"/>
  <c r="L1052" i="12" s="1"/>
  <c r="L1053" i="12" s="1"/>
  <c r="L1054" i="12" s="1"/>
  <c r="L1055" i="12" s="1"/>
  <c r="L1056" i="12" s="1"/>
  <c r="L1057" i="12" s="1"/>
  <c r="L1058" i="12" s="1"/>
  <c r="L1059" i="12" s="1"/>
  <c r="L1060" i="12" s="1"/>
  <c r="L1061" i="12" s="1"/>
  <c r="L1062" i="12" s="1"/>
  <c r="L1063" i="12" s="1"/>
  <c r="L1064" i="12" s="1"/>
  <c r="L1065" i="12" s="1"/>
  <c r="L1066" i="12" s="1"/>
  <c r="L1067" i="12" s="1"/>
  <c r="L1068" i="12" s="1"/>
  <c r="L1069" i="12" s="1"/>
  <c r="L1070" i="12" s="1"/>
  <c r="L1071" i="12" s="1"/>
  <c r="L1072" i="12" s="1"/>
  <c r="L1073" i="12" s="1"/>
  <c r="L1074" i="12" s="1"/>
  <c r="L1075" i="12" s="1"/>
  <c r="L1076" i="12" s="1"/>
  <c r="L1077" i="12" s="1"/>
  <c r="L1078" i="12" s="1"/>
  <c r="L1079" i="12" s="1"/>
  <c r="L1080" i="12" s="1"/>
  <c r="L1081" i="12" s="1"/>
  <c r="L1082" i="12" s="1"/>
  <c r="L1083" i="12" s="1"/>
  <c r="L1084" i="12" s="1"/>
  <c r="L1085" i="12" s="1"/>
  <c r="L1086" i="12" s="1"/>
  <c r="L1087" i="12" s="1"/>
  <c r="L1088" i="12" s="1"/>
  <c r="L1089" i="12" s="1"/>
  <c r="L1090" i="12" s="1"/>
  <c r="L1091" i="12" s="1"/>
  <c r="L1092" i="12" s="1"/>
  <c r="L1093" i="12" s="1"/>
  <c r="L1094" i="12" s="1"/>
  <c r="L1095" i="12" s="1"/>
  <c r="L1096" i="12" s="1"/>
  <c r="L1097" i="12" s="1"/>
  <c r="L1098" i="12" s="1"/>
  <c r="L1099" i="12" s="1"/>
  <c r="L1100" i="12" s="1"/>
  <c r="L1101" i="12" s="1"/>
  <c r="L1102" i="12" s="1"/>
  <c r="L1103" i="12" s="1"/>
  <c r="L1104" i="12" s="1"/>
  <c r="L1105" i="12" s="1"/>
  <c r="L1106" i="12" s="1"/>
  <c r="L1107" i="12" s="1"/>
  <c r="L1108" i="12" s="1"/>
  <c r="L1109" i="12" s="1"/>
  <c r="L1110" i="12" s="1"/>
  <c r="L1111" i="12" s="1"/>
  <c r="L1112" i="12" s="1"/>
  <c r="L1113" i="12" s="1"/>
  <c r="L1114" i="12" s="1"/>
  <c r="L1115" i="12" s="1"/>
  <c r="L1116" i="12" s="1"/>
  <c r="L1117" i="12" s="1"/>
  <c r="L1118" i="12" s="1"/>
  <c r="L1119" i="12" s="1"/>
  <c r="L1120" i="12" s="1"/>
  <c r="L1121" i="12" s="1"/>
  <c r="L1122" i="12" s="1"/>
  <c r="L1123" i="12" s="1"/>
  <c r="L1124" i="12" s="1"/>
  <c r="L1125" i="12" s="1"/>
  <c r="L1126" i="12" s="1"/>
  <c r="L1127" i="12" s="1"/>
  <c r="L1128" i="12" s="1"/>
  <c r="L1129" i="12" s="1"/>
  <c r="L1130" i="12" s="1"/>
  <c r="L1131" i="12" s="1"/>
  <c r="L1132" i="12" s="1"/>
  <c r="L1133" i="12" s="1"/>
  <c r="L1134" i="12" s="1"/>
  <c r="L1135" i="12" s="1"/>
  <c r="L1136" i="12" s="1"/>
  <c r="L1137" i="12" s="1"/>
  <c r="L1138" i="12" s="1"/>
  <c r="L1139" i="12" s="1"/>
  <c r="L1140" i="12" s="1"/>
  <c r="L1141" i="12" s="1"/>
  <c r="L1142" i="12" s="1"/>
  <c r="L1143" i="12" s="1"/>
  <c r="L1144" i="12" s="1"/>
  <c r="L1145" i="12" s="1"/>
  <c r="L1146" i="12" s="1"/>
  <c r="L1147" i="12" s="1"/>
  <c r="L1148" i="12" s="1"/>
  <c r="L1149" i="12" s="1"/>
  <c r="L1150" i="12" s="1"/>
  <c r="L1151" i="12" s="1"/>
  <c r="L1152" i="12" s="1"/>
  <c r="L1153" i="12" s="1"/>
  <c r="L1154" i="12" s="1"/>
  <c r="L1155" i="12" s="1"/>
  <c r="L1156" i="12" s="1"/>
  <c r="L1157" i="12" s="1"/>
  <c r="L1158" i="12" s="1"/>
  <c r="L1159" i="12" s="1"/>
  <c r="L1160" i="12" s="1"/>
  <c r="L1161" i="12" s="1"/>
  <c r="L1162" i="12" s="1"/>
  <c r="L1163" i="12" s="1"/>
  <c r="L1164" i="12" s="1"/>
  <c r="L1165" i="12" s="1"/>
  <c r="L1166" i="12" s="1"/>
  <c r="L1167" i="12" s="1"/>
  <c r="L1168" i="12" s="1"/>
  <c r="L1169" i="12" s="1"/>
  <c r="L1170" i="12" s="1"/>
  <c r="L1171" i="12" s="1"/>
  <c r="L1172" i="12" s="1"/>
  <c r="L1173" i="12" s="1"/>
  <c r="L1174" i="12" s="1"/>
  <c r="L1175" i="12" s="1"/>
  <c r="L1176" i="12" s="1"/>
  <c r="L1177" i="12" s="1"/>
  <c r="L1178" i="12" s="1"/>
  <c r="L1179" i="12" s="1"/>
  <c r="L1180" i="12" s="1"/>
  <c r="L1181" i="12" s="1"/>
  <c r="L1182" i="12" s="1"/>
  <c r="L1183" i="12" s="1"/>
  <c r="L1184" i="12" s="1"/>
  <c r="L1185" i="12" s="1"/>
  <c r="L1186" i="12" s="1"/>
  <c r="L1187" i="12" s="1"/>
  <c r="L1188" i="12" s="1"/>
  <c r="L1189" i="12" s="1"/>
  <c r="L1190" i="12" s="1"/>
  <c r="L1191" i="12" s="1"/>
  <c r="L1192" i="12" s="1"/>
  <c r="L1193" i="12" s="1"/>
  <c r="L1194" i="12" s="1"/>
  <c r="L1195" i="12" s="1"/>
  <c r="L1196" i="12" s="1"/>
  <c r="L1197" i="12" s="1"/>
  <c r="L1198" i="12" s="1"/>
  <c r="L1199" i="12" s="1"/>
  <c r="L1200" i="12" s="1"/>
  <c r="L1201" i="12" s="1"/>
  <c r="L1202" i="12" s="1"/>
  <c r="L1203" i="12" s="1"/>
  <c r="L1204" i="12" s="1"/>
  <c r="L1205" i="12" s="1"/>
  <c r="L1206" i="12" s="1"/>
  <c r="L1207" i="12" s="1"/>
  <c r="L1208" i="12" s="1"/>
  <c r="L1209" i="12" s="1"/>
  <c r="L1210" i="12" s="1"/>
  <c r="L1211" i="12" s="1"/>
  <c r="L1212" i="12" s="1"/>
  <c r="L1213" i="12" s="1"/>
  <c r="L1214" i="12" s="1"/>
  <c r="L1215" i="12" s="1"/>
  <c r="L1216" i="12" s="1"/>
  <c r="L1217" i="12" s="1"/>
  <c r="L1218" i="12" s="1"/>
  <c r="L1219" i="12" s="1"/>
  <c r="L1220" i="12" s="1"/>
  <c r="L1221" i="12" s="1"/>
  <c r="L1222" i="12" s="1"/>
  <c r="L1223" i="12" s="1"/>
  <c r="L1224" i="12" s="1"/>
  <c r="L1225" i="12" s="1"/>
  <c r="L1226" i="12" s="1"/>
  <c r="L1227" i="12" s="1"/>
  <c r="L1228" i="12" s="1"/>
  <c r="L1229" i="12" s="1"/>
  <c r="L1230" i="12" s="1"/>
  <c r="L1231" i="12" s="1"/>
  <c r="L1232" i="12" s="1"/>
  <c r="L1233" i="12" s="1"/>
  <c r="L1234" i="12" s="1"/>
  <c r="L1235" i="12" s="1"/>
  <c r="L1236" i="12" s="1"/>
  <c r="L1237" i="12" s="1"/>
  <c r="L1238" i="12" s="1"/>
  <c r="L1239" i="12" s="1"/>
  <c r="L1240" i="12" s="1"/>
  <c r="L1241" i="12" s="1"/>
  <c r="L1242" i="12" s="1"/>
  <c r="L1243" i="12" s="1"/>
  <c r="L1244" i="12" s="1"/>
  <c r="L1245" i="12" s="1"/>
  <c r="L1246" i="12" s="1"/>
  <c r="L1247" i="12" s="1"/>
  <c r="L1248" i="12" s="1"/>
  <c r="L1249" i="12" s="1"/>
  <c r="L1250" i="12" s="1"/>
  <c r="L1251" i="12" s="1"/>
  <c r="L1252" i="12" s="1"/>
  <c r="L1253" i="12" s="1"/>
  <c r="L1254" i="12" s="1"/>
  <c r="L1255" i="12" s="1"/>
  <c r="L1256" i="12" s="1"/>
  <c r="L1257" i="12" s="1"/>
  <c r="L1258" i="12" s="1"/>
  <c r="L1259" i="12" s="1"/>
  <c r="L1260" i="12" s="1"/>
  <c r="L1261" i="12" s="1"/>
  <c r="L1262" i="12" s="1"/>
  <c r="L1263" i="12" s="1"/>
  <c r="L1264" i="12" s="1"/>
  <c r="L1265" i="12" s="1"/>
  <c r="L1266" i="12" s="1"/>
  <c r="L1267" i="12" s="1"/>
  <c r="L1268" i="12" s="1"/>
  <c r="L1269" i="12" s="1"/>
  <c r="L1270" i="12" s="1"/>
  <c r="L1271" i="12" s="1"/>
  <c r="L1272" i="12" s="1"/>
  <c r="L1273" i="12" s="1"/>
  <c r="L1274" i="12" s="1"/>
  <c r="L1275" i="12" s="1"/>
  <c r="L1276" i="12" s="1"/>
  <c r="L1277" i="12" s="1"/>
  <c r="L1278" i="12" s="1"/>
  <c r="L1279" i="12" s="1"/>
  <c r="L1280" i="12" s="1"/>
  <c r="L1281" i="12" s="1"/>
  <c r="L1282" i="12" s="1"/>
  <c r="L1283" i="12" s="1"/>
  <c r="L1284" i="12" s="1"/>
  <c r="L1285" i="12" s="1"/>
  <c r="L1286" i="12" s="1"/>
  <c r="L1287" i="12" s="1"/>
  <c r="L1288" i="12" s="1"/>
  <c r="L1289" i="12" s="1"/>
  <c r="L1290" i="12" s="1"/>
  <c r="L1291" i="12" s="1"/>
  <c r="L1292" i="12" s="1"/>
  <c r="L1293" i="12" s="1"/>
  <c r="L1294" i="12" s="1"/>
  <c r="L1295" i="12" s="1"/>
  <c r="L1296" i="12" s="1"/>
  <c r="L1297" i="12" s="1"/>
  <c r="L1298" i="12" s="1"/>
  <c r="L1299" i="12" s="1"/>
  <c r="L1300" i="12" s="1"/>
  <c r="L1301" i="12" s="1"/>
  <c r="L1302" i="12" s="1"/>
  <c r="L1303" i="12" s="1"/>
  <c r="L1304" i="12" s="1"/>
  <c r="L1305" i="12" s="1"/>
  <c r="L1306" i="12" s="1"/>
  <c r="L1307" i="12" s="1"/>
  <c r="L1308" i="12" s="1"/>
  <c r="L1309" i="12" s="1"/>
  <c r="L1310" i="12" s="1"/>
  <c r="L1311" i="12" s="1"/>
  <c r="L1312" i="12" s="1"/>
  <c r="L1313" i="12" s="1"/>
  <c r="L1314" i="12" s="1"/>
  <c r="L1315" i="12" s="1"/>
  <c r="L1316" i="12" s="1"/>
  <c r="L1317" i="12" s="1"/>
  <c r="L1318" i="12" s="1"/>
  <c r="L1319" i="12" s="1"/>
  <c r="L1320" i="12" s="1"/>
  <c r="L1321" i="12" s="1"/>
  <c r="L1322" i="12" s="1"/>
  <c r="L1323" i="12" s="1"/>
  <c r="L1324" i="12" s="1"/>
  <c r="L1325" i="12" s="1"/>
  <c r="L1326" i="12" s="1"/>
  <c r="L1327" i="12" s="1"/>
  <c r="L1328" i="12" s="1"/>
  <c r="L1329" i="12" s="1"/>
  <c r="L1330" i="12" s="1"/>
  <c r="L1331" i="12" s="1"/>
  <c r="L1332" i="12" s="1"/>
  <c r="L1333" i="12" s="1"/>
  <c r="L1334" i="12" s="1"/>
  <c r="L1335" i="12" s="1"/>
  <c r="L1336" i="12" s="1"/>
  <c r="L1337" i="12" s="1"/>
  <c r="L1338" i="12" s="1"/>
  <c r="L1339" i="12" s="1"/>
  <c r="L1340" i="12" s="1"/>
  <c r="L1341" i="12" s="1"/>
  <c r="L1342" i="12" s="1"/>
  <c r="L1343" i="12" s="1"/>
  <c r="L1344" i="12" s="1"/>
  <c r="L1345" i="12" s="1"/>
  <c r="L1346" i="12" s="1"/>
  <c r="L1347" i="12" s="1"/>
  <c r="L1348" i="12" s="1"/>
  <c r="L1349" i="12" s="1"/>
  <c r="L1350" i="12" s="1"/>
  <c r="L1351" i="12" s="1"/>
  <c r="L1352" i="12" s="1"/>
  <c r="L1353" i="12" s="1"/>
  <c r="L1354" i="12" s="1"/>
  <c r="L1355" i="12" s="1"/>
  <c r="L1356" i="12" s="1"/>
  <c r="L1357" i="12" s="1"/>
  <c r="L1358" i="12" s="1"/>
  <c r="L1359" i="12" s="1"/>
  <c r="L1360" i="12" s="1"/>
  <c r="L1361" i="12" s="1"/>
  <c r="L1362" i="12" s="1"/>
  <c r="L1363" i="12" s="1"/>
  <c r="L1364" i="12" s="1"/>
  <c r="L1365" i="12" s="1"/>
  <c r="L1366" i="12" s="1"/>
  <c r="L1367" i="12" s="1"/>
  <c r="L1368" i="12" s="1"/>
  <c r="L1369" i="12" s="1"/>
  <c r="L1370" i="12" s="1"/>
  <c r="L1371" i="12" s="1"/>
  <c r="L1372" i="12" s="1"/>
  <c r="L1373" i="12" s="1"/>
  <c r="L1374" i="12" s="1"/>
  <c r="L1375" i="12" s="1"/>
  <c r="L1376" i="12" s="1"/>
  <c r="L1377" i="12" s="1"/>
  <c r="L1378" i="12" s="1"/>
  <c r="L1379" i="12" s="1"/>
  <c r="L1380" i="12" s="1"/>
  <c r="L1381" i="12" s="1"/>
  <c r="L1382" i="12" s="1"/>
  <c r="L1383" i="12" s="1"/>
  <c r="L1384" i="12" s="1"/>
  <c r="L1385" i="12" s="1"/>
  <c r="L1386" i="12" s="1"/>
  <c r="L1387" i="12" s="1"/>
  <c r="L1388" i="12" s="1"/>
  <c r="L1389" i="12" s="1"/>
  <c r="L1390" i="12" s="1"/>
  <c r="L1391" i="12" s="1"/>
  <c r="L1392" i="12" s="1"/>
  <c r="L1393" i="12" s="1"/>
  <c r="L1394" i="12" s="1"/>
  <c r="L1395" i="12" s="1"/>
  <c r="L1396" i="12" s="1"/>
  <c r="L1397" i="12" s="1"/>
  <c r="L1398" i="12" s="1"/>
  <c r="L1399" i="12" s="1"/>
  <c r="L1400" i="12" s="1"/>
  <c r="L1401" i="12" s="1"/>
  <c r="L1402" i="12" s="1"/>
  <c r="L1403" i="12" s="1"/>
  <c r="L1404" i="12" s="1"/>
  <c r="L1405" i="12" s="1"/>
  <c r="L1406" i="12" s="1"/>
  <c r="L1407" i="12" s="1"/>
  <c r="L1408" i="12" s="1"/>
  <c r="L1409" i="12" s="1"/>
  <c r="L1410" i="12" s="1"/>
  <c r="L1411" i="12" s="1"/>
  <c r="L1412" i="12" s="1"/>
  <c r="L1413" i="12" s="1"/>
  <c r="L1414" i="12" s="1"/>
  <c r="L1415" i="12" s="1"/>
  <c r="L1416" i="12" s="1"/>
  <c r="L1417" i="12" s="1"/>
  <c r="L1418" i="12" s="1"/>
  <c r="L1419" i="12" s="1"/>
  <c r="L1420" i="12" s="1"/>
  <c r="L1421" i="12" s="1"/>
  <c r="L1422" i="12" s="1"/>
  <c r="L1423" i="12" s="1"/>
  <c r="L1424" i="12" s="1"/>
  <c r="L1425" i="12" s="1"/>
  <c r="L1426" i="12" s="1"/>
  <c r="L1427" i="12" s="1"/>
  <c r="L1428" i="12" s="1"/>
  <c r="L1429" i="12" s="1"/>
  <c r="L1430" i="12" s="1"/>
  <c r="L1431" i="12" s="1"/>
  <c r="L1432" i="12" s="1"/>
  <c r="L1433" i="12" s="1"/>
  <c r="L1434" i="12" s="1"/>
  <c r="L1435" i="12" s="1"/>
  <c r="L1436" i="12" s="1"/>
  <c r="L1437" i="12" s="1"/>
  <c r="L1438" i="12" s="1"/>
  <c r="L1439" i="12" s="1"/>
  <c r="L1440" i="12" s="1"/>
  <c r="L1441" i="12" s="1"/>
  <c r="L1442" i="12" s="1"/>
  <c r="L1443" i="12" s="1"/>
  <c r="L1444" i="12" s="1"/>
  <c r="L1445" i="12" s="1"/>
  <c r="L1446" i="12" s="1"/>
  <c r="L1447" i="12" s="1"/>
  <c r="L1448" i="12" s="1"/>
  <c r="L1449" i="12" s="1"/>
  <c r="L1450" i="12" s="1"/>
  <c r="L1451" i="12" s="1"/>
  <c r="L1452" i="12" s="1"/>
  <c r="L1453" i="12" s="1"/>
  <c r="L1454" i="12" s="1"/>
  <c r="L1455" i="12" s="1"/>
  <c r="L1456" i="12" s="1"/>
  <c r="L1457" i="12" s="1"/>
  <c r="L1458" i="12" s="1"/>
  <c r="L1459" i="12" s="1"/>
  <c r="L1460" i="12" s="1"/>
  <c r="L1461" i="12" s="1"/>
  <c r="L1462" i="12" s="1"/>
  <c r="L1463" i="12" s="1"/>
  <c r="L1464" i="12" s="1"/>
  <c r="L1465" i="12" s="1"/>
  <c r="L1466" i="12" s="1"/>
  <c r="L1467" i="12" s="1"/>
  <c r="L1468" i="12" s="1"/>
  <c r="L1469" i="12" s="1"/>
  <c r="L1470" i="12" s="1"/>
  <c r="L1471" i="12" s="1"/>
  <c r="L1472" i="12" s="1"/>
  <c r="L1473" i="12" s="1"/>
  <c r="L1474" i="12" s="1"/>
  <c r="L1475" i="12" s="1"/>
  <c r="L1476" i="12" s="1"/>
  <c r="L1477" i="12" s="1"/>
  <c r="L1478" i="12" s="1"/>
  <c r="L1479" i="12" s="1"/>
  <c r="L1480" i="12" s="1"/>
  <c r="L1481" i="12" s="1"/>
  <c r="L1482" i="12" s="1"/>
  <c r="L1483" i="12" s="1"/>
  <c r="L1484" i="12" s="1"/>
  <c r="L1485" i="12" s="1"/>
  <c r="L1486" i="12" s="1"/>
  <c r="L1487" i="12" s="1"/>
  <c r="L1488" i="12" s="1"/>
  <c r="L1489" i="12" s="1"/>
  <c r="L1490" i="12" s="1"/>
  <c r="L1491" i="12" s="1"/>
  <c r="L1492" i="12" s="1"/>
  <c r="L1493" i="12" s="1"/>
  <c r="L1494" i="12" s="1"/>
  <c r="L1495" i="12" s="1"/>
  <c r="L1496" i="12" s="1"/>
  <c r="L1497" i="12" s="1"/>
  <c r="L1498" i="12" s="1"/>
  <c r="L1499" i="12" s="1"/>
  <c r="L1500" i="12" s="1"/>
  <c r="L1501" i="12" s="1"/>
  <c r="L1502" i="12" s="1"/>
  <c r="L1503" i="12" s="1"/>
  <c r="L1504" i="12" s="1"/>
  <c r="L1505" i="12" s="1"/>
  <c r="L1506" i="12" s="1"/>
  <c r="L1507" i="12" s="1"/>
  <c r="L1508" i="12" s="1"/>
  <c r="L1509" i="12" s="1"/>
  <c r="L1510" i="12" s="1"/>
  <c r="L1511" i="12" s="1"/>
  <c r="L1512" i="12" s="1"/>
  <c r="L1513" i="12" s="1"/>
  <c r="L1514" i="12" s="1"/>
  <c r="L1515" i="12" s="1"/>
  <c r="L1516" i="12" s="1"/>
  <c r="L1517" i="12" s="1"/>
  <c r="L1518" i="12" s="1"/>
  <c r="L1519" i="12" s="1"/>
  <c r="L1520" i="12" s="1"/>
  <c r="L1521" i="12" s="1"/>
  <c r="L1522" i="12" s="1"/>
  <c r="L1523" i="12" s="1"/>
  <c r="L1524" i="12" s="1"/>
  <c r="L1525" i="12" s="1"/>
  <c r="L1526" i="12" s="1"/>
  <c r="L1527" i="12" s="1"/>
  <c r="L1528" i="12" s="1"/>
  <c r="L1529" i="12" s="1"/>
  <c r="L1530" i="12" s="1"/>
  <c r="L1531" i="12" s="1"/>
  <c r="L1532" i="12" s="1"/>
  <c r="L1533" i="12" s="1"/>
  <c r="L1534" i="12" s="1"/>
  <c r="L1535" i="12" s="1"/>
  <c r="L1536" i="12" s="1"/>
  <c r="L1537" i="12" s="1"/>
  <c r="L1538" i="12" s="1"/>
  <c r="L1539" i="12" s="1"/>
  <c r="L1540" i="12" s="1"/>
  <c r="L1541" i="12" s="1"/>
  <c r="L1542" i="12" s="1"/>
  <c r="L1543" i="12" s="1"/>
  <c r="L1544" i="12" s="1"/>
  <c r="L1545" i="12" s="1"/>
  <c r="L1546" i="12" s="1"/>
  <c r="L1547" i="12" s="1"/>
  <c r="L1548" i="12" s="1"/>
  <c r="L1549" i="12" s="1"/>
  <c r="L1550" i="12" s="1"/>
  <c r="L1551" i="12" s="1"/>
  <c r="L1552" i="12" s="1"/>
  <c r="L1553" i="12" s="1"/>
  <c r="L1554" i="12" s="1"/>
  <c r="L1555" i="12" s="1"/>
  <c r="L1556" i="12" s="1"/>
  <c r="L1557" i="12" s="1"/>
  <c r="L1558" i="12" s="1"/>
  <c r="L1559" i="12" s="1"/>
  <c r="L1560" i="12" s="1"/>
  <c r="L1561" i="12" s="1"/>
  <c r="L1562" i="12" s="1"/>
  <c r="L1563" i="12" s="1"/>
  <c r="L1564" i="12" s="1"/>
  <c r="L1565" i="12" s="1"/>
  <c r="L1566" i="12" s="1"/>
  <c r="L1567" i="12" s="1"/>
  <c r="L1568" i="12" s="1"/>
  <c r="L1569" i="12" s="1"/>
  <c r="L1570" i="12" s="1"/>
  <c r="L1571" i="12" s="1"/>
  <c r="L1572" i="12" s="1"/>
  <c r="L1573" i="12" s="1"/>
  <c r="L1574" i="12" s="1"/>
  <c r="L1575" i="12" s="1"/>
  <c r="L1576" i="12" s="1"/>
  <c r="L1577" i="12" s="1"/>
  <c r="L1578" i="12" s="1"/>
  <c r="L1579" i="12" s="1"/>
  <c r="L1580" i="12" s="1"/>
  <c r="L1581" i="12" s="1"/>
  <c r="L1582" i="12" s="1"/>
  <c r="L1583" i="12" s="1"/>
  <c r="L1584" i="12" s="1"/>
  <c r="L1585" i="12" s="1"/>
  <c r="L1586" i="12" s="1"/>
  <c r="L1587" i="12" s="1"/>
  <c r="L1588" i="12" s="1"/>
  <c r="L1589" i="12" s="1"/>
  <c r="L1590" i="12" s="1"/>
  <c r="L1591" i="12" s="1"/>
  <c r="L1592" i="12" s="1"/>
  <c r="L1593" i="12" s="1"/>
  <c r="L1594" i="12" s="1"/>
  <c r="L1595" i="12" s="1"/>
  <c r="L1596" i="12" s="1"/>
  <c r="L1597" i="12" s="1"/>
  <c r="L1598" i="12" s="1"/>
  <c r="L1599" i="12" s="1"/>
  <c r="L1600" i="12" s="1"/>
  <c r="L1601" i="12" s="1"/>
  <c r="L1602" i="12" s="1"/>
  <c r="L1603" i="12" s="1"/>
  <c r="L1604" i="12" s="1"/>
  <c r="L1605" i="12" s="1"/>
  <c r="L1606" i="12" s="1"/>
  <c r="L1607" i="12" s="1"/>
  <c r="L1608" i="12" s="1"/>
  <c r="L1609" i="12" s="1"/>
  <c r="L1610" i="12" s="1"/>
  <c r="L1611" i="12" s="1"/>
  <c r="L1612" i="12" s="1"/>
  <c r="L1613" i="12" s="1"/>
  <c r="L1614" i="12" s="1"/>
  <c r="L1615" i="12" s="1"/>
  <c r="L1616" i="12" s="1"/>
  <c r="L1617" i="12" s="1"/>
  <c r="L1618" i="12" s="1"/>
  <c r="L1619" i="12" s="1"/>
  <c r="L1620" i="12" s="1"/>
  <c r="L1621" i="12" s="1"/>
  <c r="L1622" i="12" s="1"/>
  <c r="L1623" i="12" s="1"/>
  <c r="L1624" i="12" s="1"/>
  <c r="L1625" i="12" s="1"/>
  <c r="L1626" i="12" s="1"/>
  <c r="L1627" i="12" s="1"/>
  <c r="L1628" i="12" s="1"/>
  <c r="L1629" i="12" s="1"/>
  <c r="L1630" i="12" s="1"/>
  <c r="L1631" i="12" s="1"/>
  <c r="L1632" i="12" s="1"/>
  <c r="L1633" i="12" s="1"/>
  <c r="L1634" i="12" s="1"/>
  <c r="L1635" i="12" s="1"/>
  <c r="L1636" i="12" s="1"/>
  <c r="L1637" i="12" s="1"/>
  <c r="L1638" i="12" s="1"/>
  <c r="L1639" i="12" s="1"/>
  <c r="L1640" i="12" s="1"/>
  <c r="L1641" i="12" s="1"/>
  <c r="L1642" i="12" s="1"/>
  <c r="L1643" i="12" s="1"/>
  <c r="L1644" i="12" s="1"/>
  <c r="L1645" i="12" s="1"/>
  <c r="L1646" i="12" s="1"/>
  <c r="L1647" i="12" s="1"/>
  <c r="L1648" i="12" s="1"/>
  <c r="L1649" i="12" s="1"/>
  <c r="L1650" i="12" s="1"/>
  <c r="L1651" i="12" s="1"/>
  <c r="L1652" i="12" s="1"/>
  <c r="L1653" i="12" s="1"/>
  <c r="L1654" i="12" s="1"/>
  <c r="L1655" i="12" s="1"/>
  <c r="L1656" i="12" s="1"/>
  <c r="L1657" i="12" s="1"/>
  <c r="L1658" i="12" s="1"/>
  <c r="L1659" i="12" s="1"/>
  <c r="L1660" i="12" s="1"/>
  <c r="L1661" i="12" s="1"/>
  <c r="L1662" i="12" s="1"/>
  <c r="L1663" i="12" s="1"/>
  <c r="L1664" i="12" s="1"/>
  <c r="L1665" i="12" s="1"/>
  <c r="L1666" i="12" s="1"/>
  <c r="L1667" i="12" s="1"/>
  <c r="L1668" i="12" s="1"/>
  <c r="L1669" i="12" s="1"/>
  <c r="L1670" i="12" s="1"/>
  <c r="L1671" i="12" s="1"/>
  <c r="L1672" i="12" s="1"/>
  <c r="L1673" i="12" s="1"/>
  <c r="L1674" i="12" s="1"/>
  <c r="L1675" i="12" s="1"/>
  <c r="L1676" i="12" s="1"/>
  <c r="L1677" i="12" s="1"/>
  <c r="L1678" i="12" s="1"/>
  <c r="L1679" i="12" s="1"/>
  <c r="L1680" i="12" s="1"/>
  <c r="L1681" i="12" s="1"/>
  <c r="L1682" i="12" s="1"/>
  <c r="L1683" i="12" s="1"/>
  <c r="L1684" i="12" s="1"/>
  <c r="L1685" i="12" s="1"/>
  <c r="L1686" i="12" s="1"/>
  <c r="L1687" i="12" s="1"/>
  <c r="L1688" i="12" s="1"/>
  <c r="L1689" i="12" s="1"/>
  <c r="L1690" i="12" s="1"/>
  <c r="L1691" i="12" s="1"/>
  <c r="L1692" i="12" s="1"/>
  <c r="L1693" i="12" s="1"/>
  <c r="L1694" i="12" s="1"/>
  <c r="L1695" i="12" s="1"/>
  <c r="L1696" i="12" s="1"/>
  <c r="L1697" i="12" s="1"/>
  <c r="L1698" i="12" s="1"/>
  <c r="L1699" i="12" s="1"/>
  <c r="L1700" i="12" s="1"/>
  <c r="L1701" i="12" s="1"/>
  <c r="L1702" i="12" s="1"/>
  <c r="L1703" i="12" s="1"/>
  <c r="L1704" i="12" s="1"/>
  <c r="L1705" i="12" s="1"/>
  <c r="L1706" i="12" s="1"/>
  <c r="L1707" i="12" s="1"/>
  <c r="L1708" i="12" s="1"/>
  <c r="L1709" i="12" s="1"/>
  <c r="L1710" i="12" s="1"/>
  <c r="L1711" i="12" s="1"/>
  <c r="L1712" i="12" s="1"/>
  <c r="L1713" i="12" s="1"/>
  <c r="L1714" i="12" s="1"/>
  <c r="L1715" i="12" s="1"/>
  <c r="L1716" i="12" s="1"/>
  <c r="L1717" i="12" s="1"/>
  <c r="L1718" i="12" s="1"/>
  <c r="L1719" i="12" s="1"/>
  <c r="L1720" i="12" s="1"/>
  <c r="L1721" i="12" s="1"/>
  <c r="L1722" i="12" s="1"/>
  <c r="L1723" i="12" s="1"/>
  <c r="L1724" i="12" s="1"/>
  <c r="L1725" i="12" s="1"/>
  <c r="L1726" i="12" s="1"/>
  <c r="L1727" i="12" s="1"/>
  <c r="L1728" i="12" s="1"/>
  <c r="L1729" i="12" s="1"/>
  <c r="L1730" i="12" s="1"/>
  <c r="L1731" i="12" s="1"/>
  <c r="L1732" i="12" s="1"/>
  <c r="L1733" i="12" s="1"/>
  <c r="L1734" i="12" s="1"/>
  <c r="L1735" i="12" s="1"/>
  <c r="L1736" i="12" s="1"/>
  <c r="L1737" i="12" s="1"/>
  <c r="L1738" i="12" s="1"/>
  <c r="L1739" i="12" s="1"/>
  <c r="L1740" i="12" s="1"/>
  <c r="L1741" i="12" s="1"/>
  <c r="L1742" i="12" s="1"/>
  <c r="L1743" i="12" s="1"/>
  <c r="L1744" i="12" s="1"/>
  <c r="L1745" i="12" s="1"/>
  <c r="L1746" i="12" s="1"/>
  <c r="L1747" i="12" s="1"/>
  <c r="L1748" i="12" s="1"/>
  <c r="L1749" i="12" s="1"/>
  <c r="L1750" i="12" s="1"/>
  <c r="L1751" i="12" s="1"/>
  <c r="L1752" i="12" s="1"/>
  <c r="L1753" i="12" s="1"/>
  <c r="L1754" i="12" s="1"/>
  <c r="L1755" i="12" s="1"/>
  <c r="L1756" i="12" s="1"/>
  <c r="L1757" i="12" s="1"/>
  <c r="L1758" i="12" s="1"/>
  <c r="L1759" i="12" s="1"/>
  <c r="L1760" i="12" s="1"/>
  <c r="L1761" i="12" s="1"/>
  <c r="L1762" i="12" s="1"/>
  <c r="L1763" i="12" s="1"/>
  <c r="L1764" i="12" s="1"/>
  <c r="L1765" i="12" s="1"/>
  <c r="L1766" i="12" s="1"/>
  <c r="L1767" i="12" s="1"/>
  <c r="L1768" i="12" s="1"/>
  <c r="L1769" i="12" s="1"/>
  <c r="L1770" i="12" s="1"/>
  <c r="L1771" i="12" s="1"/>
  <c r="L1772" i="12" s="1"/>
  <c r="L1773" i="12" s="1"/>
  <c r="L1774" i="12" s="1"/>
  <c r="L1775" i="12" s="1"/>
  <c r="L1776" i="12" s="1"/>
  <c r="L1777" i="12" s="1"/>
  <c r="L1778" i="12" s="1"/>
  <c r="L1779" i="12" s="1"/>
  <c r="L1780" i="12" s="1"/>
  <c r="L1781" i="12" s="1"/>
  <c r="L1782" i="12" s="1"/>
  <c r="L1783" i="12" s="1"/>
  <c r="L1784" i="12" s="1"/>
  <c r="L1785" i="12" s="1"/>
  <c r="L1786" i="12" s="1"/>
  <c r="L1787" i="12" s="1"/>
  <c r="L1788" i="12" s="1"/>
  <c r="L1789" i="12" s="1"/>
  <c r="L1790" i="12" s="1"/>
  <c r="L1791" i="12" s="1"/>
  <c r="L1792" i="12" s="1"/>
  <c r="L1793" i="12" s="1"/>
  <c r="L1794" i="12" s="1"/>
  <c r="L1795" i="12" s="1"/>
  <c r="L1796" i="12" s="1"/>
  <c r="L1797" i="12" s="1"/>
  <c r="L1798" i="12" s="1"/>
  <c r="L1799" i="12" s="1"/>
  <c r="B4" i="5"/>
  <c r="C4" i="5"/>
  <c r="C5" i="5" s="1"/>
  <c r="F91" i="38" l="1"/>
  <c r="F92" i="38" s="1"/>
  <c r="O72" i="12"/>
  <c r="O75" i="12"/>
  <c r="E13" i="18"/>
  <c r="G91" i="38"/>
  <c r="G92" i="38" s="1"/>
  <c r="P72" i="12"/>
  <c r="P75" i="12"/>
  <c r="M75" i="12"/>
  <c r="D91" i="38"/>
  <c r="D92" i="38" s="1"/>
  <c r="M72" i="12"/>
  <c r="E91" i="38"/>
  <c r="E92" i="38" s="1"/>
  <c r="N72" i="12"/>
  <c r="N75" i="12"/>
  <c r="G124" i="38"/>
  <c r="G129" i="38" s="1"/>
  <c r="M122" i="38"/>
  <c r="M127" i="38" s="1"/>
  <c r="G106" i="38"/>
  <c r="G112" i="38" s="1"/>
  <c r="E25" i="38"/>
  <c r="G25" i="38" s="1"/>
  <c r="H25" i="38" s="1"/>
  <c r="G122" i="38"/>
  <c r="G127" i="38" s="1"/>
  <c r="G125" i="38"/>
  <c r="G130" i="38" s="1"/>
  <c r="E6" i="19"/>
  <c r="M123" i="38"/>
  <c r="M128" i="38" s="1"/>
  <c r="M124" i="38"/>
  <c r="M129" i="38" s="1"/>
  <c r="G123" i="38"/>
  <c r="G128" i="38" s="1"/>
  <c r="M125" i="38"/>
  <c r="M130" i="38" s="1"/>
  <c r="M43" i="12"/>
  <c r="N37" i="12"/>
  <c r="M3" i="12"/>
  <c r="M17" i="12"/>
  <c r="M50" i="12"/>
  <c r="N16" i="12"/>
  <c r="O31" i="12"/>
  <c r="P37" i="12"/>
  <c r="N56" i="12"/>
  <c r="O67" i="12"/>
  <c r="O3" i="12"/>
  <c r="O9" i="12"/>
  <c r="O17" i="12"/>
  <c r="O23" i="12"/>
  <c r="O44" i="12"/>
  <c r="P61" i="12"/>
  <c r="M67" i="12"/>
  <c r="O2" i="12"/>
  <c r="O50" i="12"/>
  <c r="M23" i="12"/>
  <c r="N31" i="12"/>
  <c r="O37" i="12"/>
  <c r="P50" i="12"/>
  <c r="N67" i="12"/>
  <c r="N3" i="12"/>
  <c r="N9" i="12"/>
  <c r="N17" i="12"/>
  <c r="N23" i="12"/>
  <c r="M37" i="12"/>
  <c r="N44" i="12"/>
  <c r="M56" i="12"/>
  <c r="M61" i="12"/>
  <c r="M44" i="12"/>
  <c r="M30" i="12"/>
  <c r="P56" i="12"/>
  <c r="M9" i="12"/>
  <c r="M31" i="12"/>
  <c r="N61" i="12"/>
  <c r="N2" i="12"/>
  <c r="P31" i="12"/>
  <c r="N50" i="12"/>
  <c r="O56" i="12"/>
  <c r="P67" i="12"/>
  <c r="P3" i="12"/>
  <c r="P9" i="12"/>
  <c r="E81" i="38"/>
  <c r="L81" i="38" s="1"/>
  <c r="P17" i="12"/>
  <c r="P23" i="12"/>
  <c r="P44" i="12"/>
  <c r="O61" i="12"/>
  <c r="E83" i="38"/>
  <c r="L83" i="38" s="1"/>
  <c r="E82" i="38"/>
  <c r="L82" i="38" s="1"/>
  <c r="C13" i="18"/>
  <c r="D13" i="18"/>
  <c r="B13" i="18"/>
  <c r="F4" i="5"/>
  <c r="E5" i="19" s="1"/>
  <c r="E13" i="38"/>
  <c r="B9" i="5"/>
  <c r="B5" i="5" s="1"/>
  <c r="F5" i="5" s="1"/>
  <c r="D5" i="19" s="1"/>
  <c r="J1" i="35" s="1"/>
  <c r="C6" i="5"/>
  <c r="G14" i="38" l="1"/>
  <c r="K80" i="35"/>
  <c r="E15" i="38"/>
  <c r="D14" i="38"/>
  <c r="H80" i="35"/>
  <c r="F14" i="38"/>
  <c r="J80" i="35"/>
  <c r="E14" i="38"/>
  <c r="I80" i="35"/>
  <c r="K3" i="35"/>
  <c r="E64" i="19"/>
  <c r="K61" i="35" s="1"/>
  <c r="D85" i="38"/>
  <c r="K85" i="38" s="1"/>
  <c r="F13" i="38"/>
  <c r="F15" i="38" s="1"/>
  <c r="P2" i="12"/>
  <c r="E80" i="38"/>
  <c r="L80" i="38" s="1"/>
  <c r="G104" i="38"/>
  <c r="G110" i="38" s="1"/>
  <c r="E23" i="38"/>
  <c r="G23" i="38" s="1"/>
  <c r="H23" i="38" s="1"/>
  <c r="G103" i="38"/>
  <c r="G109" i="38" s="1"/>
  <c r="E22" i="38"/>
  <c r="G22" i="38" s="1"/>
  <c r="H22" i="38" s="1"/>
  <c r="G102" i="38"/>
  <c r="G108" i="38" s="1"/>
  <c r="E21" i="38"/>
  <c r="G21" i="38" s="1"/>
  <c r="H21" i="38" s="1"/>
  <c r="G105" i="38"/>
  <c r="G111" i="38" s="1"/>
  <c r="G42" i="38"/>
  <c r="G43" i="38" s="1"/>
  <c r="E24" i="38"/>
  <c r="G24" i="38" s="1"/>
  <c r="H24" i="38" s="1"/>
  <c r="K1" i="35"/>
  <c r="H1" i="36"/>
  <c r="N79" i="12"/>
  <c r="O79" i="12"/>
  <c r="P79" i="12"/>
  <c r="M79" i="12"/>
  <c r="E4" i="38"/>
  <c r="F40" i="38"/>
  <c r="F46" i="38" s="1"/>
  <c r="F4" i="38"/>
  <c r="D70" i="38" s="1"/>
  <c r="G40" i="38"/>
  <c r="G46" i="38" s="1"/>
  <c r="D20" i="38"/>
  <c r="D5" i="38"/>
  <c r="D7" i="38" s="1"/>
  <c r="E48" i="38"/>
  <c r="E5" i="38"/>
  <c r="E7" i="38" s="1"/>
  <c r="F48" i="38"/>
  <c r="E5" i="25"/>
  <c r="Q5" i="28"/>
  <c r="B5" i="26"/>
  <c r="E5" i="21"/>
  <c r="E5" i="29"/>
  <c r="P1" i="12"/>
  <c r="E5" i="24"/>
  <c r="K5" i="22"/>
  <c r="E5" i="23"/>
  <c r="E5" i="18"/>
  <c r="L5" i="28"/>
  <c r="H5" i="22"/>
  <c r="D5" i="21"/>
  <c r="D5" i="29"/>
  <c r="D5" i="25"/>
  <c r="O1" i="12"/>
  <c r="D5" i="23"/>
  <c r="D5" i="24"/>
  <c r="D5" i="18"/>
  <c r="O16" i="12"/>
  <c r="P30" i="12"/>
  <c r="P16" i="12"/>
  <c r="O43" i="12"/>
  <c r="O60" i="12"/>
  <c r="O30" i="12"/>
  <c r="N43" i="12"/>
  <c r="M16" i="12"/>
  <c r="N30" i="12"/>
  <c r="P43" i="12"/>
  <c r="N60" i="12"/>
  <c r="D13" i="38"/>
  <c r="D15" i="38" s="1"/>
  <c r="M2" i="12"/>
  <c r="C7" i="5"/>
  <c r="B6" i="5"/>
  <c r="F6" i="5" s="1"/>
  <c r="C5" i="19" s="1"/>
  <c r="I1" i="35" s="1"/>
  <c r="D72" i="38" l="1"/>
  <c r="D73" i="38" s="1"/>
  <c r="E85" i="38"/>
  <c r="L85" i="38" s="1"/>
  <c r="G13" i="38"/>
  <c r="G15" i="38" s="1"/>
  <c r="G12" i="38"/>
  <c r="D30" i="38" s="1"/>
  <c r="F158" i="38"/>
  <c r="F12" i="38"/>
  <c r="E158" i="38"/>
  <c r="E166" i="38" s="1"/>
  <c r="E174" i="38" s="1"/>
  <c r="F89" i="38"/>
  <c r="F95" i="38" s="1"/>
  <c r="F116" i="38" s="1"/>
  <c r="L116" i="38" s="1"/>
  <c r="F54" i="38"/>
  <c r="G89" i="38"/>
  <c r="G95" i="38" s="1"/>
  <c r="L95" i="38" s="1"/>
  <c r="G54" i="38"/>
  <c r="F5" i="38"/>
  <c r="F7" i="38" s="1"/>
  <c r="G48" i="38"/>
  <c r="D4" i="38"/>
  <c r="E40" i="38"/>
  <c r="E46" i="38" s="1"/>
  <c r="D133" i="38"/>
  <c r="C5" i="38"/>
  <c r="C7" i="38" s="1"/>
  <c r="D48" i="38"/>
  <c r="C5" i="24"/>
  <c r="E5" i="22"/>
  <c r="C5" i="25"/>
  <c r="C5" i="23"/>
  <c r="N1" i="12"/>
  <c r="C5" i="29"/>
  <c r="G5" i="28"/>
  <c r="C5" i="21"/>
  <c r="C5" i="18"/>
  <c r="P60" i="12"/>
  <c r="M60" i="12"/>
  <c r="B7" i="5"/>
  <c r="F7" i="5" s="1"/>
  <c r="B5" i="19" s="1"/>
  <c r="F166" i="38" l="1"/>
  <c r="F174" i="38" s="1"/>
  <c r="C163" i="38"/>
  <c r="C169" i="38" s="1"/>
  <c r="E12" i="38"/>
  <c r="D158" i="38"/>
  <c r="D166" i="38" s="1"/>
  <c r="D174" i="38" s="1"/>
  <c r="L54" i="38"/>
  <c r="D79" i="38"/>
  <c r="G79" i="38" s="1"/>
  <c r="K79" i="38" s="1"/>
  <c r="M54" i="38"/>
  <c r="E79" i="38"/>
  <c r="H79" i="38" s="1"/>
  <c r="L79" i="38" s="1"/>
  <c r="H1" i="35"/>
  <c r="B5" i="25"/>
  <c r="G116" i="38"/>
  <c r="M116" i="38" s="1"/>
  <c r="F133" i="38"/>
  <c r="D147" i="38"/>
  <c r="F147" i="38" s="1"/>
  <c r="K95" i="38"/>
  <c r="E89" i="38"/>
  <c r="E95" i="38" s="1"/>
  <c r="J95" i="38" s="1"/>
  <c r="E54" i="38"/>
  <c r="K54" i="38" s="1"/>
  <c r="C4" i="38"/>
  <c r="D40" i="38"/>
  <c r="D46" i="38" s="1"/>
  <c r="M1" i="12"/>
  <c r="B5" i="28"/>
  <c r="B5" i="29"/>
  <c r="B5" i="24"/>
  <c r="B5" i="18"/>
  <c r="B5" i="21"/>
  <c r="B5" i="23"/>
  <c r="B5" i="22"/>
  <c r="D12" i="38" l="1"/>
  <c r="C158" i="38"/>
  <c r="C166" i="38" s="1"/>
  <c r="C174" i="38" s="1"/>
  <c r="D89" i="38"/>
  <c r="D95" i="38" s="1"/>
  <c r="D116" i="38" s="1"/>
  <c r="J116" i="38" s="1"/>
  <c r="D54" i="38"/>
  <c r="J54" i="38" s="1"/>
  <c r="E116" i="38"/>
  <c r="K116" i="38" s="1"/>
  <c r="D24" i="24"/>
  <c r="J202" i="35" s="1"/>
  <c r="C24" i="24"/>
  <c r="I202" i="35" s="1"/>
  <c r="E24" i="24"/>
  <c r="K202" i="35" s="1"/>
  <c r="E6" i="24"/>
  <c r="K184" i="35" s="1"/>
  <c r="B24" i="24"/>
  <c r="H202" i="35" s="1"/>
  <c r="I95" i="38" l="1"/>
  <c r="B6" i="24"/>
  <c r="H184" i="35" s="1"/>
  <c r="M360" i="12"/>
  <c r="C6" i="24"/>
  <c r="I184" i="35" s="1"/>
  <c r="N360" i="12"/>
  <c r="P360" i="12"/>
  <c r="D6" i="24"/>
  <c r="J184" i="35" s="1"/>
  <c r="O360" i="12"/>
  <c r="P342" i="12"/>
  <c r="E41" i="24"/>
  <c r="K219" i="35" s="1"/>
  <c r="B58" i="29"/>
  <c r="H405" i="35" s="1"/>
  <c r="G47" i="38" l="1"/>
  <c r="G49" i="38" s="1"/>
  <c r="D151" i="38"/>
  <c r="H151" i="38" s="1"/>
  <c r="P1431" i="12"/>
  <c r="P1346" i="12"/>
  <c r="P1176" i="12"/>
  <c r="P1516" i="12"/>
  <c r="P1686" i="12"/>
  <c r="P1261" i="12"/>
  <c r="P1771" i="12"/>
  <c r="P1601" i="12"/>
  <c r="B67" i="29"/>
  <c r="H414" i="35" s="1"/>
  <c r="M1100" i="12"/>
  <c r="B41" i="24"/>
  <c r="H219" i="35" s="1"/>
  <c r="M342" i="12"/>
  <c r="P377" i="12"/>
  <c r="D41" i="24"/>
  <c r="J219" i="35" s="1"/>
  <c r="O342" i="12"/>
  <c r="C41" i="24"/>
  <c r="I219" i="35" s="1"/>
  <c r="N342" i="12"/>
  <c r="E47" i="38" l="1"/>
  <c r="E49" i="38" s="1"/>
  <c r="D47" i="38"/>
  <c r="D49" i="38" s="1"/>
  <c r="F47" i="38"/>
  <c r="F49" i="38" s="1"/>
  <c r="D150" i="38"/>
  <c r="H150" i="38" s="1"/>
  <c r="I88" i="30"/>
  <c r="H1374" i="36" s="1"/>
  <c r="P1755" i="12"/>
  <c r="H88" i="30"/>
  <c r="H1289" i="36" s="1"/>
  <c r="P1670" i="12"/>
  <c r="E88" i="30"/>
  <c r="H1034" i="36" s="1"/>
  <c r="P1415" i="12"/>
  <c r="F88" i="30"/>
  <c r="H1119" i="36" s="1"/>
  <c r="P1500" i="12"/>
  <c r="B88" i="30"/>
  <c r="H779" i="36" s="1"/>
  <c r="P1160" i="12"/>
  <c r="G88" i="30"/>
  <c r="H1204" i="36" s="1"/>
  <c r="P1585" i="12"/>
  <c r="C88" i="30"/>
  <c r="H864" i="36" s="1"/>
  <c r="P1245" i="12"/>
  <c r="D88" i="30"/>
  <c r="H949" i="36" s="1"/>
  <c r="P1330" i="12"/>
  <c r="M1109" i="12"/>
  <c r="M377" i="12"/>
  <c r="O377" i="12"/>
  <c r="N377" i="12"/>
  <c r="P1202" i="12" l="1"/>
  <c r="P1797" i="12"/>
  <c r="P1372" i="12"/>
  <c r="P1542" i="12"/>
  <c r="P1287" i="12"/>
  <c r="P1457" i="12"/>
  <c r="P1627" i="12"/>
  <c r="P1712" i="12"/>
</calcChain>
</file>

<file path=xl/sharedStrings.xml><?xml version="1.0" encoding="utf-8"?>
<sst xmlns="http://schemas.openxmlformats.org/spreadsheetml/2006/main" count="20745" uniqueCount="4458">
  <si>
    <t>Public Sector External Debt</t>
  </si>
  <si>
    <t>Short-term</t>
  </si>
  <si>
    <t>Loans</t>
  </si>
  <si>
    <t>Long-term</t>
  </si>
  <si>
    <t>Total</t>
  </si>
  <si>
    <t>Footnotes</t>
  </si>
  <si>
    <t>Country-specific notes:</t>
  </si>
  <si>
    <t>One year or less</t>
  </si>
  <si>
    <t>(months)</t>
  </si>
  <si>
    <t>Principal</t>
  </si>
  <si>
    <t>Interest</t>
  </si>
  <si>
    <t>Publicly-Guaranteed Private Sector External Debt</t>
  </si>
  <si>
    <t>previous quarter</t>
  </si>
  <si>
    <t>previous year</t>
  </si>
  <si>
    <t>name</t>
  </si>
  <si>
    <t>T3.1</t>
  </si>
  <si>
    <t>T1.1</t>
  </si>
  <si>
    <t>T3.2</t>
  </si>
  <si>
    <t>T1.2</t>
  </si>
  <si>
    <t>T1.3</t>
  </si>
  <si>
    <t>current year entered</t>
  </si>
  <si>
    <t>yer and quarter entered</t>
  </si>
  <si>
    <t>Please enter:</t>
  </si>
  <si>
    <t xml:space="preserve">  reporting currency:</t>
  </si>
  <si>
    <t xml:space="preserve">  reporting country:</t>
  </si>
  <si>
    <t>scale</t>
  </si>
  <si>
    <t xml:space="preserve">  latest reporting period (yyyyQ#):</t>
  </si>
  <si>
    <t>General Government</t>
  </si>
  <si>
    <t>Other debt liabilities 5/</t>
  </si>
  <si>
    <t>Gross External Debt Position</t>
  </si>
  <si>
    <t>More than one year to two years</t>
  </si>
  <si>
    <t>More than 0 to 3</t>
  </si>
  <si>
    <t>More than 3 to 6</t>
  </si>
  <si>
    <t>More than 6 to 9</t>
  </si>
  <si>
    <t>More than 9 to 12</t>
  </si>
  <si>
    <t>More than 18 to 24</t>
  </si>
  <si>
    <t>SDR allocations (principal)</t>
  </si>
  <si>
    <t>Debt securities</t>
  </si>
  <si>
    <t>Trade credit and advances</t>
  </si>
  <si>
    <t xml:space="preserve">Debt liabilities of direct investment enterprises to direct investors              </t>
  </si>
  <si>
    <t xml:space="preserve">Debt liabilities of direct investors to direct investment enterprises </t>
  </si>
  <si>
    <t>Debt liabilities between fellow enterprises</t>
  </si>
  <si>
    <t>Memorandum items</t>
  </si>
  <si>
    <t>3/ Specify whether debt securities are valued at nominal or market value.</t>
  </si>
  <si>
    <t>DT.DOD.DECT.CD.FC</t>
  </si>
  <si>
    <t>DT.DOD.DSTC.CD.FC</t>
  </si>
  <si>
    <t>Long-term 5/</t>
  </si>
  <si>
    <t>DT.DOD.DLXF.CD.FC</t>
  </si>
  <si>
    <t>DT.DOD.DSTC.CD.DC</t>
  </si>
  <si>
    <t>DT.DOD.DLXF.CD.DC</t>
  </si>
  <si>
    <t>Unallocated</t>
  </si>
  <si>
    <t>DT.DOD.DECT.CD.UC</t>
  </si>
  <si>
    <t>2/ Specify whether debt securities are valued at nominal or market value.</t>
  </si>
  <si>
    <t>Currency and deposits 4/</t>
  </si>
  <si>
    <t>Other debt liabilities 5/ 6/</t>
  </si>
  <si>
    <t>Central Bank</t>
  </si>
  <si>
    <t>Deposit-Taking Corporations, except the Central Bank</t>
  </si>
  <si>
    <t>Other Sectors</t>
  </si>
  <si>
    <t>Direct Investment: Intercompany Lending</t>
  </si>
  <si>
    <t>Debt liabilities to fellow enterprises</t>
  </si>
  <si>
    <t>DT.DOD.DECT.CD.AR</t>
  </si>
  <si>
    <t>Arrears: By Sector</t>
  </si>
  <si>
    <t>Direct investment: Intercompany Lending</t>
  </si>
  <si>
    <t>4/ It is recommended that all currency and deposits be included in the short-term category unless detailed information is available to make the short-term/long-term attribution.</t>
  </si>
  <si>
    <r>
      <t xml:space="preserve">Note: Differences with Table 4.1 of the </t>
    </r>
    <r>
      <rPr>
        <i/>
        <sz val="10"/>
        <rFont val="Times New Roman"/>
        <family val="1"/>
      </rPr>
      <t>Guide</t>
    </r>
    <r>
      <rPr>
        <sz val="10"/>
        <rFont val="Times New Roman"/>
        <family val="1"/>
      </rPr>
      <t>:</t>
    </r>
  </si>
  <si>
    <t>No breakdown of other sectors into three subsectors.</t>
  </si>
  <si>
    <t>No breakdown of debt securities by maturity in memorandum items.</t>
  </si>
  <si>
    <t xml:space="preserve">  reporting scale:</t>
  </si>
  <si>
    <t>T1.4</t>
  </si>
  <si>
    <t>DT.DOD.DECT.CD.TO</t>
  </si>
  <si>
    <t>DT.TDS.DECT.CD.IQ</t>
  </si>
  <si>
    <t>DT.AMT.DECT.CD.IQ</t>
  </si>
  <si>
    <t>DT.INT.DECT.CD.IQ</t>
  </si>
  <si>
    <t>Arrears</t>
  </si>
  <si>
    <t>Validation Sheet</t>
  </si>
  <si>
    <r>
      <t xml:space="preserve">Quarterly External Debt Statistics: </t>
    </r>
    <r>
      <rPr>
        <b/>
        <sz val="20"/>
        <color theme="3" tint="-0.249977111117893"/>
        <rFont val="Times New Roman"/>
        <family val="1"/>
      </rPr>
      <t>Template for SDDS Reporter</t>
    </r>
  </si>
  <si>
    <t>Supplementary Tables</t>
  </si>
  <si>
    <t>Table 1.3 - Gross External Debt Position: Public Sector Debt and Publicly-Guaranteed Private Sector Debt</t>
  </si>
  <si>
    <t xml:space="preserve">Table 1.4 - Gross External Debt Position: Arrears by Sector </t>
  </si>
  <si>
    <t xml:space="preserve">Table 1.2 - Gross External Debt Position: Other Sectors </t>
  </si>
  <si>
    <t>Table 1.6 - Gross External Debt Position: Reconciliation of Positions and Flows</t>
  </si>
  <si>
    <t xml:space="preserve">Table 2.1 - Gross External Foreign Currency and Foreign-Currency-Linked Debt Position </t>
  </si>
  <si>
    <t>Table 3.2 - Debt-Service Payment Schedule for Outstanding External Debt as of End-Period: by Sector and Instrument</t>
  </si>
  <si>
    <t>Table 3.1 - Gross External Debt Position: Short-Term Remaining Maturity - by Sector</t>
  </si>
  <si>
    <t>Table 1.5 - Net External Debt Position: by Sector</t>
  </si>
  <si>
    <r>
      <t xml:space="preserve">Table 2 </t>
    </r>
    <r>
      <rPr>
        <sz val="9"/>
        <rFont val="Times New Roman"/>
        <family val="1"/>
      </rPr>
      <t xml:space="preserve"> (SDDS Encouraged component 1/ 2/)</t>
    </r>
  </si>
  <si>
    <t>Gross External Debt Position: Foreign Currency and Domestic Currency Denominated Debt  3/ 4/</t>
  </si>
  <si>
    <t>Foreign currency 5/</t>
  </si>
  <si>
    <t>Long-term 6/</t>
  </si>
  <si>
    <t>Domestic currency 7/</t>
  </si>
  <si>
    <t xml:space="preserve">Gross External Debt Position </t>
  </si>
  <si>
    <t xml:space="preserve"> 1/ The SDDS encourages the dissemination of supplementary information on the foreign currency/domestic currency split of quarterly external debt quarterly with a one-quarter lag.</t>
  </si>
  <si>
    <t>6/ Includes SDR allocations reported in Table 1.</t>
  </si>
  <si>
    <r>
      <t xml:space="preserve">Table 3 </t>
    </r>
    <r>
      <rPr>
        <sz val="9"/>
        <rFont val="Times New Roman"/>
        <family val="1"/>
      </rPr>
      <t>(SDDS Encouraged component 1/ 2/)</t>
    </r>
  </si>
  <si>
    <t>Debt-Service Payment Schedule for Outstanding External Debt as of End-Period: by Sector</t>
  </si>
  <si>
    <t>More than</t>
  </si>
  <si>
    <t>two years</t>
  </si>
  <si>
    <t>immediate 3/</t>
  </si>
  <si>
    <t>General Government *</t>
  </si>
  <si>
    <t>Central Bank *</t>
  </si>
  <si>
    <t xml:space="preserve">Interest </t>
  </si>
  <si>
    <r>
      <t xml:space="preserve">Direct Investment: Intercompany Lending </t>
    </r>
    <r>
      <rPr>
        <b/>
        <sz val="8"/>
        <rFont val="Times New Roman"/>
        <family val="1"/>
      </rPr>
      <t>4/</t>
    </r>
  </si>
  <si>
    <t xml:space="preserve">Principal </t>
  </si>
  <si>
    <t>Total Debt Service Payments</t>
  </si>
  <si>
    <r>
      <t>Memorandum items on SDRs</t>
    </r>
    <r>
      <rPr>
        <i/>
        <sz val="10"/>
        <rFont val="Times New Roman"/>
        <family val="1"/>
      </rPr>
      <t xml:space="preserve"> </t>
    </r>
    <r>
      <rPr>
        <i/>
        <sz val="8"/>
        <rFont val="Times New Roman"/>
        <family val="1"/>
      </rPr>
      <t>5/</t>
    </r>
  </si>
  <si>
    <t>Interest receipts on SDR holdings</t>
  </si>
  <si>
    <t>Interest payments on SDR allocations</t>
  </si>
  <si>
    <t>More than 12  to 18</t>
  </si>
  <si>
    <r>
      <t xml:space="preserve">Note: Differences with Table 7.2 of the </t>
    </r>
    <r>
      <rPr>
        <i/>
        <sz val="10"/>
        <rFont val="Times New Roman"/>
        <family val="1"/>
      </rPr>
      <t>Guide</t>
    </r>
    <r>
      <rPr>
        <sz val="10"/>
        <rFont val="Times New Roman"/>
        <family val="1"/>
      </rPr>
      <t>:</t>
    </r>
  </si>
  <si>
    <t>No breakdown by type of instrument.</t>
  </si>
  <si>
    <t>No breakdown of direct investment-intercompany lending into three categories.</t>
  </si>
  <si>
    <r>
      <t xml:space="preserve">Table 4 </t>
    </r>
    <r>
      <rPr>
        <sz val="9"/>
        <rFont val="Times New Roman"/>
        <family val="1"/>
      </rPr>
      <t>(SDDS Encouraged component 1/)</t>
    </r>
  </si>
  <si>
    <t>Gross External Debt Position: Principal and Interest Payments Due in One Year or Less - by Sector 1/ 2/ 3/</t>
  </si>
  <si>
    <t>2/ Including debt immediately available on demand and/or immediately due (including arrears and interest on arrears).</t>
  </si>
  <si>
    <t>3/ Direct Investment: Intercompany Lending should preferably be disseminated separately from the four sectors. Alternatively, Direct Investment: Intercompany Lending should be reported under its relevant sectors.</t>
  </si>
  <si>
    <t xml:space="preserve">Central Bank </t>
  </si>
  <si>
    <t>Supplementary Table 1.1</t>
  </si>
  <si>
    <t>Nominal Value Position</t>
  </si>
  <si>
    <t>Difference with</t>
  </si>
  <si>
    <t>Market Value Position</t>
  </si>
  <si>
    <t>at End-Period 4/ 6/</t>
  </si>
  <si>
    <t>Market Value</t>
  </si>
  <si>
    <t>at End-Period 5/ 6/</t>
  </si>
  <si>
    <t>Supplementary Table 1.2</t>
  </si>
  <si>
    <t>Gross External Debt Position - Other Sectors 1/ 2/</t>
  </si>
  <si>
    <t>Other financial corporations</t>
  </si>
  <si>
    <t>Currency and deposits 3/</t>
  </si>
  <si>
    <t>Other debt liabilities 4/ 5/</t>
  </si>
  <si>
    <t>Other debt liabilities 4/</t>
  </si>
  <si>
    <t>Nonfinancial corporations</t>
  </si>
  <si>
    <t>Households and nonprofit institutions serving households (NPISHs)</t>
  </si>
  <si>
    <t>TOTAL</t>
  </si>
  <si>
    <t>3/ It is recommended that all currency and deposits be included in the short-term category unless detailed information is available to make the maturity (short-term/long-term) attribution.</t>
  </si>
  <si>
    <t>Supplementary Table 1.3</t>
  </si>
  <si>
    <t>Gross External Debt Position: Public Sector Debt and Publicly-Guaranteed Private Sector Debt  1/ 2/</t>
  </si>
  <si>
    <t>Public Sector External Debt 3/</t>
  </si>
  <si>
    <t>Currency and deposits 5/</t>
  </si>
  <si>
    <t>Other debt liabilities 6/ 7/</t>
  </si>
  <si>
    <t>Special drawing rights (allocations)  8/</t>
  </si>
  <si>
    <t xml:space="preserve">Debt securities </t>
  </si>
  <si>
    <t>Other debt liabilities 6/</t>
  </si>
  <si>
    <t xml:space="preserve">Direct investment: Intercompany Lending </t>
  </si>
  <si>
    <t>Debt liabilities of direct investment enterprises to direct investors</t>
  </si>
  <si>
    <t>Debt liabilities of direct investors to direct investment enterprises</t>
  </si>
  <si>
    <t>Publicly Guaranteed Private Sector External Debt 4/</t>
  </si>
  <si>
    <t>Direct investment: Intercompany Lending 9/</t>
  </si>
  <si>
    <t>Memorandum Items:</t>
  </si>
  <si>
    <t>Public Sector External Debt 10/</t>
  </si>
  <si>
    <t>Publicly-Guaranteed Private Sector External Debt 10/</t>
  </si>
  <si>
    <t>5/ It is recommended that all currency and deposits be included in the short-term category unless detailed information is available to make the short-term/long-term attribution.</t>
  </si>
  <si>
    <t>9/ Because of the nature of the relationship between debtor and creditor, Direct Investment: Intercompany Lending is separately identified. A maturity attribution is not provided for intercompany lending.</t>
  </si>
  <si>
    <t>10/ Includes arrears on Direct Investment: Intercompany Lending reported in the table under public sector and publicly-guaranteed private sector external debt.</t>
  </si>
  <si>
    <t>Supplementary Table 1.4</t>
  </si>
  <si>
    <t>Gross External Debt Position: Arrears by Sector 1/ 2/ 3/</t>
  </si>
  <si>
    <t>2/ Valued at nominal value.</t>
  </si>
  <si>
    <t>3/ Interest includes accrued interest on arrears of principal and interest.</t>
  </si>
  <si>
    <t>Currency and deposits 2/</t>
  </si>
  <si>
    <t>Other debt liabilities 3/ 4/</t>
  </si>
  <si>
    <t>Special drawing rights (SDRs)</t>
  </si>
  <si>
    <t>Other debt liabilities 3/</t>
  </si>
  <si>
    <t xml:space="preserve">Debt of direct investment enterprises to direct investors              </t>
  </si>
  <si>
    <t xml:space="preserve">Debt of direct investors to direct investment enterprises </t>
  </si>
  <si>
    <t>Debt between fellow enterprises</t>
  </si>
  <si>
    <t>Gross External Debt Position (1)</t>
  </si>
  <si>
    <t>External Assets in Debt Instruments (2)</t>
  </si>
  <si>
    <t>Net External Debt (3)=(1)-(2)</t>
  </si>
  <si>
    <t>n.a.</t>
  </si>
  <si>
    <t>Supplementary Table 1.5</t>
  </si>
  <si>
    <t>Net External Debt Position: By Sector  1/</t>
  </si>
  <si>
    <t xml:space="preserve">n.a. not applicable </t>
  </si>
  <si>
    <t>2/ It is recommended that all currency and deposits be included in the short-term category unless detailed information is available to make the short-term/long-term attribution.</t>
  </si>
  <si>
    <t>Supplementary Table 1.6</t>
  </si>
  <si>
    <t>Gross External Debt Position: Reconciliation of Positions and Flows 1/</t>
  </si>
  <si>
    <t xml:space="preserve">Special drawing rights (allocations) </t>
  </si>
  <si>
    <t>Deposit-taking Corporations, except the Central Bank</t>
  </si>
  <si>
    <t>Gross External Debt</t>
  </si>
  <si>
    <t>Positon at beginning of period</t>
  </si>
  <si>
    <t>Changes in position due to</t>
  </si>
  <si>
    <t>Transactions</t>
  </si>
  <si>
    <t>Exchange rate changes</t>
  </si>
  <si>
    <t>Other price changes</t>
  </si>
  <si>
    <t>Other changes in volume</t>
  </si>
  <si>
    <t>Positon at end of period</t>
  </si>
  <si>
    <t xml:space="preserve">Supplementary Table 2.1  </t>
  </si>
  <si>
    <t>Gross External Foreign Currency and Foreign-Currency-Linked Debt Position  1/ 2/ 3/</t>
  </si>
  <si>
    <t>End-Period</t>
  </si>
  <si>
    <t>U.S. dollar</t>
  </si>
  <si>
    <t>Euro</t>
  </si>
  <si>
    <t>Yen</t>
  </si>
  <si>
    <t>Other</t>
  </si>
  <si>
    <t>Short-term 4/</t>
  </si>
  <si>
    <t xml:space="preserve">Direct Investment: Intercompany Lending </t>
  </si>
  <si>
    <t>5/ Includes SDR allocations reported in Tables 1 and 2.</t>
  </si>
  <si>
    <t>No memorandum items.</t>
  </si>
  <si>
    <t>Supplementary Table 3.1</t>
  </si>
  <si>
    <t>Gross External Debt Position: Short-Term Remaining Maturity--By Sector  1/ 2/ 3/</t>
  </si>
  <si>
    <t>Short-term debt on an original maturity basis</t>
  </si>
  <si>
    <t>Long-term debt obligations due for payment within one year or less</t>
  </si>
  <si>
    <t>Direct Investment: Intercompany Lending 7/</t>
  </si>
  <si>
    <t>Short-term on an original maturity basis</t>
  </si>
  <si>
    <t>Total Short-Term External Debt (remaining maturity basis)</t>
  </si>
  <si>
    <t>7/ If data on Direct Investment: Intercompany Lending on a short-term remaining maturity basis are available.</t>
  </si>
  <si>
    <t>Special drawing rights (allocations) *</t>
  </si>
  <si>
    <t>Currency and deposits</t>
  </si>
  <si>
    <t>Direct Investment: Intercompany Lending 5/</t>
  </si>
  <si>
    <t>Memorandum items on SDRs 6/</t>
  </si>
  <si>
    <t>Supplementary Table 3.2</t>
  </si>
  <si>
    <t>Debt-Service Payment Schedule for Outstanding External Debt as of End-Period: by Sector and Instrument 1/</t>
  </si>
  <si>
    <t>Gross External Debt Payments</t>
  </si>
  <si>
    <t>1/ Supplementary table to Table 3 that presents a schedule of projected payments broken down by institutional sector and instrument. Separate identification of Direct Investment: Intercompany Lending is encouraged. The projected debt service payments are the expected nominal amounts to be paid on external debt outstanding on the reference date. Dissemination of information on the schedule of projected debt service payments twice yearly is recommended.</t>
  </si>
  <si>
    <t>2/ Immediately available on demand and/or immediately due (including arrears and interest on arrears).</t>
  </si>
  <si>
    <t>Numbers in red indicate a reported total which is not consitent with the reported components</t>
  </si>
  <si>
    <t>DT.DOD.DECT.CD.GG.AR</t>
  </si>
  <si>
    <t>DT.DOD.DSTC.CD.GG.AR</t>
  </si>
  <si>
    <t>DT.DOD.DSCD.CD.GG.AR</t>
  </si>
  <si>
    <t>DT.DOD.DSTM.CD.GG.AR</t>
  </si>
  <si>
    <t>DT.DOD.DSTL.CD.GG.AR</t>
  </si>
  <si>
    <t>DT.DOD.DSTT.CD.GG.AR</t>
  </si>
  <si>
    <t>DT.DOD.DSOO.CD.GG.AR</t>
  </si>
  <si>
    <t>DT.DOD.DLXF.CD.GG.AR</t>
  </si>
  <si>
    <t>DT.DOD.DLTS.CD.GG</t>
  </si>
  <si>
    <t>DT.DOD.DLCD.CD.GG.AR</t>
  </si>
  <si>
    <t>DT.DOD.DLBN.CD.GG.AR</t>
  </si>
  <si>
    <t>DT.DOD.DLTL.CD.GG.AR</t>
  </si>
  <si>
    <t>DT.DOD.DLTT.CD.GG.AR</t>
  </si>
  <si>
    <t>DT.DOD.DLTO.CD.GG.AR</t>
  </si>
  <si>
    <t>DT.DOD.DECT.CD.MA.AR</t>
  </si>
  <si>
    <t>DT.DOD.DSTC.CD.MA.AR</t>
  </si>
  <si>
    <t>DT.DOD.DSCD.CD.MA.AR</t>
  </si>
  <si>
    <t>DT.DOD.DSTM.CD.MA.AR</t>
  </si>
  <si>
    <t>DT.DOD.DSTL.CD.MA.AR</t>
  </si>
  <si>
    <t>DT.DOD.DSTT.CD.MA.AR</t>
  </si>
  <si>
    <t>DT.DOD.DSOO.CD.MA.AR</t>
  </si>
  <si>
    <t>DT.DOD.DLXF.CD.MA.AR</t>
  </si>
  <si>
    <t>DT.DOD.DLTS.CD.MA.AR</t>
  </si>
  <si>
    <t>DT.DOD.DLCD.CD.MA.AR</t>
  </si>
  <si>
    <t>DT.DOD.DLBN.CD.MA.AR</t>
  </si>
  <si>
    <t>DT.DOD.DLTL.CD.MA.AR</t>
  </si>
  <si>
    <t>DT.DOD.DLTT.CD.MA.AR</t>
  </si>
  <si>
    <t>DT.DOD.DLTO.CD.MA.AR</t>
  </si>
  <si>
    <t>DT.DOD.DECT.CD.CB.AR</t>
  </si>
  <si>
    <t>DT.DOD.DSTC.CD.CB.AR</t>
  </si>
  <si>
    <t>DT.DOD.DSCD.CD.CB.AR</t>
  </si>
  <si>
    <t>DT.DOD.DSTM.CD.CB.AR</t>
  </si>
  <si>
    <t>DT.DOD.DSTL.CD.CB.AR</t>
  </si>
  <si>
    <t>DT.DOD.DSTT.CD.CB.AR</t>
  </si>
  <si>
    <t>DT.DOD.DSOO.CD.CB.AR</t>
  </si>
  <si>
    <t>DT.DOD.DLXF.CD.CB.AR</t>
  </si>
  <si>
    <t>DT.DOD.DLCD.CD.CB.AR</t>
  </si>
  <si>
    <t>DT.DOD.DLBN.CD.CB.AR</t>
  </si>
  <si>
    <t>DT.DOD.DLTL.CD.CB.AR</t>
  </si>
  <si>
    <t>DT.DOD.DLTT.CD.CB.AR</t>
  </si>
  <si>
    <t>DT.DOD.DLTO.CD.CB.AR</t>
  </si>
  <si>
    <t>DT.DOD.DECT.CD.OT.AR</t>
  </si>
  <si>
    <t>DT.DOD.DSTC.CD.OT.AR</t>
  </si>
  <si>
    <t>DT.DOD.DSCD.CD.OT.AR</t>
  </si>
  <si>
    <t>DT.DOD.DSTM.CD.OT.AR</t>
  </si>
  <si>
    <t>DT.DOD.DSTL.CD.OT.AR</t>
  </si>
  <si>
    <t>DT.DOD.DSTT.CD.OT.AR</t>
  </si>
  <si>
    <t>DT.DOD.DSOO.CD.OT.AR</t>
  </si>
  <si>
    <t>DT.DOD.DLXF.CD.OT.AR</t>
  </si>
  <si>
    <t>DT.DOD.DLCD.CD.OT.AR</t>
  </si>
  <si>
    <t>DT.DOD.DLBN.CD.OT.AR</t>
  </si>
  <si>
    <t>DT.DOD.DLTL.CD.OT.AR</t>
  </si>
  <si>
    <t>DT.DOD.DLTT.CD.OT.AR</t>
  </si>
  <si>
    <t>DT.DOD.DLTO.CD.OT.AR</t>
  </si>
  <si>
    <t>DT.DOD.DECT.CD.IL</t>
  </si>
  <si>
    <t>DT.DOD.DIDI.CD.IL</t>
  </si>
  <si>
    <t>DT.DOD.DIIE.CD.IL</t>
  </si>
  <si>
    <t>DT.DOD.DIFE.CD.IL</t>
  </si>
  <si>
    <t>DT.DOD.DECT.AR</t>
  </si>
  <si>
    <t>DT.DOD.DECT.GG.AR</t>
  </si>
  <si>
    <t>DT.DOD.DECT.MA.AR</t>
  </si>
  <si>
    <t>DT.DOD.DECT.CB.AR</t>
  </si>
  <si>
    <t>DT.DOD.DECT.OT.AR</t>
  </si>
  <si>
    <t>DT.DOD.DECT.IL.AR</t>
  </si>
  <si>
    <t>DT.DOD.DECT.DS</t>
  </si>
  <si>
    <t>DT.DOD.DECT.GG.DS</t>
  </si>
  <si>
    <t>DT.DOD.DECT.MA.DS</t>
  </si>
  <si>
    <t>DT.DOD.DECT.CB.DS</t>
  </si>
  <si>
    <t>DT.DOD.DECT.OT.DS</t>
  </si>
  <si>
    <t>DT.DOD.DECT.CD.DC</t>
  </si>
  <si>
    <t>DT.DOD.DECT.CD.DT</t>
  </si>
  <si>
    <t>DT.TDS.DECT.CD.GG.IQ</t>
  </si>
  <si>
    <t>DT.AMT.DECT.CD.GG.IQ</t>
  </si>
  <si>
    <t>DT.INT.DECT.CD.GG.IQ</t>
  </si>
  <si>
    <t>DT.TDS.DECT.CD.MA.IQ</t>
  </si>
  <si>
    <t>DT.AMT.DECT.CD.MA.IQ</t>
  </si>
  <si>
    <t>DT.INT.DECT.CD.MA.IQ</t>
  </si>
  <si>
    <t>DT.TDS.DECT.CD.CB.IQ</t>
  </si>
  <si>
    <t>DT.AMT.DECT.CD.CB.IQ</t>
  </si>
  <si>
    <t>DT.INT.DECT.CD.CB.IQ</t>
  </si>
  <si>
    <t>DT.TDS.DECT.CD.OS.IQ</t>
  </si>
  <si>
    <t>DT.AMT.DECT.CD.OS.IQ</t>
  </si>
  <si>
    <t>DT.INT.DECT.CD.OS.IQ</t>
  </si>
  <si>
    <t>DT.TDS.DECT.CD.IL.IQ</t>
  </si>
  <si>
    <t>DT.AMT.DECT.CD.IL.IQ</t>
  </si>
  <si>
    <t>DT.INT.DECT.CD.IL.IQ</t>
  </si>
  <si>
    <t>DT.INR.DECT.CD.SA.IQ</t>
  </si>
  <si>
    <t>DT.INP.DECT.CD.SA.IQ</t>
  </si>
  <si>
    <t>DT.TDS.DECT.CD.GG.03</t>
  </si>
  <si>
    <t>DT.AMT.DECT.CD.GG.03</t>
  </si>
  <si>
    <t>DT.INT.DECT.CD.GG.03</t>
  </si>
  <si>
    <t>DT.TDS.DECT.CD.MA.03</t>
  </si>
  <si>
    <t>DT.AMT.DECT.CD.MA.03</t>
  </si>
  <si>
    <t>DT.INT.DECT.CD.MA.03</t>
  </si>
  <si>
    <t>DT.TDS.DECT.CD.CB.03</t>
  </si>
  <si>
    <t>DT.AMT.DECT.CD.CB.03</t>
  </si>
  <si>
    <t>DT.INT.DECT.CD.CB.03</t>
  </si>
  <si>
    <t>DT.TDS.DECT.CD.OS.03</t>
  </si>
  <si>
    <t>DT.AMT.DECT.CD.OS.03</t>
  </si>
  <si>
    <t>DT.INT.DECT.CD.OS.03</t>
  </si>
  <si>
    <t>DT.TDS.DECT.CD.IL.03</t>
  </si>
  <si>
    <t>DT.AMT.DECT.CD.IL.03</t>
  </si>
  <si>
    <t>DT.INT.DECT.CD.IL.03</t>
  </si>
  <si>
    <t>DT.TDS.DECT.CD.03</t>
  </si>
  <si>
    <t>DT.AMT.DECT.CD.03</t>
  </si>
  <si>
    <t>DT.INT.DECT.CD.03</t>
  </si>
  <si>
    <t>DT.INR.DECT.CD.SA.03</t>
  </si>
  <si>
    <t>DT.INP.DECT.CD.SA.03</t>
  </si>
  <si>
    <t>DT.TDS.DECT.CD.GG.36</t>
  </si>
  <si>
    <t>DT.AMT.DECT.CD.GG.36</t>
  </si>
  <si>
    <t>DT.INT.DECT.CD.GG.36</t>
  </si>
  <si>
    <t>DT.TDS.DECT.CD.MA.36</t>
  </si>
  <si>
    <t>DT.AMT.DECT.CD.MA.36</t>
  </si>
  <si>
    <t>DT.INT.DECT.CD.MA.36</t>
  </si>
  <si>
    <t>DT.TDS.DECT.CD.CB.36</t>
  </si>
  <si>
    <t>DT.AMT.DECT.CD.CB.36</t>
  </si>
  <si>
    <t>DT.INT.DECT.CD.CB.36</t>
  </si>
  <si>
    <t>DT.TDS.DECT.CD.OS.36</t>
  </si>
  <si>
    <t>DT.AMT.DECT.CD.OS.36</t>
  </si>
  <si>
    <t>DT.INT.DECT.CD.OS.36</t>
  </si>
  <si>
    <t>DT.TDS.DECT.CD.IL.36</t>
  </si>
  <si>
    <t>DT.AMT.DECT.CD.IL.36</t>
  </si>
  <si>
    <t>DT.INT.DECT.CD.IL.36</t>
  </si>
  <si>
    <t>DT.TDS.DECT.CD.36</t>
  </si>
  <si>
    <t>DT.AMT.DECT.CD.36</t>
  </si>
  <si>
    <t>DT.INT.DECT.CD.36</t>
  </si>
  <si>
    <t>DT.INR.DECT.CD.SA.36</t>
  </si>
  <si>
    <t>DT.INP.DECT.CD.SA.36</t>
  </si>
  <si>
    <t>DT.TDS.DECT.CD.GG.69</t>
  </si>
  <si>
    <t>DT.AMT.DECT.CD.GG.69</t>
  </si>
  <si>
    <t>DT.INT.DECT.CD.GG.69</t>
  </si>
  <si>
    <t>DT.TDS.DECT.CD.MA.69</t>
  </si>
  <si>
    <t>DT.AMT.DECT.CD.MA.69</t>
  </si>
  <si>
    <t>DT.INT.DECT.CD.MA.69</t>
  </si>
  <si>
    <t>DT.TDS.DECT.CD.CB.69</t>
  </si>
  <si>
    <t>DT.AMT.DECT.CD.CB.69</t>
  </si>
  <si>
    <t>DT.INT.DECT.CD.CB.69</t>
  </si>
  <si>
    <t>DT.TDS.DECT.CD.OS.69</t>
  </si>
  <si>
    <t>DT.AMT.DECT.CD.OS.69</t>
  </si>
  <si>
    <t>DT.INT.DECT.CD.OS.69</t>
  </si>
  <si>
    <t>DT.TDS.DECT.CD.IL.69</t>
  </si>
  <si>
    <t>DT.AMT.DECT.CD.IL.69</t>
  </si>
  <si>
    <t>DT.INT.DECT.CD.IL.69</t>
  </si>
  <si>
    <t>DT.TDS.DECT.CD.69</t>
  </si>
  <si>
    <t>DT.AMT.DECT.CD.69</t>
  </si>
  <si>
    <t>DT.INT.DECT.CD.69</t>
  </si>
  <si>
    <t>DT.INR.DECT.CD.SA.69</t>
  </si>
  <si>
    <t>DT.INP.DECT.CD.SA.69</t>
  </si>
  <si>
    <t>DT.TDS.DECT.CD.GG.0912</t>
  </si>
  <si>
    <t>DT.AMT.DECT.CD.GG.0912</t>
  </si>
  <si>
    <t>DT.INT.DECT.CD.GG.0912</t>
  </si>
  <si>
    <t>DT.TDS.DECT.CD.MA.0912</t>
  </si>
  <si>
    <t>DT.AMT.DECT.CD.MA.0912</t>
  </si>
  <si>
    <t>DT.INT.DECT.CD.MA.0912</t>
  </si>
  <si>
    <t>DT.TDS.DECT.CD.CB.0912</t>
  </si>
  <si>
    <t>DT.AMT.DECT.CD.CB.0912</t>
  </si>
  <si>
    <t>DT.INT.DECT.CD.CB.0912</t>
  </si>
  <si>
    <t>DT.TDS.DECT.CD.OS.0912</t>
  </si>
  <si>
    <t>DT.AMT.DECT.CD.OS.0912</t>
  </si>
  <si>
    <t>DT.INT.DECT.CD.OS.0912</t>
  </si>
  <si>
    <t>DT.TDS.DECT.CD.IL.0912</t>
  </si>
  <si>
    <t>DT.AMT.DECT.CD.IL.0912</t>
  </si>
  <si>
    <t>DT.INT.DECT.CD.IL.0912</t>
  </si>
  <si>
    <t>DT.TDS.DECT.CD.0912</t>
  </si>
  <si>
    <t>DT.AMT.DECT.CD.0912</t>
  </si>
  <si>
    <t>DT.INT.DECT.CD.0912</t>
  </si>
  <si>
    <t>DT.INR.DECT.CD.SA.0912</t>
  </si>
  <si>
    <t>DT.INP.DECT.CD.SA.0912</t>
  </si>
  <si>
    <t>DT.TDS.DECT.CD.GG.1218</t>
  </si>
  <si>
    <t>DT.AMT.DECT.CD.GG.1218</t>
  </si>
  <si>
    <t>DT.INT.DECT.CD.GG.1218</t>
  </si>
  <si>
    <t>DT.TDS.DECT.CD.MA.1218</t>
  </si>
  <si>
    <t>DT.AMT.DECT.CD.MA.1218</t>
  </si>
  <si>
    <t>DT.INT.DECT.CD.MA.1218</t>
  </si>
  <si>
    <t>DT.TDS.DECT.CD.CB.1218</t>
  </si>
  <si>
    <t>DT.AMT.DECT.CD.CB.1218</t>
  </si>
  <si>
    <t>DT.INT.DECT.CD.CB.1218</t>
  </si>
  <si>
    <t>DT.TDS.DECT.CD.OS.1218</t>
  </si>
  <si>
    <t>DT.AMT.DECT.CD.OS.1218</t>
  </si>
  <si>
    <t>DT.INT.DECT.CD.OS.1218</t>
  </si>
  <si>
    <t>DT.TDS.DECT.CD.IL.1218</t>
  </si>
  <si>
    <t>DT.AMT.DECT.CD.IL.1218</t>
  </si>
  <si>
    <t>DT.INT.DECT.CD.IL.1218</t>
  </si>
  <si>
    <t>DT.TDS.DECT.CD.1218</t>
  </si>
  <si>
    <t>DT.AMT.DECT.CD.1218</t>
  </si>
  <si>
    <t>DT.INT.DECT.CD.1218</t>
  </si>
  <si>
    <t>DT.INR.DECT.CD.SA.1218</t>
  </si>
  <si>
    <t>DT.INP.DECT.CD.SA.1218</t>
  </si>
  <si>
    <t>DT.TDS.DECT.CD.GG.1824</t>
  </si>
  <si>
    <t>DT.AMT.DECT.CD.GG.1824</t>
  </si>
  <si>
    <t>DT.INT.DECT.CD.GG.1824</t>
  </si>
  <si>
    <t>DT.TDS.DECT.CD.MA.1824</t>
  </si>
  <si>
    <t>DT.AMT.DECT.CD.MA.1824</t>
  </si>
  <si>
    <t>DT.INT.DECT.CD.MA.1824</t>
  </si>
  <si>
    <t>DT.TDS.DECT.CD.CB.1824</t>
  </si>
  <si>
    <t>DT.AMT.DECT.CD.CB.1824</t>
  </si>
  <si>
    <t>DT.INT.DECT.CD.CB.1824</t>
  </si>
  <si>
    <t>DT.TDS.DECT.CD.OS.1824</t>
  </si>
  <si>
    <t>DT.AMT.DECT.CD.OS.1824</t>
  </si>
  <si>
    <t>DT.INT.DECT.CD.OS.1824</t>
  </si>
  <si>
    <t>DT.TDS.DECT.CD.IL.1824</t>
  </si>
  <si>
    <t>DT.AMT.DECT.CD.IL.1824</t>
  </si>
  <si>
    <t>DT.INT.DECT.CD.IL.1824</t>
  </si>
  <si>
    <t>DT.TDS.DECT.CD.1824</t>
  </si>
  <si>
    <t>DT.AMT.DECT.CD.1824</t>
  </si>
  <si>
    <t>DT.INT.DECT.CD.1824</t>
  </si>
  <si>
    <t>DT.INR.DECT.CD.SA.1824</t>
  </si>
  <si>
    <t>DT.INP.DECT.CD.SA.1824</t>
  </si>
  <si>
    <t>DT.TDS.DECT.CD.GG.24P</t>
  </si>
  <si>
    <t>DT.AMT.DECT.CD.GG.24P</t>
  </si>
  <si>
    <t>DT.INT.DECT.CD.GG.24P</t>
  </si>
  <si>
    <t>DT.TDS.DECT.CD.MA.24P</t>
  </si>
  <si>
    <t>DT.AMT.DECT.CD.MA.24P</t>
  </si>
  <si>
    <t>DT.INT.DECT.CD.MA.24P</t>
  </si>
  <si>
    <t>DT.TDS.DECT.CD.CB.24P</t>
  </si>
  <si>
    <t>DT.AMT.DECT.CD.CB.24P</t>
  </si>
  <si>
    <t>DT.INT.DECT.CD.CB.24P</t>
  </si>
  <si>
    <t>DT.TDS.DECT.CD.OS.24P</t>
  </si>
  <si>
    <t>DT.AMT.DECT.CD.OS.24P</t>
  </si>
  <si>
    <t>DT.INT.DECT.CD.OS.24P</t>
  </si>
  <si>
    <t>DT.TDS.DECT.CD.IL.24P</t>
  </si>
  <si>
    <t>DT.AMT.DECT.CD.IL.24P</t>
  </si>
  <si>
    <t>DT.INT.DECT.CD.IL.24P</t>
  </si>
  <si>
    <t>DT.TDS.DECT.CD.24P</t>
  </si>
  <si>
    <t>DT.AMT.DECT.CD.24P</t>
  </si>
  <si>
    <t>DT.INT.DECT.CD.24P</t>
  </si>
  <si>
    <t>DT.TDS.DECT.CD.GG.RM</t>
  </si>
  <si>
    <t>DT.AMT.DECT.CD.GG.RM</t>
  </si>
  <si>
    <t>DT.INT.DECT.CD.GG.RM</t>
  </si>
  <si>
    <t>DT.TDS.DECT.CD.MA.RM</t>
  </si>
  <si>
    <t>DT.AMT.DECT.CD.MA.RM</t>
  </si>
  <si>
    <t>DT.INT.DECT.CD.MA.RM</t>
  </si>
  <si>
    <t>DT.TDS.DECT.CD.CB.RM</t>
  </si>
  <si>
    <t>DT.AMT.DECT.CD.CB.RM</t>
  </si>
  <si>
    <t>DT.INT.DECT.CD.CB.RM</t>
  </si>
  <si>
    <t>DT.TDS.DECT.CD.OS.RM</t>
  </si>
  <si>
    <t>DT.AMT.DECT.CD.OS.RM</t>
  </si>
  <si>
    <t>DT.INT.DECT.CD.OS.RM</t>
  </si>
  <si>
    <t>DT.TDS.DECT.CD.IL.RM</t>
  </si>
  <si>
    <t>DT.AMT.DECT.CD.IL.RM</t>
  </si>
  <si>
    <t>DT.INT.DECT.CD.IL.RM</t>
  </si>
  <si>
    <t>DT.TDS.DECT.CD.RM</t>
  </si>
  <si>
    <t>DT.AMT.DECT.CD.RM</t>
  </si>
  <si>
    <t>DT.INT.DECT.CD.RM</t>
  </si>
  <si>
    <t>DT.DOD.DECT.CD.GG.TD.NV</t>
  </si>
  <si>
    <t>DT.DOD.DSTC.CD.GG.TD.NV</t>
  </si>
  <si>
    <t>DT.DOD.DLXF.CD.GG.TD.NV</t>
  </si>
  <si>
    <t>DT.DOD.DECT.CD.MA.TD.NV</t>
  </si>
  <si>
    <t>DT.DOD.DSTC.CD.MA.TD.NV</t>
  </si>
  <si>
    <t>DT.DOD.DLXF.CD.MA.TD.NV</t>
  </si>
  <si>
    <t>DT.DOD.DECT.CD.CB.TD.NV</t>
  </si>
  <si>
    <t>DT.DOD.DSTC.CD.CB.TD.NV</t>
  </si>
  <si>
    <t>DT.DOD.DLXF.CD.CB.TD.NV</t>
  </si>
  <si>
    <t>DT.DOD.DECT.CD.OT.TD.NV</t>
  </si>
  <si>
    <t>DT.DOD.DSTT.CD.OT.TD.NV</t>
  </si>
  <si>
    <t>DT.DOD.DLXF.CD.OT.TD.NV</t>
  </si>
  <si>
    <t>DT.DOD.DECT.CD.TD.NV</t>
  </si>
  <si>
    <t>DT.DOD.DECT.CD.ST.TD.NV</t>
  </si>
  <si>
    <t>DT.DOD.DECT.CD.LT.TD.NV</t>
  </si>
  <si>
    <t>DT.DOD.DECT.CD.GG.TD.MP</t>
  </si>
  <si>
    <t>DT.DOD.DSTC.CD.GG.TD.MP</t>
  </si>
  <si>
    <t>DT.DOD.DLXF.CD.GG.TD.MP</t>
  </si>
  <si>
    <t>DT.DOD.DECT.CD.MA.TD.MP</t>
  </si>
  <si>
    <t>DT.DOD.DSTC.CD.MA.TD.MP</t>
  </si>
  <si>
    <t>DT.DOD.DLXF.CD.MA.TD.MP</t>
  </si>
  <si>
    <t>DT.DOD.DECT.CD.CB.TD.MP</t>
  </si>
  <si>
    <t>DT.DOD.DSTC.CD.CB.TD.MP</t>
  </si>
  <si>
    <t>DT.DOD.DLXF.CD.CB.TD.MP</t>
  </si>
  <si>
    <t>DT.DOD.DECT.CD.OT.TD.MP</t>
  </si>
  <si>
    <t>DT.DOD.DSTT.CD.OT.TD.MP</t>
  </si>
  <si>
    <t>DT.DOD.DLXF.CD.OT.TD.MP</t>
  </si>
  <si>
    <t>DT.DOD.DECT.CD.TD.MP</t>
  </si>
  <si>
    <t>DT.DOD.DECT.CD.ST.TD.MP</t>
  </si>
  <si>
    <t>DT.DOD.DECT.CD.LT.TD.MP</t>
  </si>
  <si>
    <t>DT.DOD.DECT.CD.GG.TD.MV</t>
  </si>
  <si>
    <t>DT.DOD.DSTC.CD.GG.TD.MV</t>
  </si>
  <si>
    <t>DT.DOD.DLXF.CD.GG.TD.MV</t>
  </si>
  <si>
    <t>DT.DOD.DECT.CD.MA.TD.MV</t>
  </si>
  <si>
    <t>DT.DOD.DSTC.CD.MA.TD.MV</t>
  </si>
  <si>
    <t>DT.DOD.DLXF.CD.MA.TD.MV</t>
  </si>
  <si>
    <t>DT.DOD.DECT.CD.CB.TD.MV</t>
  </si>
  <si>
    <t>DT.DOD.DSTC.CD.CB.TD.MV</t>
  </si>
  <si>
    <t>DT.DOD.DLXF.CD.CB.TD.MV</t>
  </si>
  <si>
    <t>DT.DOD.DECT.CD.OT.TD.MV</t>
  </si>
  <si>
    <t>DT.DOD.DSTT.CD.OT.TD.MV</t>
  </si>
  <si>
    <t>DT.DOD.DLXF.CD.OT.TD.MV</t>
  </si>
  <si>
    <t>DT.DOD.DECT.CD.TD.MV</t>
  </si>
  <si>
    <t>DT.DOD.DECT.CD.ST.TD.MV</t>
  </si>
  <si>
    <t>DT.DOD.DECT.CD.LT.TD.MV</t>
  </si>
  <si>
    <t>Short-term (Nominal Value)</t>
  </si>
  <si>
    <t>Long-term (Nominal Value)</t>
  </si>
  <si>
    <t>Central Bank (Nominal Value)</t>
  </si>
  <si>
    <t>Deposit-Taking Corporations, except the Central Bank (Nominal Value)</t>
  </si>
  <si>
    <t>Other.Sectors (Nominal Value)</t>
  </si>
  <si>
    <t>Total (Nominal Value)</t>
  </si>
  <si>
    <t>Short-term (Market Value)</t>
  </si>
  <si>
    <t>Long-term (Market Value)</t>
  </si>
  <si>
    <t>Central Bank (Market Value)</t>
  </si>
  <si>
    <t>Deposit-Taking Corporations, except the Central Bank (Market Value)</t>
  </si>
  <si>
    <t>Total (Market Value)</t>
  </si>
  <si>
    <t>DT.DOD.DECT.CD.OF</t>
  </si>
  <si>
    <t>DT.DOD.DSTC.CD.OF</t>
  </si>
  <si>
    <t>DT.DOD.DSCD.CD.OF</t>
  </si>
  <si>
    <t>DT.DOD.DSTM.CD.OF</t>
  </si>
  <si>
    <t>DT.DOD.DSTL.CD.OF</t>
  </si>
  <si>
    <t>DT.DOD.DSTT.CD.OF</t>
  </si>
  <si>
    <t>DT.DOD.DSTO.CD.OF</t>
  </si>
  <si>
    <t>DT.DOD.DLXF.CD.OF</t>
  </si>
  <si>
    <t>DT.DOD.DLCD.CD.OF</t>
  </si>
  <si>
    <t>DT.DOD.DLBN.CD.OF</t>
  </si>
  <si>
    <t>DT.DOD.DLTL.CD.OF</t>
  </si>
  <si>
    <t>DT.DOD.DLTT.CD..OF</t>
  </si>
  <si>
    <t>DT.DOD.DLTO.CD.OF</t>
  </si>
  <si>
    <t>DT.DOD.DECT.CD.NC</t>
  </si>
  <si>
    <t>DT.DOD.DSTC.CD.NC</t>
  </si>
  <si>
    <t>DT.DOD.DSCD.CD.NC</t>
  </si>
  <si>
    <t>DT.DOD.DSTM.CD.NC</t>
  </si>
  <si>
    <t>DT.DOD.DSTL.CD.NC</t>
  </si>
  <si>
    <t>DT.DOD.DSTT.CD.NC</t>
  </si>
  <si>
    <t>DT.DOD.DSTO.CD.NC</t>
  </si>
  <si>
    <t>DT.DOD.DLXF.CD.NC</t>
  </si>
  <si>
    <t>DT.DOD.DLCD.CD.NC</t>
  </si>
  <si>
    <t>DT.DOD.DLBN.CD.NC</t>
  </si>
  <si>
    <t>DT.DOD.DLTL.CD.NC</t>
  </si>
  <si>
    <t>DT.DOD.DLTT.CD.NC</t>
  </si>
  <si>
    <t>DT.DOD.DLTO.CD.NC</t>
  </si>
  <si>
    <t>DT.DOD.DECT.CD.HN</t>
  </si>
  <si>
    <t>DT.DOD.DSTC.CD.HN</t>
  </si>
  <si>
    <t>DT.DOD.DSCD.CD.HN</t>
  </si>
  <si>
    <t>DT.DOD.DSTM.CD.HN</t>
  </si>
  <si>
    <t>DT.DOD.DSTL.CD.HN</t>
  </si>
  <si>
    <t>DT.DOD.DSTT.CD.HN</t>
  </si>
  <si>
    <t>DT.DOD.DSTO.CD.HN</t>
  </si>
  <si>
    <t>DT.DOD.DLXF.CD.HN</t>
  </si>
  <si>
    <t>DT.DOD.DLCD.CD.HN</t>
  </si>
  <si>
    <t>DT.DOD.DLBN.CD.HN</t>
  </si>
  <si>
    <t>DT.DOD.DLTL.CD.HN</t>
  </si>
  <si>
    <t>DT.DOD.DLTT.CD.HN</t>
  </si>
  <si>
    <t>DT.DOD.DLTO.CD.HN</t>
  </si>
  <si>
    <t>DT.DOD.OFFT.CD.PU.AR</t>
  </si>
  <si>
    <t>DT.DOD.PUST.CD.PU.AR</t>
  </si>
  <si>
    <t>DT.DOD.CDST.CD.PU.AR</t>
  </si>
  <si>
    <t>DT.DOD.MMST.CD.PU.AR</t>
  </si>
  <si>
    <t>DT.DOD.LOST.CD.PU.AR</t>
  </si>
  <si>
    <t>DT.DOD.TCST.CD.PU.AR</t>
  </si>
  <si>
    <t>DT.DOD.OOST.CD.PU.AR</t>
  </si>
  <si>
    <t>DT.DOD.PULT.CD.PU.AR</t>
  </si>
  <si>
    <t>DT.DOD.SDLT.CD.PU</t>
  </si>
  <si>
    <t>DT.DOD.CDLT.CD.PU.AR</t>
  </si>
  <si>
    <t>DT.DOD.BNLT.CD.PU.AR</t>
  </si>
  <si>
    <t>DT.DOD.LOLT.CD.PU.AR</t>
  </si>
  <si>
    <t>DT.DOD.TCLT.CD.PU.AR</t>
  </si>
  <si>
    <t>DT.DOD.OLLT.CD.PU.AR</t>
  </si>
  <si>
    <t>DT.DOD.DIIL.CD.PU</t>
  </si>
  <si>
    <t>DT.DOD.DIDI.CD.PU</t>
  </si>
  <si>
    <t>DT.DOD.DIIE.CD.PU</t>
  </si>
  <si>
    <t>DT.DOD.DIFE.CD.PU</t>
  </si>
  <si>
    <t>DT.DOD.OFFT.CD.PR.AR</t>
  </si>
  <si>
    <t>DT.DOD.PRST.CD.PR.AR</t>
  </si>
  <si>
    <t>DT.DOD.CDST.CD.PR.AR</t>
  </si>
  <si>
    <t>DT.DOD.MMST.CD.PR.AR</t>
  </si>
  <si>
    <t>DT.DOD.LOST.CD.PR.AR</t>
  </si>
  <si>
    <t>DT.DOD.TCST.CD.PR.AR</t>
  </si>
  <si>
    <t>DT.DOD.OOST.CD.PR.AR</t>
  </si>
  <si>
    <t>DT.DOD.PRLT.CD.PR.AR</t>
  </si>
  <si>
    <t>DT.DOD.CDLT.CD.PR.AR</t>
  </si>
  <si>
    <t>DT.DOD.BNLT.CD.PR.AR</t>
  </si>
  <si>
    <t>DT.DOD.LOLT.CD.PR.AR</t>
  </si>
  <si>
    <t>DT.DOD.TCLT.CD.PR.AR</t>
  </si>
  <si>
    <t>DT.DOD.OLLT.CD.PR.AR</t>
  </si>
  <si>
    <t>DT.DOD.DIIL.CD.PR</t>
  </si>
  <si>
    <t>DT.DOD.DIDI.CD.PR</t>
  </si>
  <si>
    <t>DT.DOD.DIIE.CD.PR</t>
  </si>
  <si>
    <t>DT.DOD.DIFE.CD.PR</t>
  </si>
  <si>
    <t>DT.DOD.DPPG.CD.AR</t>
  </si>
  <si>
    <t>DT.DOD.DPPG.AR</t>
  </si>
  <si>
    <t>DT.DOD.OFFT.PU.AR</t>
  </si>
  <si>
    <t>DT.DOD.OFFT.PU.PR.AR</t>
  </si>
  <si>
    <t>DT.DOD.OFFT.PU.IN.AR</t>
  </si>
  <si>
    <t>DT.DOD.OFFT.PR.AR</t>
  </si>
  <si>
    <t>DT.DOD.OFFT.PR.PR.AR</t>
  </si>
  <si>
    <t>DT.DOD.OFFT.PR.IN.AR</t>
  </si>
  <si>
    <t>DT.DOD.DPPG.DS</t>
  </si>
  <si>
    <t>DT.DOD.OFFT.PU.DS</t>
  </si>
  <si>
    <t>DT.DOD.DSTC.PU.DS</t>
  </si>
  <si>
    <t>DT.DOD.DLXF.PU.DS</t>
  </si>
  <si>
    <t>DT.DOD.OFFT.PR.DS</t>
  </si>
  <si>
    <t>DT.DOD.DSTC.PR.DS</t>
  </si>
  <si>
    <t>DT.DOD.DLXF.PR.DS</t>
  </si>
  <si>
    <t>DT.TXA.DECT.CD.GG</t>
  </si>
  <si>
    <t>DT.AXA.DECT.CD.GG</t>
  </si>
  <si>
    <t>DT.IXA.DECT.CD.GG.AR</t>
  </si>
  <si>
    <t>DT.TXA.DECT.CD.MA</t>
  </si>
  <si>
    <t>DT.AXA.DECT.CD.MA</t>
  </si>
  <si>
    <t>DT.IXA.DECT.CD.MA.AR</t>
  </si>
  <si>
    <t>DT.TXA.DECT.CD.CB</t>
  </si>
  <si>
    <t>DT.AXA.DECT.CD.CB</t>
  </si>
  <si>
    <t>DT.IXA.DECT.CD.CB.AR</t>
  </si>
  <si>
    <t>DT.TXA.DECT.CD.OT</t>
  </si>
  <si>
    <t>DT.AXA.DECT.CD.OT</t>
  </si>
  <si>
    <t>DT.IXA.DECT.CD.OT.AR</t>
  </si>
  <si>
    <t>DT.TXA.DECT.CD.OT.NB</t>
  </si>
  <si>
    <t>DT.AXA.DECT.CD.OT.NB</t>
  </si>
  <si>
    <t>DT.IWA.DECT.CD.OT.NB.AR</t>
  </si>
  <si>
    <t>DT.TXA.DECT.CD.OT.NF</t>
  </si>
  <si>
    <t>DT.AXA.DECT.CD.OT.NF</t>
  </si>
  <si>
    <t>DT.IWA.DECT.CD.OT.NF.AR</t>
  </si>
  <si>
    <t>DT.TXA.DECT.CD.OT.HH</t>
  </si>
  <si>
    <t>DT.AXA.DECT.CD.OT.HH</t>
  </si>
  <si>
    <t>DT.IWA.DECT.CD.OT.HH.AR</t>
  </si>
  <si>
    <t>DT.TXA.DECT.CD.IL</t>
  </si>
  <si>
    <t>DT.TXA.DECT.CD.IL.PR</t>
  </si>
  <si>
    <t>DT.TXA.DECT.CD.IL.IN</t>
  </si>
  <si>
    <t>DT.TXA.DIDI.CD.IL</t>
  </si>
  <si>
    <t>DT.AXA.DIDI.CD.IL</t>
  </si>
  <si>
    <t>DT.IXA.DIDI.CD.IL</t>
  </si>
  <si>
    <t>DT.TXA.DIIE.CD.IL</t>
  </si>
  <si>
    <t>DT.AXA.DIIE.CD.IL</t>
  </si>
  <si>
    <t>DT.IXA.DIIE.CD.IL</t>
  </si>
  <si>
    <t>DT.TXA.DIFE.CD.IL</t>
  </si>
  <si>
    <t>DT.AXA.DIFE.CD.IL</t>
  </si>
  <si>
    <t>DT.IXA.DIFE.CD.IL</t>
  </si>
  <si>
    <t>DT.TXA.DECT.CD.TO</t>
  </si>
  <si>
    <t>DT.DOD.DECT.CD.GG.AR.GE</t>
  </si>
  <si>
    <t>DT.DOD.DSTC.CD.GG.AR.GE</t>
  </si>
  <si>
    <t>DT.DOD.DSCD.CD.GG.AR.GE</t>
  </si>
  <si>
    <t>DT.DOD.DSTM.CD.GG.AR.GE</t>
  </si>
  <si>
    <t>DT.DOD.DSTL.CD.GG.AR.GE</t>
  </si>
  <si>
    <t>DT.DOD.DSTT.CD.GG.AR.GE</t>
  </si>
  <si>
    <t>DT.DOD.DSUN.CD.GG.AR.GE</t>
  </si>
  <si>
    <t>DT.DOD.DSOO.CD.GG.AR.GE</t>
  </si>
  <si>
    <t>DT.DOD.DLXF.CD.GG.AR.GE</t>
  </si>
  <si>
    <t>DT.DOD.DLTS.CD.GG.GE</t>
  </si>
  <si>
    <t>DT.DOD.DLCD.CD.GG.AR.GE</t>
  </si>
  <si>
    <t>DT.DOD.DLBN.CD.GG.AR.GE</t>
  </si>
  <si>
    <t>DT.DOD.DLTL.CD.GG.AR.GE</t>
  </si>
  <si>
    <t>DT.DOD.DLTT.CD.GG.AR.GE</t>
  </si>
  <si>
    <t>DT.DOD.DLTO.CD.GG.AR.GE</t>
  </si>
  <si>
    <t>DT.DOD.DECT.CD.MA.AR.GE</t>
  </si>
  <si>
    <t>DT.DOD.DSTC.CD.MA.AR.GE</t>
  </si>
  <si>
    <t>DT.DOD.DSCD.CD.MA.AR.GE</t>
  </si>
  <si>
    <t>DT.DOD.DSTM.CD.MA.AR.GE</t>
  </si>
  <si>
    <t>DT.DOD.DSTL.CD.MA.AR.GE</t>
  </si>
  <si>
    <t>DT.DOD.DSTT.CD.MA.AR.GE</t>
  </si>
  <si>
    <t>DT.DOD.DSUN.CD.MA.AR.GE</t>
  </si>
  <si>
    <t>DT.DOD.DSOO.CD.MA.AR.GE</t>
  </si>
  <si>
    <t>DT.DOD.DLXF.CD.MA.AR.GE</t>
  </si>
  <si>
    <t>DT.DOD.DLTS.CD.MA.AR.GE</t>
  </si>
  <si>
    <t>DT.DOD.DLCD.CD.MA.AR.GE</t>
  </si>
  <si>
    <t>DT.DOD.DLBN.CD.MA.AR.GE</t>
  </si>
  <si>
    <t>DT.DOD.DLTL.CD.MA.AR.GE</t>
  </si>
  <si>
    <t>DT.DOD.DLTT.CD.MA.AR.GE</t>
  </si>
  <si>
    <t>DT.DOD.DLTO.CD.MA.AR.GE</t>
  </si>
  <si>
    <t>DT.DOD.DECT.CD.CB.AR.GE</t>
  </si>
  <si>
    <t>DT.DOD.DSTC.CD.CB.AR.GE</t>
  </si>
  <si>
    <t>DT.DOD.DSCD.CD.CB.AR.GE</t>
  </si>
  <si>
    <t>DT.DOD.DSTM.CD.CB.AR.GE</t>
  </si>
  <si>
    <t>DT.DOD.DSTL.CD.CB.AR.GE</t>
  </si>
  <si>
    <t>DT.DOD.DSTT.CD.CB.AR.GE</t>
  </si>
  <si>
    <t>DT.DOD.DSOO.CD.CB.AR.GE</t>
  </si>
  <si>
    <t>DT.DOD.DLXF.CD.CB.AR.GE</t>
  </si>
  <si>
    <t>DT.DOD.DLCD.CD.CB.AR.GE</t>
  </si>
  <si>
    <t>DT.DOD.DLBN.CD.CB.AR.GE</t>
  </si>
  <si>
    <t>DT.DOD.DLTL.CD.CB.AR.GE</t>
  </si>
  <si>
    <t>DT.DOD.DLTT.CD.CB.AR.GE</t>
  </si>
  <si>
    <t>DT.DOD.DLTO.CD.CB.AR.GE</t>
  </si>
  <si>
    <t>DT.DOD.DECT.CD.OT.AR.GE</t>
  </si>
  <si>
    <t>DT.DOD.DSTC.CD.OT.AR.GE</t>
  </si>
  <si>
    <t>DT.DOD.DSCD.CD.OT.AR.GE</t>
  </si>
  <si>
    <t>DT.DOD.DSTM.CD.OT.AR.GE</t>
  </si>
  <si>
    <t>DT.DOD.DSTL.CD.OT.AR.GE</t>
  </si>
  <si>
    <t>DT.DOD.DSTT.CD.OT.AR.GE</t>
  </si>
  <si>
    <t>DT.DOD.DSOO.CD.OT.AR.GE</t>
  </si>
  <si>
    <t>DT.DOD.DLXF.CD.OT.AR.GE</t>
  </si>
  <si>
    <t>DT.DOD.DLCD.CD.OT.AR.GE</t>
  </si>
  <si>
    <t>DT.DOD.DLBN.CD.OT.AR.GE</t>
  </si>
  <si>
    <t>DT.DOD.DLTL.CD.OT.AR.GE</t>
  </si>
  <si>
    <t>DT.DOD.DLTT.CD.OT.AR.GE</t>
  </si>
  <si>
    <t>DT.DOD.DLTO.CD.OT.AR.GE</t>
  </si>
  <si>
    <t>DT.DOD.DECT.CD.IL.AR.GE</t>
  </si>
  <si>
    <t>DT.DOD.DIDI.CD.IL.GE</t>
  </si>
  <si>
    <t>DT.DOD.DIIE.CD.IL.GE</t>
  </si>
  <si>
    <t>DT.DOD.DIFE.CD.IL.GE</t>
  </si>
  <si>
    <t>DT.DOD.DECT.CD.AR.GE</t>
  </si>
  <si>
    <t>DT.DOD.DECT.CD.GG.AR.EA</t>
  </si>
  <si>
    <t>DT.DOD.DSTC.CD.GG.AR.EA</t>
  </si>
  <si>
    <t>DT.DOD.DSCD.CD.GG.AR.EA</t>
  </si>
  <si>
    <t>DT.DOD.DSTM.CD.GG.AR.EA</t>
  </si>
  <si>
    <t>DT.DOD.DSTL.CD.GG.AR.EA</t>
  </si>
  <si>
    <t>DT.DOD.DSTT.CD.GG.AR.EA</t>
  </si>
  <si>
    <t>DT.DOD.DSUN.CD.GG.AR.EA</t>
  </si>
  <si>
    <t>DT.DOD.DSOO.CD.GG.AR.EA</t>
  </si>
  <si>
    <t>DT.DOD.DLXF.CD.GG.AR.EA</t>
  </si>
  <si>
    <t>DT.DOD.DLTS.CD.GG.EA</t>
  </si>
  <si>
    <t>DT.DOD.DLCD.CD.GG.AR.EA</t>
  </si>
  <si>
    <t>DT.DOD.DLBN.CD.GG.AR.EA</t>
  </si>
  <si>
    <t>DT.DOD.DLTL.CD.GG.AR.EA</t>
  </si>
  <si>
    <t>DT.DOD.DLTT.CD.GG.AR.EA</t>
  </si>
  <si>
    <t>DT.DOD.DLTO.CD.GG.AR.EA</t>
  </si>
  <si>
    <t>DT.DOD.DECT.CD.MA.AR.EA</t>
  </si>
  <si>
    <t>DT.DOD.DSTC.CD.MA.AR.EA</t>
  </si>
  <si>
    <t>DT.DOD.DSCD.CD.MA.AR.EA</t>
  </si>
  <si>
    <t>DT.DOD.DSTM.CD.MA.AR.EA</t>
  </si>
  <si>
    <t>DT.DOD.DSTL.CD.MA.AR.EA</t>
  </si>
  <si>
    <t>DT.DOD.DSTT.CD.MA.AR.EA</t>
  </si>
  <si>
    <t>DT.DOD.DSUN.CD.MA.AR.EA</t>
  </si>
  <si>
    <t>DT.DOD.DSOO.CD.MA.AR.EA</t>
  </si>
  <si>
    <t>DT.DOD.DLXF.CD.MA.AR.EA</t>
  </si>
  <si>
    <t>DT.DOD.DLTS.CD.MA.AR.EA</t>
  </si>
  <si>
    <t>DT.DOD.DLCD.CD.MA.AR.EA</t>
  </si>
  <si>
    <t>DT.DOD.DLBN.CD.MA.AR.EA</t>
  </si>
  <si>
    <t>DT.DOD.DLTL.CD.MA.AR.EA</t>
  </si>
  <si>
    <t>DT.DOD.DLTT.CD.MA.AR.EA</t>
  </si>
  <si>
    <t>DT.DOD.DLTO.CD.MA.AR.EA</t>
  </si>
  <si>
    <t>DT.DOD.DECT.CD.CB.AR.EA</t>
  </si>
  <si>
    <t>DT.DOD.DSTC.CD.CB.AR.EA</t>
  </si>
  <si>
    <t>DT.DOD.DSCD.CD.CB.AR.EA</t>
  </si>
  <si>
    <t>DT.DOD.DSTM.CD.CB.AR.EA</t>
  </si>
  <si>
    <t>DT.DOD.DSTL.CD.CB.AR.EA</t>
  </si>
  <si>
    <t>DT.DOD.DSTT.CD.CB.AR.EA</t>
  </si>
  <si>
    <t>DT.DOD.DSOO.CD.CB.AR.EA</t>
  </si>
  <si>
    <t>DT.DOD.DLXF.CD.CB.AR.EA</t>
  </si>
  <si>
    <t>DT.DOD.DLCD.CD.CB.AR.EA</t>
  </si>
  <si>
    <t>DT.DOD.DLBN.CD.CB.AR.EA</t>
  </si>
  <si>
    <t>DT.DOD.DLTL.CD.CB.AR.EA</t>
  </si>
  <si>
    <t>DT.DOD.DLTT.CD.CB.AR.EA</t>
  </si>
  <si>
    <t>DT.DOD.DLTO.CD.CB.AR.EA</t>
  </si>
  <si>
    <t>DT.DOD.DECT.CD.OT.AR.EA</t>
  </si>
  <si>
    <t>DT.DOD.DSTC.CD.OT.AR.EA</t>
  </si>
  <si>
    <t>DT.DOD.DSCD.CD.OT.AR.EA</t>
  </si>
  <si>
    <t>DT.DOD.DSTM.CD.OT.AR.EA</t>
  </si>
  <si>
    <t>DT.DOD.DSTL.CD.OT.AR.EA</t>
  </si>
  <si>
    <t>DT.DOD.DSTT.CD.OT.AR.EA</t>
  </si>
  <si>
    <t>DT.DOD.DSOO.CD.OT.AR.EA</t>
  </si>
  <si>
    <t>DT.DOD.DLXF.CD.OT.AR.EA</t>
  </si>
  <si>
    <t>DT.DOD.DLCD.CD.OT.AR.EA</t>
  </si>
  <si>
    <t>DT.DOD.DLBN.CD.OT.AR.EA</t>
  </si>
  <si>
    <t>DT.DOD.DLTL.CD.OT.AR.EA</t>
  </si>
  <si>
    <t>DT.DOD.DLTT.CD.OT.AR.EA</t>
  </si>
  <si>
    <t>DT.DOD.DLTO.CD.OT.AR.EA</t>
  </si>
  <si>
    <t>DT.DOD.DECT.CD.IL.AR.EA</t>
  </si>
  <si>
    <t>DT.DOD.DIDI.CD.IL.EA</t>
  </si>
  <si>
    <t>DT.DOD.DIIE.CD.IL.EA</t>
  </si>
  <si>
    <t>DT.DOD.DIFE.CD.IL.EA</t>
  </si>
  <si>
    <t>DT.DOD.DECT.CD.AR.EA</t>
  </si>
  <si>
    <t>DT.DOD.DECT.CD.GG.AR.NE</t>
  </si>
  <si>
    <t>DT.DOD.DSTC.CD.GG.AR.NE</t>
  </si>
  <si>
    <t>DT.DOD.DSCD.CD.GG.AR.NE</t>
  </si>
  <si>
    <t>DT.DOD.DSTM.CD.GG.AR.NE</t>
  </si>
  <si>
    <t>DT.DOD.DSTL.CD.GG.AR.NE</t>
  </si>
  <si>
    <t>DT.DOD.DSTT.CD.GG.AR.NE</t>
  </si>
  <si>
    <t>DT.DOD.DSUN.CD.GG.AR.NE</t>
  </si>
  <si>
    <t>DT.DOD.DSOO.CD.GG.AR.NE</t>
  </si>
  <si>
    <t>DT.DOD.DLXF.CD.GG.AR.NE</t>
  </si>
  <si>
    <t>DT.DOD.DLTS.CD.GG.NE</t>
  </si>
  <si>
    <t>DT.DOD.DLCD.CD.GG.AR.NE</t>
  </si>
  <si>
    <t>DT.DOD.DLBN.CD.GG.AR.NE</t>
  </si>
  <si>
    <t>DT.DOD.DLTL.CD.GG.AR.NE</t>
  </si>
  <si>
    <t>DT.DOD.DLTT.CD.GG.AR.NE</t>
  </si>
  <si>
    <t>DT.DOD.DLTO.CD.GG.AR.NE</t>
  </si>
  <si>
    <t>DT.DOD.DECT.CD.MA.AR.NE</t>
  </si>
  <si>
    <t>DT.DOD.DSTC.CD.MA.AR.NE</t>
  </si>
  <si>
    <t>DT.DOD.DSCD.CD.MA.AR.NE</t>
  </si>
  <si>
    <t>DT.DOD.DSTM.CD.MA.AR.NE</t>
  </si>
  <si>
    <t>DT.DOD.DSTL.CD.MA.AR.NE</t>
  </si>
  <si>
    <t>DT.DOD.DSTT.CD.MA.AR.NE</t>
  </si>
  <si>
    <t>DT.DOD.DSUN.CD.MA.AR.NE</t>
  </si>
  <si>
    <t>DT.DOD.DSOO.CD.MA.AR.NE</t>
  </si>
  <si>
    <t>DT.DOD.DLXF.CD.MA.AR.NE</t>
  </si>
  <si>
    <t>DT.DOD.DLTS.CD.MA.AR.NE</t>
  </si>
  <si>
    <t>DT.DOD.DLCD.CD.MA.AR.NE</t>
  </si>
  <si>
    <t>DT.DOD.DLBN.CD.MA.AR.NE</t>
  </si>
  <si>
    <t>DT.DOD.DLTL.CD.MA.AR.NE</t>
  </si>
  <si>
    <t>DT.DOD.DLTT.CD.MA.AR.NE</t>
  </si>
  <si>
    <t>DT.DOD.DLTO.CD.MA.AR.NE</t>
  </si>
  <si>
    <t>DT.DOD.DECT.CD.CB.AR.NE</t>
  </si>
  <si>
    <t>DT.DOD.DSTC.CD.CB.AR.NE</t>
  </si>
  <si>
    <t>DT.DOD.DSCD.CD.CB.AR.NE</t>
  </si>
  <si>
    <t>DT.DOD.DSTM.CD.CB.AR.NE</t>
  </si>
  <si>
    <t>DT.DOD.DSTL.CD.CB.AR.NE</t>
  </si>
  <si>
    <t>DT.DOD.DSTT.CD.CB.AR.NE</t>
  </si>
  <si>
    <t>DT.DOD.DSOO.CD.CB.AR.NE</t>
  </si>
  <si>
    <t>DT.DOD.DLXF.CD.CB.AR.NE</t>
  </si>
  <si>
    <t>DT.DOD.DLCD.CD.CB.AR.NE</t>
  </si>
  <si>
    <t>DT.DOD.DLBN.CD.CB.AR.NE</t>
  </si>
  <si>
    <t>DT.DOD.DLTL.CD.CB.AR.NE</t>
  </si>
  <si>
    <t>DT.DOD.DLTT.CD.CB.AR.NE</t>
  </si>
  <si>
    <t>DT.DOD.DLTO.CD.CB.AR.NE</t>
  </si>
  <si>
    <t>DT.DOD.DECT.CD.OT.AR.NE</t>
  </si>
  <si>
    <t>DT.DOD.DSTC.CD.OT.AR.NE</t>
  </si>
  <si>
    <t>DT.DOD.DSCD.CD.OT.AR.NE</t>
  </si>
  <si>
    <t>DT.DOD.DSTM.CD.OT.AR.NE</t>
  </si>
  <si>
    <t>DT.DOD.DSTL.CD.OT.AR.NE</t>
  </si>
  <si>
    <t>DT.DOD.DSTT.CD.OT.AR.NE</t>
  </si>
  <si>
    <t>DT.DOD.DSOO.CD.OT.AR.NE</t>
  </si>
  <si>
    <t>DT.DOD.DLXF.CD.OT.AR.NE</t>
  </si>
  <si>
    <t>DT.DOD.DLCD.CD.OT.AR.NE</t>
  </si>
  <si>
    <t>DT.DOD.DLBN.CD.OT.AR.NE</t>
  </si>
  <si>
    <t>DT.DOD.DLTL.CD.OT.AR.NE</t>
  </si>
  <si>
    <t>DT.DOD.DLTT.CD.OT.AR.NE</t>
  </si>
  <si>
    <t>DT.DOD.DLTO.CD.OT.AR.NE</t>
  </si>
  <si>
    <t>DT.DOD.DECT.CD.IL.AR.NE</t>
  </si>
  <si>
    <t>DT.DOD.DIDI.CD.IL.NE</t>
  </si>
  <si>
    <t>DT.DOD.DIIE.CD.IL.NE</t>
  </si>
  <si>
    <t>DT.DOD.DIFE.CD.IL.NE</t>
  </si>
  <si>
    <t>DT.DOD.DECT.CD.AR.NE</t>
  </si>
  <si>
    <t>DT.DOD.DECT.CD.GG.AR.BE</t>
  </si>
  <si>
    <t>DT.DOD.DSTC.CD.GG.AR.BE</t>
  </si>
  <si>
    <t>DT.DOD.DSCD.CD.GG.AR.BE</t>
  </si>
  <si>
    <t>DT.DOD.DSTM.CD.GG.AR.BE</t>
  </si>
  <si>
    <t>DT.DOD.DSTL.CD.GG.AR.BE</t>
  </si>
  <si>
    <t>DT.DOD.DSTT.CD.GG.AR.BE</t>
  </si>
  <si>
    <t>DT.DOD.DSOO.CD.GG.AR.BE</t>
  </si>
  <si>
    <t>DT.DOD.DLXF.CD.GG.AR.BE</t>
  </si>
  <si>
    <t>DT.DOD.DLTS.CD.GG.BE</t>
  </si>
  <si>
    <t>DT.DOD.DLCD.CD.GG.AR.BE</t>
  </si>
  <si>
    <t>DT.DOD.DLBN.CD.GG.AR.BE</t>
  </si>
  <si>
    <t>DT.DOD.DLTL.CD.GG.AR.BE</t>
  </si>
  <si>
    <t>DT.DOD.DLTT.CD.GG.AR.BE</t>
  </si>
  <si>
    <t>DT.DOD.DLTO.CD.GG.AR.BE</t>
  </si>
  <si>
    <t>DT.DOD.DECT.CD.MA.AR.BE</t>
  </si>
  <si>
    <t>DT.DOD.DSTC.CD.MA.AR.BE</t>
  </si>
  <si>
    <t>DT.DOD.DSCD.CD.MA.AR.BE</t>
  </si>
  <si>
    <t>DT.DOD.DSTM.CD.MA.AR.BE</t>
  </si>
  <si>
    <t>DT.DOD.DSTL.CD.MA.AR.BE</t>
  </si>
  <si>
    <t>DT.DOD.DSTT.CD.MA.AR.BE</t>
  </si>
  <si>
    <t>DT.DOD.DSOO.CD.MA.AR.BE</t>
  </si>
  <si>
    <t>DT.DOD.DLXF.CD.MA.AR.BE</t>
  </si>
  <si>
    <t>DT.DOD.DLTS.CD.MA.AR.BE</t>
  </si>
  <si>
    <t>DT.DOD.DLCD.CD.MA.AR.BE</t>
  </si>
  <si>
    <t>DT.DOD.DLBN.CD.MA.AR.BE</t>
  </si>
  <si>
    <t>DT.DOD.DLTL.CD.MA.AR.BE</t>
  </si>
  <si>
    <t>DT.DOD.DLTT.CD.MA.AR.BE</t>
  </si>
  <si>
    <t>DT.DOD.DLTO.CD.MA.AR.BE</t>
  </si>
  <si>
    <t>DT.DOD.DECT.CD.CB.AR.BE</t>
  </si>
  <si>
    <t>DT.DOD.DSTC.CD.CB.AR.BE</t>
  </si>
  <si>
    <t>DT.DOD.DSCD.CD.CB.AR.BE</t>
  </si>
  <si>
    <t>DT.DOD.DSTM.CD.CB.AR.BE</t>
  </si>
  <si>
    <t>DT.DOD.DSTL.CD.CB.AR.BE</t>
  </si>
  <si>
    <t>DT.DOD.DSTT.CD.CB.AR.BE</t>
  </si>
  <si>
    <t>DT.DOD.DSOO.CD.CB.AR.BE</t>
  </si>
  <si>
    <t>DT.DOD.DLXF.CD.CB.AR.BE</t>
  </si>
  <si>
    <t>DT.DOD.DLCD.CD.CB.AR.BE</t>
  </si>
  <si>
    <t>DT.DOD.DLBN.CD.CB.AR.BE</t>
  </si>
  <si>
    <t>DT.DOD.DLTL.CD.CB.AR.BE</t>
  </si>
  <si>
    <t>DT.DOD.DLTT.CD.CB.AR.BE</t>
  </si>
  <si>
    <t>DT.DOD.DLTO.CD.CB.AR.BE</t>
  </si>
  <si>
    <t>DT.DOD.DECT.CD.OT.AR.BE</t>
  </si>
  <si>
    <t>DT.DOD.DSTC.CD.OT.AR.BE</t>
  </si>
  <si>
    <t>DT.DOD.DSCD.CD.OT.AR.BE</t>
  </si>
  <si>
    <t>DT.DOD.DSTM.CD.OT.AR.BE</t>
  </si>
  <si>
    <t>DT.DOD.DSTL.CD.OT.AR.BE</t>
  </si>
  <si>
    <t>DT.DOD.DSTT.CD.OT.AR.BE</t>
  </si>
  <si>
    <t>DT.DOD.DSOO.CD.OT.AR.BE</t>
  </si>
  <si>
    <t>DT.DOD.DLXF.CD.OT.AR.BE</t>
  </si>
  <si>
    <t>DT.DOD.DLCD.CD.OT.AR.BE</t>
  </si>
  <si>
    <t>DT.DOD.DLBN.CD.OT.AR.BE</t>
  </si>
  <si>
    <t>DT.DOD.DLTL.CD.OT.AR.BE</t>
  </si>
  <si>
    <t>DT.DOD.DLTT.CD.OT.AR.BE</t>
  </si>
  <si>
    <t>DT.DOD.DLTO.CD.OT.AR.BE</t>
  </si>
  <si>
    <t>DT.DOD.DECT.CD.IL.AR.BE</t>
  </si>
  <si>
    <t>DT.DOD.DIDI.CD.IL.BE</t>
  </si>
  <si>
    <t>DT.DOD.DIIE.CD.IL.BE</t>
  </si>
  <si>
    <t>DT.DOD.DIFE.CD.IL.BE</t>
  </si>
  <si>
    <t>DT.DOD.DECT.CD.AR.BE</t>
  </si>
  <si>
    <t>DT.DOD.DECT.CD.GG.AR.TR</t>
  </si>
  <si>
    <t>DT.DOD.DSTC.CD.GG.AR.TR</t>
  </si>
  <si>
    <t>DT.DOD.DSCD.CD.GG.AR.TR</t>
  </si>
  <si>
    <t>DT.DOD.DSTM.CD.GG.AR.TR</t>
  </si>
  <si>
    <t>DT.DOD.DSTL.CD.GG.AR.TR</t>
  </si>
  <si>
    <t>DT.DOD.DSTT.CD.GG.AR.TR</t>
  </si>
  <si>
    <t>DT.DOD.DSOO.CD.GG.AR.TR</t>
  </si>
  <si>
    <t>DT.DOD.DLXF.CD.GG.AR.TR</t>
  </si>
  <si>
    <t>DT.DOD.DLTS.CD.GG.TR</t>
  </si>
  <si>
    <t>DT.DOD.DLCD.CD.GG.AR.TR</t>
  </si>
  <si>
    <t>DT.DOD.DLBN.CD.GG.AR.TR</t>
  </si>
  <si>
    <t>DT.DOD.DLTL.CD.GG.AR.TR</t>
  </si>
  <si>
    <t>DT.DOD.DLTT.CD.GG.AR.TR</t>
  </si>
  <si>
    <t>DT.DOD.DLTO.CD.GG.AR.TR</t>
  </si>
  <si>
    <t>DT.DOD.DECT.CD.MA.AR.TR</t>
  </si>
  <si>
    <t>DT.DOD.DSTC.CD.MA.AR.TR</t>
  </si>
  <si>
    <t>DT.DOD.DSCD.CD.MA.AR.TR</t>
  </si>
  <si>
    <t>DT.DOD.DSTM.CD.MA.AR.TR</t>
  </si>
  <si>
    <t>DT.DOD.DSTL.CD.MA.AR.TR</t>
  </si>
  <si>
    <t>DT.DOD.DSTT.CD.MA.AR.TR</t>
  </si>
  <si>
    <t>DT.DOD.DSOO.CD.MA.AR.TR</t>
  </si>
  <si>
    <t>DT.DOD.DLXF.CD.MA.AR.TR</t>
  </si>
  <si>
    <t>DT.DOD.DLTS.CD.MA.AR.TR</t>
  </si>
  <si>
    <t>DT.DOD.DLCD.CD.MA.AR.TR</t>
  </si>
  <si>
    <t>DT.DOD.DLBN.CD.MA.AR.TR</t>
  </si>
  <si>
    <t>DT.DOD.DLTL.CD.MA.AR.TR</t>
  </si>
  <si>
    <t>DT.DOD.DLTT.CD.MA.AR.TR</t>
  </si>
  <si>
    <t>DT.DOD.DLTO.CD.MA.AR.TR</t>
  </si>
  <si>
    <t>DT.DOD.DECT.CD.CB.AR.TR</t>
  </si>
  <si>
    <t>DT.DOD.DSTC.CD.CB.AR.TR</t>
  </si>
  <si>
    <t>DT.DOD.DSCD.CD.CB.AR.TR</t>
  </si>
  <si>
    <t>DT.DOD.DSTM.CD.CB.AR.TR</t>
  </si>
  <si>
    <t>DT.DOD.DSTL.CD.CB.AR.TR</t>
  </si>
  <si>
    <t>DT.DOD.DSTT.CD.CB.AR.TR</t>
  </si>
  <si>
    <t>DT.DOD.DSOO.CD.CB.AR.TR</t>
  </si>
  <si>
    <t>DT.DOD.DLXF.CD.CB.AR.TR</t>
  </si>
  <si>
    <t>DT.DOD.DLCD.CD.CB.AR.TR</t>
  </si>
  <si>
    <t>DT.DOD.DLBN.CD.CB.AR.TR</t>
  </si>
  <si>
    <t>DT.DOD.DLTL.CD.CB.AR.TR</t>
  </si>
  <si>
    <t>DT.DOD.DLTT.CD.CB.AR.TR</t>
  </si>
  <si>
    <t>DT.DOD.DLTO.CD.CB.AR.TR</t>
  </si>
  <si>
    <t>DT.DOD.DECT.CD.OT.AR.TR</t>
  </si>
  <si>
    <t>DT.DOD.DSTC.CD.OT.AR.TR</t>
  </si>
  <si>
    <t>DT.DOD.DSCD.CD.OT.AR.TR</t>
  </si>
  <si>
    <t>DT.DOD.DSTM.CD.OT.AR.TR</t>
  </si>
  <si>
    <t>DT.DOD.DSTL.CD.OT.AR.TR</t>
  </si>
  <si>
    <t>DT.DOD.DSTT.CD.OT.AR.TR</t>
  </si>
  <si>
    <t>DT.DOD.DSOO.CD.OT.AR.TR</t>
  </si>
  <si>
    <t>DT.DOD.DLXF.CD.OT.AR.TR</t>
  </si>
  <si>
    <t>DT.DOD.DLCD.CD.OT.AR.TR</t>
  </si>
  <si>
    <t>DT.DOD.DLBN.CD.OT.AR.TR</t>
  </si>
  <si>
    <t>DT.DOD.DLTL.CD.OT.AR.TR</t>
  </si>
  <si>
    <t>DT.DOD.DLTT.CD.OT.AR.TR</t>
  </si>
  <si>
    <t>DT.DOD.DLTO.CD.OT.AR.TR</t>
  </si>
  <si>
    <t>DT.DOD.DECT.CD.IL.AR.TR</t>
  </si>
  <si>
    <t>DT.DOD.DIDI.CD.IL.TR</t>
  </si>
  <si>
    <t>DT.DOD.DIIE.CD.IL.TR</t>
  </si>
  <si>
    <t>DT.DOD.DIFE.CD.IL.TR</t>
  </si>
  <si>
    <t>DT.DOD.DECT.CD.AR.TR</t>
  </si>
  <si>
    <t>DT.DOD.DECT.CD.GG.AR.EX</t>
  </si>
  <si>
    <t>DT.DOD.DSTC.CD.GG.AR.EX</t>
  </si>
  <si>
    <t>DT.DOD.DSCD.CD.GG.AR.EX</t>
  </si>
  <si>
    <t>DT.DOD.DSTM.CD.GG.AR.EX</t>
  </si>
  <si>
    <t>DT.DOD.DSTL.CD.GG.AR.EX</t>
  </si>
  <si>
    <t>DT.DOD.DSTT.CD.GG.AR.EX</t>
  </si>
  <si>
    <t>DT.DOD.DSOO.CD.GG.AR.EX</t>
  </si>
  <si>
    <t>DT.DOD.DLXF.CD.GG.AR.EX</t>
  </si>
  <si>
    <t>DT.DOD.DLTS.CD.GG.EX</t>
  </si>
  <si>
    <t>DT.DOD.DLCD.CD.GG.AR.EX</t>
  </si>
  <si>
    <t>DT.DOD.DLBN.CD.GG.AR.EX</t>
  </si>
  <si>
    <t>DT.DOD.DLTL.CD.GG.AR.EX</t>
  </si>
  <si>
    <t>DT.DOD.DLTT.CD.GG.AR.EX</t>
  </si>
  <si>
    <t>DT.DOD.DLTO.CD.GG.AR.EX</t>
  </si>
  <si>
    <t>DT.DOD.DECT.CD.MA.AR.EX</t>
  </si>
  <si>
    <t>DT.DOD.DSTC.CD.MA.AR.EX</t>
  </si>
  <si>
    <t>DT.DOD.DSCD.CD.MA.AR.EX</t>
  </si>
  <si>
    <t>DT.DOD.DSTM.CD.MA.AR.EX</t>
  </si>
  <si>
    <t>DT.DOD.DSTL.CD.MA.AR.EX</t>
  </si>
  <si>
    <t>DT.DOD.DSTT.CD.MA.AR.EX</t>
  </si>
  <si>
    <t>DT.DOD.DSOO.CD.MA.AR.EX</t>
  </si>
  <si>
    <t>DT.DOD.DLXF.CD.MA.AR.EX</t>
  </si>
  <si>
    <t>DT.DOD.DLTS.CD.MA.AR.EX</t>
  </si>
  <si>
    <t>DT.DOD.DLCD.CD.MA.AR.EX</t>
  </si>
  <si>
    <t>DT.DOD.DLBN.CD.MA.AR.EX</t>
  </si>
  <si>
    <t>DT.DOD.DLTL.CD.MA.AR.EX</t>
  </si>
  <si>
    <t>DT.DOD.DLTT.CD.MA.AR.EX</t>
  </si>
  <si>
    <t>DT.DOD.DLTO.CD.MA.AR.EX</t>
  </si>
  <si>
    <t>DT.DOD.DECT.CD.CB.AR.EX</t>
  </si>
  <si>
    <t>DT.DOD.DSTC.CD.CB.AR.EX</t>
  </si>
  <si>
    <t>DT.DOD.DSCD.CD.CB.AR.EX</t>
  </si>
  <si>
    <t>DT.DOD.DSTM.CD.CB.AR.EX</t>
  </si>
  <si>
    <t>DT.DOD.DSTL.CD.CB.AR.EX</t>
  </si>
  <si>
    <t>DT.DOD.DSTT.CD.CB.AR.EX</t>
  </si>
  <si>
    <t>DT.DOD.DSOO.CD.CB.AR.EX</t>
  </si>
  <si>
    <t>DT.DOD.DLXF.CD.CB.AR.EX</t>
  </si>
  <si>
    <t>DT.DOD.DLCD.CD.CB.AR.EX</t>
  </si>
  <si>
    <t>DT.DOD.DLBN.CD.CB.AR.EX</t>
  </si>
  <si>
    <t>DT.DOD.DLTL.CD.CB.AR.EX</t>
  </si>
  <si>
    <t>DT.DOD.DLTT.CD.CB.AR.EX</t>
  </si>
  <si>
    <t>DT.DOD.DLTO.CD.CB.AR.EX</t>
  </si>
  <si>
    <t>DT.DOD.DECT.CD.OT.AR.EX</t>
  </si>
  <si>
    <t>DT.DOD.DSTC.CD.OT.AR.EX</t>
  </si>
  <si>
    <t>DT.DOD.DSCD.CD.OT.AR.EX</t>
  </si>
  <si>
    <t>DT.DOD.DSTM.CD.OT.AR.EX</t>
  </si>
  <si>
    <t>DT.DOD.DSTL.CD.OT.AR.EX</t>
  </si>
  <si>
    <t>DT.DOD.DSTT.CD.OT.AR.EX</t>
  </si>
  <si>
    <t>DT.DOD.DSOO.CD.OT.AR.EX</t>
  </si>
  <si>
    <t>DT.DOD.DLXF.CD.OT.AR.EX</t>
  </si>
  <si>
    <t>DT.DOD.DLCD.CD.OT.AR.EX</t>
  </si>
  <si>
    <t>DT.DOD.DLBN.CD.OT.AR.EX</t>
  </si>
  <si>
    <t>DT.DOD.DLTL.CD.OT.AR.EX</t>
  </si>
  <si>
    <t>DT.DOD.DLTT.CD.OT.AR.EX</t>
  </si>
  <si>
    <t>DT.DOD.DLTO.CD.OT.AR.EX</t>
  </si>
  <si>
    <t>DT.DOD.DECT.CD.IL.AR.EX</t>
  </si>
  <si>
    <t>DT.DOD.DIDI.CD.IL.EX</t>
  </si>
  <si>
    <t>DT.DOD.DIIE.CD.IL.EX</t>
  </si>
  <si>
    <t>DT.DOD.DIFE.CD.IL.EX</t>
  </si>
  <si>
    <t>DT.DOD.DECT.CD.AR.EX</t>
  </si>
  <si>
    <t>DT.DOD.DECT.CD.GG.AR.PX</t>
  </si>
  <si>
    <t>DT.DOD.DSTC.CD.GG.AR.PX</t>
  </si>
  <si>
    <t>DT.DOD.DSCD.CD.GG.AR.PX</t>
  </si>
  <si>
    <t>DT.DOD.DSTM.CD.GG.AR.PX</t>
  </si>
  <si>
    <t>DT.DOD.DSTL.CD.GG.AR.PX</t>
  </si>
  <si>
    <t>DT.DOD.DSTT.CD.GG.AR.PX</t>
  </si>
  <si>
    <t>DT.DOD.DSOO.CD.GG.AR.PX</t>
  </si>
  <si>
    <t>DT.DOD.DLXF.CD.GG.AR.PX</t>
  </si>
  <si>
    <t>DT.DOD.DLTS.CD.GG.PX</t>
  </si>
  <si>
    <t>DT.DOD.DLCD.CD.GG.AR.PX</t>
  </si>
  <si>
    <t>DT.DOD.DLBN.CD.GG.AR.PX</t>
  </si>
  <si>
    <t>DT.DOD.DLTL.CD.GG.AR.PX</t>
  </si>
  <si>
    <t>DT.DOD.DLTT.CD.GG.AR.PX</t>
  </si>
  <si>
    <t>DT.DOD.DLTO.CD.GG.AR.PX</t>
  </si>
  <si>
    <t>DT.DOD.DECT.CD.MA.AR.PX</t>
  </si>
  <si>
    <t>DT.DOD.DSTC.CD.MA.AR.PX</t>
  </si>
  <si>
    <t>DT.DOD.DSCD.CD.MA.AR.PX</t>
  </si>
  <si>
    <t>DT.DOD.DSTM.CD.MA.AR.PX</t>
  </si>
  <si>
    <t>DT.DOD.DSTL.CD.MA.AR.PX</t>
  </si>
  <si>
    <t>DT.DOD.DSTT.CD.MA.AR.PX</t>
  </si>
  <si>
    <t>DT.DOD.DSOO.CD.MA.AR.PX</t>
  </si>
  <si>
    <t>DT.DOD.DLXF.CD.MA.AR.PX</t>
  </si>
  <si>
    <t>DT.DOD.DLTS.CD.MA.AR.PX</t>
  </si>
  <si>
    <t>DT.DOD.DLCD.CD.MA.AR.PX</t>
  </si>
  <si>
    <t>DT.DOD.DLBN.CD.MA.AR.PX</t>
  </si>
  <si>
    <t>DT.DOD.DLTL.CD.MA.AR.PX</t>
  </si>
  <si>
    <t>DT.DOD.DLTT.CD.MA.AR.PX</t>
  </si>
  <si>
    <t>DT.DOD.DLTO.CD.MA.AR.PX</t>
  </si>
  <si>
    <t>DT.DOD.DECT.CD.CB.AR.PX</t>
  </si>
  <si>
    <t>DT.DOD.DSTC.CD.CB.AR.PX</t>
  </si>
  <si>
    <t>DT.DOD.DSCD.CD.CB.AR.PX</t>
  </si>
  <si>
    <t>DT.DOD.DSTM.CD.CB.AR.PX</t>
  </si>
  <si>
    <t>DT.DOD.DSTL.CD.CB.AR.PX</t>
  </si>
  <si>
    <t>DT.DOD.DSTT.CD.CB.AR.PX</t>
  </si>
  <si>
    <t>DT.DOD.DSOO.CD.CB.AR.PX</t>
  </si>
  <si>
    <t>DT.DOD.DLXF.CD.CB.AR.PX</t>
  </si>
  <si>
    <t>DT.DOD.DLCD.CD.CB.AR.PX</t>
  </si>
  <si>
    <t>DT.DOD.DLBN.CD.CB.AR.PX</t>
  </si>
  <si>
    <t>DT.DOD.DLTL.CD.CB.AR.PX</t>
  </si>
  <si>
    <t>DT.DOD.DLTT.CD.CB.AR.PX</t>
  </si>
  <si>
    <t>DT.DOD.DLTO.CD.CB.AR.PX</t>
  </si>
  <si>
    <t>DT.DOD.DECT.CD.OT.AR.PX</t>
  </si>
  <si>
    <t>DT.DOD.DSTC.CD.OT.AR.PX</t>
  </si>
  <si>
    <t>DT.DOD.DSCD.CD.OT.AR.PX</t>
  </si>
  <si>
    <t>DT.DOD.DSTM.CD.OT.AR.PX</t>
  </si>
  <si>
    <t>DT.DOD.DSTL.CD.OT.AR.PX</t>
  </si>
  <si>
    <t>DT.DOD.DSTT.CD.OT.AR.PX</t>
  </si>
  <si>
    <t>DT.DOD.DSOO.CD.OT.AR.PX</t>
  </si>
  <si>
    <t>DT.DOD.DLXF.CD.OT.AR.PX</t>
  </si>
  <si>
    <t>DT.DOD.DLCD.CD.OT.AR.PX</t>
  </si>
  <si>
    <t>DT.DOD.DLBN.CD.OT.AR.PX</t>
  </si>
  <si>
    <t>DT.DOD.DLTL.CD.OT.AR.PX</t>
  </si>
  <si>
    <t>DT.DOD.DLTT.CD.OT.AR.PX</t>
  </si>
  <si>
    <t>DT.DOD.DLTO.CD.OT.AR.PX</t>
  </si>
  <si>
    <t>DT.DOD.DECT.CD.IL.AR.PX</t>
  </si>
  <si>
    <t>DT.DOD.DIDI.CD.IL.PX</t>
  </si>
  <si>
    <t>DT.DOD.DIIE.CD.IL.PX</t>
  </si>
  <si>
    <t>DT.DOD.DIFE.CD.IL.PX</t>
  </si>
  <si>
    <t>DT.DOD.DECT.CD.AR.PX</t>
  </si>
  <si>
    <t>DT.DOD.DECT.CD.GG.AR.OC</t>
  </si>
  <si>
    <t>DT.DOD.DSTC.CD.GG.AR.OC</t>
  </si>
  <si>
    <t>DT.DOD.DSCD.CD.GG.AR.OC</t>
  </si>
  <si>
    <t>DT.DOD.DSTM.CD.GG.AR.OC</t>
  </si>
  <si>
    <t>DT.DOD.DSTL.CD.GG.AR.OC</t>
  </si>
  <si>
    <t>DT.DOD.DSTT.CD.GG.AR.OC</t>
  </si>
  <si>
    <t>DT.DOD.DSOO.CD.GG.AR.OC</t>
  </si>
  <si>
    <t>DT.DOD.DLXF.CD.GG.AR.OC</t>
  </si>
  <si>
    <t>DT.DOD.DLTS.CD.GG.OC</t>
  </si>
  <si>
    <t>DT.DOD.DLCD.CD.GG.AR.OC</t>
  </si>
  <si>
    <t>DT.DOD.DLBN.CD.GG.AR.OC</t>
  </si>
  <si>
    <t>DT.DOD.DLTL.CD.GG.AR.OC</t>
  </si>
  <si>
    <t>DT.DOD.DLTT.CD.GG.AR.OC</t>
  </si>
  <si>
    <t>DT.DOD.DLTO.CD.GG.AR.OC</t>
  </si>
  <si>
    <t>DT.DOD.DECT.CD.MA.AR.OC</t>
  </si>
  <si>
    <t>DT.DOD.DSTC.CD.MA.AR.OC</t>
  </si>
  <si>
    <t>DT.DOD.DSCD.CD.MA.AR.OC</t>
  </si>
  <si>
    <t>DT.DOD.DSTM.CD.MA.AR.OC</t>
  </si>
  <si>
    <t>DT.DOD.DSTL.CD.MA.AR.OC</t>
  </si>
  <si>
    <t>DT.DOD.DSTT.CD.MA.AR.OC</t>
  </si>
  <si>
    <t>DT.DOD.DSOO.CD.MA.AR.OC</t>
  </si>
  <si>
    <t>DT.DOD.DLXF.CD.MA.AR.OC</t>
  </si>
  <si>
    <t>DT.DOD.DLTS.CD.MA.AR.OC</t>
  </si>
  <si>
    <t>DT.DOD.DLCD.CD.MA.AR.OC</t>
  </si>
  <si>
    <t>DT.DOD.DLBN.CD.MA.AR.OC</t>
  </si>
  <si>
    <t>DT.DOD.DLTL.CD.MA.AR.OC</t>
  </si>
  <si>
    <t>DT.DOD.DLTT.CD.MA.AR.OC</t>
  </si>
  <si>
    <t>DT.DOD.DLTO.CD.MA.AR.OC</t>
  </si>
  <si>
    <t>DT.DOD.DECT.CD.CB.AR.OC</t>
  </si>
  <si>
    <t>DT.DOD.DSTC.CD.CB.AR.OC</t>
  </si>
  <si>
    <t>DT.DOD.DSCD.CD.CB.AR.OC</t>
  </si>
  <si>
    <t>DT.DOD.DSTM.CD.CB.AR.OC</t>
  </si>
  <si>
    <t>DT.DOD.DSTL.CD.CB.AR.OC</t>
  </si>
  <si>
    <t>DT.DOD.DSTT.CD.CB.AR.OC</t>
  </si>
  <si>
    <t>DT.DOD.DSOO.CD.CB.AR.OC</t>
  </si>
  <si>
    <t>DT.DOD.DLXF.CD.CB.AR.OC</t>
  </si>
  <si>
    <t>DT.DOD.DLCD.CD.CB.AR.OC</t>
  </si>
  <si>
    <t>DT.DOD.DLBN.CD.CB.AR.OC</t>
  </si>
  <si>
    <t>DT.DOD.DLTL.CD.CB.AR.OC</t>
  </si>
  <si>
    <t>DT.DOD.DLTT.CD.CB.AR.OC</t>
  </si>
  <si>
    <t>DT.DOD.DLTO.CD.CB.AR.OC</t>
  </si>
  <si>
    <t>DT.DOD.DECT.CD.OT.AR.OC</t>
  </si>
  <si>
    <t>DT.DOD.DSTC.CD.OT.AR.OC</t>
  </si>
  <si>
    <t>DT.DOD.DSCD.CD.OT.AR.OC</t>
  </si>
  <si>
    <t>DT.DOD.DSTM.CD.OT.AR.OC</t>
  </si>
  <si>
    <t>DT.DOD.DSTL.CD.OT.AR.OC</t>
  </si>
  <si>
    <t>DT.DOD.DSTT.CD.OT.AR.OC</t>
  </si>
  <si>
    <t>DT.DOD.DSOO.CD.OT.AR.OC</t>
  </si>
  <si>
    <t>DT.DOD.DLXF.CD.OT.AR.OC</t>
  </si>
  <si>
    <t>DT.DOD.DLCD.CD.OT.AR.OC</t>
  </si>
  <si>
    <t>DT.DOD.DLBN.CD.OT.AR.OC</t>
  </si>
  <si>
    <t>DT.DOD.DLTL.CD.OT.AR.OC</t>
  </si>
  <si>
    <t>DT.DOD.DLTT.CD.OT.AR.OC</t>
  </si>
  <si>
    <t>DT.DOD.DLTO.CD.OT.AR.OC</t>
  </si>
  <si>
    <t>DT.DOD.DECT.CD.IL.AR.OC</t>
  </si>
  <si>
    <t>DT.DOD.DIDI.CD.IL.OC</t>
  </si>
  <si>
    <t>DT.DOD.DIIE.CD.IL.OC</t>
  </si>
  <si>
    <t>DT.DOD.DIFE.CD.IL.OC</t>
  </si>
  <si>
    <t>DT.DOD.DECT.CD.AR.OC</t>
  </si>
  <si>
    <t>DT.DOD.DECT.CD.GG.AR.EN</t>
  </si>
  <si>
    <t>DT.DOD.DSTC.CD.GG.AR.EN</t>
  </si>
  <si>
    <t>DT.DOD.DSCD.CD.GG.AR.EN</t>
  </si>
  <si>
    <t>DT.DOD.DSTM.CD.GG.AR.EN</t>
  </si>
  <si>
    <t>DT.DOD.DSTL.CD.GG.AR.EN</t>
  </si>
  <si>
    <t>DT.DOD.DSTT.CD.GG.AR.EN</t>
  </si>
  <si>
    <t>DT.DOD.DSOO.CD.GG.AR.EN</t>
  </si>
  <si>
    <t>DT.DOD.DLXF.CD.GG.AR.EN</t>
  </si>
  <si>
    <t>DT.DOD.DLTS.CD.GG.EN</t>
  </si>
  <si>
    <t>DT.DOD.DLCD.CD.GG.AR.EN</t>
  </si>
  <si>
    <t>DT.DOD.DLBN.CD.GG.AR.EN</t>
  </si>
  <si>
    <t>DT.DOD.DLTL.CD.GG.AR.EN</t>
  </si>
  <si>
    <t>DT.DOD.DLTT.CD.GG.AR.EN</t>
  </si>
  <si>
    <t>DT.DOD.DLTO.CD.GG.AR.EN</t>
  </si>
  <si>
    <t>DT.DOD.DECT.CD.MA.AR.EN</t>
  </si>
  <si>
    <t>DT.DOD.DSTC.CD.MA.AR.EN</t>
  </si>
  <si>
    <t>DT.DOD.DSCD.CD.MA.AR.EN</t>
  </si>
  <si>
    <t>DT.DOD.DSTM.CD.MA.AR.EN</t>
  </si>
  <si>
    <t>DT.DOD.DSTL.CD.MA.AR.EN</t>
  </si>
  <si>
    <t>DT.DOD.DSTT.CD.MA.AR.EN</t>
  </si>
  <si>
    <t>DT.DOD.DSOO.CD.MA.AR.EN</t>
  </si>
  <si>
    <t>DT.DOD.DLXF.CD.MA.AR.EN</t>
  </si>
  <si>
    <t>DT.DOD.DLTS.CD.MA.AR.EN</t>
  </si>
  <si>
    <t>DT.DOD.DLCD.CD.MA.AR.EN</t>
  </si>
  <si>
    <t>DT.DOD.DLBN.CD.MA.AR.EN</t>
  </si>
  <si>
    <t>DT.DOD.DLTL.CD.MA.AR.EN</t>
  </si>
  <si>
    <t>DT.DOD.DLTT.CD.MA.AR.EN</t>
  </si>
  <si>
    <t>DT.DOD.DLTO.CD.MA.AR.EN</t>
  </si>
  <si>
    <t>DT.DOD.DECT.CD.CB.AR.EN</t>
  </si>
  <si>
    <t>DT.DOD.DSTC.CD.CB.AR.EN</t>
  </si>
  <si>
    <t>DT.DOD.DSCD.CD.CB.AR.EN</t>
  </si>
  <si>
    <t>DT.DOD.DSTM.CD.CB.AR.EN</t>
  </si>
  <si>
    <t>DT.DOD.DSTL.CD.CB.AR.EN</t>
  </si>
  <si>
    <t>DT.DOD.DSTT.CD.CB.AR.EN</t>
  </si>
  <si>
    <t>DT.DOD.DSOO.CD.CB.AR.EN</t>
  </si>
  <si>
    <t>DT.DOD.DLXF.CD.CB.AR.EN</t>
  </si>
  <si>
    <t>DT.DOD.DLCD.CD.CB.AR.EN</t>
  </si>
  <si>
    <t>DT.DOD.DLBN.CD.CB.AR.EN</t>
  </si>
  <si>
    <t>DT.DOD.DLTL.CD.CB.AR.EN</t>
  </si>
  <si>
    <t>DT.DOD.DLTT.CD.CB.AR.EN</t>
  </si>
  <si>
    <t>DT.DOD.DLTO.CD.CB.AR.EN</t>
  </si>
  <si>
    <t>DT.DOD.DECT.CD.OT.AR.EN</t>
  </si>
  <si>
    <t>DT.DOD.DSTC.CD.OT.AR.EN</t>
  </si>
  <si>
    <t>DT.DOD.DSCD.CD.OT.AR.EN</t>
  </si>
  <si>
    <t>DT.DOD.DSTM.CD.OT.AR.EN</t>
  </si>
  <si>
    <t>DT.DOD.DSTL.CD.OT.AR.EN</t>
  </si>
  <si>
    <t>DT.DOD.DSTT.CD.OT.AR.EN</t>
  </si>
  <si>
    <t>DT.DOD.DSOO.CD.OT.AR.EN</t>
  </si>
  <si>
    <t>DT.DOD.DLXF.CD.OT.AR.EN</t>
  </si>
  <si>
    <t>DT.DOD.DLCD.CD.OT.AR.EN</t>
  </si>
  <si>
    <t>DT.DOD.DLBN.CD.OT.AR.EN</t>
  </si>
  <si>
    <t>DT.DOD.DLTL.CD.OT.AR.EN</t>
  </si>
  <si>
    <t>DT.DOD.DLTT.CD.OT.AR.EN</t>
  </si>
  <si>
    <t>DT.DOD.DLTO.CD.OT.AR.EN</t>
  </si>
  <si>
    <t>DT.DOD.DECT.CD.IL.AR.EN</t>
  </si>
  <si>
    <t>DT.DOD.DIDI.CD.IL.EN</t>
  </si>
  <si>
    <t>DT.DOD.DIIE.CD.IL.EN</t>
  </si>
  <si>
    <t>DT.DOD.DIFE.CD.IL.EN</t>
  </si>
  <si>
    <t>DT.DOD.DECT.CD.AR.EN</t>
  </si>
  <si>
    <t>DT.DOD.DECT.CD.FC.GG.TO</t>
  </si>
  <si>
    <t>DT.DOD.DSTC.CD.FC.GG.TO</t>
  </si>
  <si>
    <t>DT.DOD.DLXF.CD.FC.GG.TO</t>
  </si>
  <si>
    <t>DT.DOD.DECT.CD.FC.MA.TO</t>
  </si>
  <si>
    <t>DT.DOD.DSTC.CD.FC.MA.TO</t>
  </si>
  <si>
    <t>DT.DOD.DLXF.CD.FC.MA.TO</t>
  </si>
  <si>
    <t>DT.DOD.DECT.CD.FC.CB.TO</t>
  </si>
  <si>
    <t>DT.DOD.DSTC.CD.FC.CB.TO</t>
  </si>
  <si>
    <t>DT.DOD.DLXF.CD.FC.CB.TO</t>
  </si>
  <si>
    <t>DT.DOD.DECT.CD.FC.OT.TO</t>
  </si>
  <si>
    <t>DT.DOD.DSTC.CD.FC.OT.TO</t>
  </si>
  <si>
    <t>DT.DOD.DLXF.CD.FC.OT.TO</t>
  </si>
  <si>
    <t>DT.DOD.DECT.CD.FC.IL.TO</t>
  </si>
  <si>
    <t>DT.DOD.DIDI.CD.FC.IL.TO</t>
  </si>
  <si>
    <t>DT.DOD.DIIE.CD.FC.IL.TO</t>
  </si>
  <si>
    <t>DT.DOD.DIFE.CD.FC.IL.TO</t>
  </si>
  <si>
    <t>DT.DOD.DECT.CD.FF.TT</t>
  </si>
  <si>
    <t>DT.DOD.DECT.CD.FC.GG.US</t>
  </si>
  <si>
    <t>DT.DOD.DSTC.CD.FC.GG.US</t>
  </si>
  <si>
    <t>DT.DOD.DLXF.CD.FC.GG.US</t>
  </si>
  <si>
    <t>DT.DOD.DECT.CD.FC.MA.US</t>
  </si>
  <si>
    <t>DT.DOD.DSTC.CD.FC.MA.US</t>
  </si>
  <si>
    <t>DT.DOD.DLXF.CD.FC.MA.US</t>
  </si>
  <si>
    <t>DT.DOD.DECT.CD.FC.CB.US</t>
  </si>
  <si>
    <t>DT.DOD.DSTC.CD.FC.CB.US</t>
  </si>
  <si>
    <t>DT.DOD.DLXF.CD.FC.CB.US</t>
  </si>
  <si>
    <t>DT.DOD.DECT.CD.FC.OT.US</t>
  </si>
  <si>
    <t>DT.DOD.DSTC.CD.FC.OT.US</t>
  </si>
  <si>
    <t>DT.DOD.DLXF.CD.FC.OT.US</t>
  </si>
  <si>
    <t>DT.DOD.DECT.CD.FC.IL.US</t>
  </si>
  <si>
    <t>DT.DOD.DIDI.CD.FC.IL.US</t>
  </si>
  <si>
    <t>DT.DOD.DIIE.CD.FC.IL.US</t>
  </si>
  <si>
    <t>DT.DOD.DIFE.CD.FC.IL.US</t>
  </si>
  <si>
    <t>DT.DOD.DECT.CD.FF.UD</t>
  </si>
  <si>
    <t>DT.DOD.DECT.CD.FC.GG.EU</t>
  </si>
  <si>
    <t>DT.DOD.DSTC.CD.FC.GG.EU</t>
  </si>
  <si>
    <t>DT.DOD.DLXF.CD.FC.GG.EU</t>
  </si>
  <si>
    <t>DT.DOD.DECT.CD.FC.MA.EU</t>
  </si>
  <si>
    <t>DT.DOD.DSTC.CD.FC.MA.EU</t>
  </si>
  <si>
    <t>DT.DOD.DLXF.CD.FC.MA.EU</t>
  </si>
  <si>
    <t>DT.DOD.DECT.CD.FC.CB.EU</t>
  </si>
  <si>
    <t>DT.DOD.DSTC.CD.FC.CB.EU</t>
  </si>
  <si>
    <t>DT.DOD.DLXF.CD.FC.CB.EU</t>
  </si>
  <si>
    <t>DT.DOD.DECT.CD.FC.OT.EU</t>
  </si>
  <si>
    <t>DT.DOD.DSTC.CD.FC.OT.EU</t>
  </si>
  <si>
    <t>DT.DOD.DLXF.CD.FC.OT.EU</t>
  </si>
  <si>
    <t>DT.DOD.DECT.CD.FC.IL.EU</t>
  </si>
  <si>
    <t>DT.DOD.DIDI.CD.FC.IL.EU</t>
  </si>
  <si>
    <t>DT.DOD.DIIE.CD.FC.IL.EU</t>
  </si>
  <si>
    <t>DT.DOD.DIFE.CD.FC.IL.EU</t>
  </si>
  <si>
    <t>DT.DOD.DECT.CD.FF.ER</t>
  </si>
  <si>
    <t>DT.DOD.DECT.CD.FC.GG.JY</t>
  </si>
  <si>
    <t>DT.DOD.DSTC.CD.FC.GG.JY</t>
  </si>
  <si>
    <t>DT.DOD.DLXF.CD.FC.GG.JY</t>
  </si>
  <si>
    <t>DT.DOD.DECT.CD.FC.MA.JY</t>
  </si>
  <si>
    <t>DT.DOD.DSTC.CD.FC.MA.JY</t>
  </si>
  <si>
    <t>DT.DOD.DLXF.CD.FC.MA.JY</t>
  </si>
  <si>
    <t>DT.DOD.DECT.CD.FC.CB.JY</t>
  </si>
  <si>
    <t>DT.DOD.DSTC.CD.FC.CB.JY</t>
  </si>
  <si>
    <t>DT.DOD.DLXF.CD.FC.CB.JY</t>
  </si>
  <si>
    <t>DT.DOD.DECT.CD.FC.OT.JY</t>
  </si>
  <si>
    <t>DT.DOD.DSTC.CD.FC.OT.JY</t>
  </si>
  <si>
    <t>DT.DOD.DLXF.CD.FC.OT.JY</t>
  </si>
  <si>
    <t>DT.DOD.DECT.CD.FC.IL.JY</t>
  </si>
  <si>
    <t>DT.DOD.DIDI.CD.FC.IL.JY</t>
  </si>
  <si>
    <t>DT.DOD.DIIE.CD.FC.IL.JY</t>
  </si>
  <si>
    <t>DT.DOD.DIFE.CD.FC.IL.JY</t>
  </si>
  <si>
    <t>DT.DOD.DECT.CD.FF.YE</t>
  </si>
  <si>
    <t>DT.DOD.DECT.CD.FC.GG.OT</t>
  </si>
  <si>
    <t>DT.DOD.DSTC.CD.FC.GG.OT</t>
  </si>
  <si>
    <t>DT.DOD.DLXF.CD.FC.GG.OT</t>
  </si>
  <si>
    <t>DT.DOD.DECT.CD.FC.MA.OT</t>
  </si>
  <si>
    <t>DT.DOD.DSTC.CD.FC.MA.OT</t>
  </si>
  <si>
    <t>DT.DOD.DLXF.CD.FC.MA.OT</t>
  </si>
  <si>
    <t>DT.DOD.DECT.CD.FC.CB.OT</t>
  </si>
  <si>
    <t>DT.DOD.DSTC.CD.FC.CB.OT</t>
  </si>
  <si>
    <t>DT.DOD.DLXF.CD.FC.CB.OT</t>
  </si>
  <si>
    <t>DT.DOD.DECT.CD.FC.OT.OT</t>
  </si>
  <si>
    <t>DT.DOD.DSTC.CD.FC.OT.OT</t>
  </si>
  <si>
    <t>DT.DOD.DLXF.CD.FC.OT.OT</t>
  </si>
  <si>
    <t>DT.DOD.DECT.CD.FC.IL.OT</t>
  </si>
  <si>
    <t>DT.DOD.DIDI.CD.FC.IL.OT</t>
  </si>
  <si>
    <t>DT.DOD.DIIE.CD.FC.IL.OT</t>
  </si>
  <si>
    <t>DT.DOD.DIFE.CD.FC.IL.OT</t>
  </si>
  <si>
    <t>DT.DOD.DECT.CD.FF.OD</t>
  </si>
  <si>
    <t>Central Bank (Euro)</t>
  </si>
  <si>
    <t>Deposit-Taking Corporations, except the Central Bank (Euro)</t>
  </si>
  <si>
    <t>Debt liabilities between fellow enterprises (Euro)</t>
  </si>
  <si>
    <t>Central Bank (Yen)</t>
  </si>
  <si>
    <t>Deposit-Taking Corporations, except the Central Bank (Yen)</t>
  </si>
  <si>
    <t>Debt liabilities between fellow enterprises (Yen)</t>
  </si>
  <si>
    <t>Central Bank (Other)</t>
  </si>
  <si>
    <t>Deposit-Taking Corporations, except the Central Bank (Other)</t>
  </si>
  <si>
    <t>Debt liabilities between fellow enterprises (Other)</t>
  </si>
  <si>
    <t xml:space="preserve">Gross External Foreign Currency and                                                               Foreign-Currency-Linked Debt Position    </t>
  </si>
  <si>
    <t>DT.DOR.DECT.CD.GG.AR</t>
  </si>
  <si>
    <t>DT.DOR.DSTC.CD.GG.AR</t>
  </si>
  <si>
    <t>DT.DOR.DSCD.CD.GG.AR</t>
  </si>
  <si>
    <t>DT.DOR.DSTM.CD.GG.AR</t>
  </si>
  <si>
    <t>DT.DOR.DSTL.CD.GG.AR</t>
  </si>
  <si>
    <t>DT.DOR.DSTT.CD.GG.AR</t>
  </si>
  <si>
    <t>DT.DOR.DSOO.CD.GG.AR</t>
  </si>
  <si>
    <t>DT.DOR.DLXF.CD.GG.AR</t>
  </si>
  <si>
    <t>DT.DOR.DLTC.CD.GG.AR</t>
  </si>
  <si>
    <t>DT.DOR.DLBN.CD.GG.AR</t>
  </si>
  <si>
    <t>DT.DOR.DLTL.CD.GG.AR</t>
  </si>
  <si>
    <t>DT.DOR.DLTT.CD.GG.AR</t>
  </si>
  <si>
    <t>DT.DOR.DLTO.CD.GG.AR</t>
  </si>
  <si>
    <t>DT.DOR.DECT.CD.MA.AR</t>
  </si>
  <si>
    <t>DT.DOR.DSTC.CD.MA.AR</t>
  </si>
  <si>
    <t>DT.DOR.DSCD.CD.MA.AR</t>
  </si>
  <si>
    <t>DT.DOR.DSTM.CD.MA.AR</t>
  </si>
  <si>
    <t>DT.DOR.DSTL.CD.MA.AR</t>
  </si>
  <si>
    <t>DT.DOR.DSTT.CD.MA.AR</t>
  </si>
  <si>
    <t>DT.DOR.DSOO.CD.MA.AR</t>
  </si>
  <si>
    <t>DT.DOR.DLXF.CD.MA.AR</t>
  </si>
  <si>
    <t>DT.DOR.DLCD.CD.MA.AR</t>
  </si>
  <si>
    <t>DT.DOR.DLBN.CD.MA.AR</t>
  </si>
  <si>
    <t>DT.DOR.DLTL.CD.MA.AR</t>
  </si>
  <si>
    <t>DT.DOR.DLTT.CD.MA.AR</t>
  </si>
  <si>
    <t>DT.DOR.DLTO.CD.MA.AR</t>
  </si>
  <si>
    <t>DT.DOR.DECT.CD.CB.AR</t>
  </si>
  <si>
    <t>DT.DOR.DSTC.CD.CB.AR</t>
  </si>
  <si>
    <t>DT.DOR.DSCD.CD.CB.AR</t>
  </si>
  <si>
    <t>DT.DOR.DSTM.CD.CB.AR</t>
  </si>
  <si>
    <t>DT.DOR.DSTL.CD.CB.AR</t>
  </si>
  <si>
    <t>DT.DOR.DSTT.CD.CB.AR</t>
  </si>
  <si>
    <t>DT.DOR.DSOO.CD.CB.AR</t>
  </si>
  <si>
    <t>DT.DOR.DLXF.CD.CB.AR</t>
  </si>
  <si>
    <t>DT.DOR.DLCD.CD.CB.AR</t>
  </si>
  <si>
    <t>DT.DOR.DLBN.CD.CB.AR</t>
  </si>
  <si>
    <t>DT.DOR.DLTL.CD.CB.AR</t>
  </si>
  <si>
    <t>DT.DOR.DLTT.CD.CB</t>
  </si>
  <si>
    <t>DT.DOR.DLTO.CD.CB.AR</t>
  </si>
  <si>
    <t>DT.DOR.DECT.CD.OT.AR</t>
  </si>
  <si>
    <t>DT.DOR.DSTC.CD.OT.AR</t>
  </si>
  <si>
    <t>DT.DOR.DSCD.CD.OT.AR</t>
  </si>
  <si>
    <t>DT.DOR.DSTM.CD.OT.AR</t>
  </si>
  <si>
    <t>DT.DOR.DSTL.CD.OT.AR</t>
  </si>
  <si>
    <t>DT.DOR.DSTT.CD.OT.AR</t>
  </si>
  <si>
    <t>DT.DOR.DSOO.CD.OT.AR</t>
  </si>
  <si>
    <t>DT.DOR.DLXF.CD.OT.AR</t>
  </si>
  <si>
    <t>DT.DOR.DLCD.CD.OT.AR</t>
  </si>
  <si>
    <t>DT.DOR.DLBN.CD.OT.AR</t>
  </si>
  <si>
    <t>DT.DOR.DLTL.CD.OT.AR</t>
  </si>
  <si>
    <t>DT.DOR.DLTT.CD.OT.AR</t>
  </si>
  <si>
    <t>DT.DOR.DLTO.CD.OT.AR</t>
  </si>
  <si>
    <t>DT.DOR.DECT.CD.IL</t>
  </si>
  <si>
    <t>DT.DOR.DSTC.CD.IL.AR</t>
  </si>
  <si>
    <t>DT.DOR.DIDI.CD.IL</t>
  </si>
  <si>
    <t>DT.DOR.DIIE.CD.IL</t>
  </si>
  <si>
    <t>DT.DOR.DIFE.CD.IL</t>
  </si>
  <si>
    <t>DT.DOR.LTOT.CD.IL.RM.AR</t>
  </si>
  <si>
    <t>DT.DOR.LTDI.CD.IL.RM.AR</t>
  </si>
  <si>
    <t>DT.DOR.LTIE.CD.IL.RM.AR</t>
  </si>
  <si>
    <t>DT.DOR.LTFE.CD.IL.RM</t>
  </si>
  <si>
    <t>DT.DOR.DSTC.CD.RM.AR</t>
  </si>
  <si>
    <t>DT.DOR.DECT.AR</t>
  </si>
  <si>
    <t>DT.DOR.DECT.GG.AR</t>
  </si>
  <si>
    <t>DT.DOR.DECT.MA.AR</t>
  </si>
  <si>
    <t>DT.DOR.DECT.CB.AR</t>
  </si>
  <si>
    <t>DT.DOR.DECT.OT.AR</t>
  </si>
  <si>
    <t>DT.DOR.DECT.IL.AR</t>
  </si>
  <si>
    <t>DT.DOR.DECT.DS</t>
  </si>
  <si>
    <t>DT.DOR.DECT.GG.DS</t>
  </si>
  <si>
    <t>DT.DOR.DECT.MA.DS</t>
  </si>
  <si>
    <t>DT.DOR.DECT.CB.DS</t>
  </si>
  <si>
    <t>DT.DOR.DECT.OT.DS</t>
  </si>
  <si>
    <t>DT.DOR.DECT.RL</t>
  </si>
  <si>
    <t>DT.TDS.DECT.CD.GG.AR.IQ</t>
  </si>
  <si>
    <t>DT.TDS.DLTS.CD.GG.IQ</t>
  </si>
  <si>
    <t>DT.AMT.DLTS.CD.GG.IQ</t>
  </si>
  <si>
    <t>DT.INT.DLTS.CD.GG.IQ</t>
  </si>
  <si>
    <t>DT.TDS.DLCD.CD.GG.AR.IQ</t>
  </si>
  <si>
    <t>DT.AMT.DLCD.CD.GG.AR.IQ</t>
  </si>
  <si>
    <t>DT.INT.DLCD.CD.GG.AR.IQ</t>
  </si>
  <si>
    <t>DT.TDS.DLBN.CD.GG.AR.IQ</t>
  </si>
  <si>
    <t>DT.AMT.DLBN.CD.GG.AR.IQ</t>
  </si>
  <si>
    <t>DT.INT.DLBN.CD.GG.AR.IQ</t>
  </si>
  <si>
    <t>DT.TDS.DLTL.CD.GG.AR.IQ</t>
  </si>
  <si>
    <t>DT.AMT.DLTL.CD.GG.AR.IQ</t>
  </si>
  <si>
    <t>DT.INTS.DLTL.CD.GG.AR.IQ</t>
  </si>
  <si>
    <t>DT.TDS.DLTT.CD.GG.AR.IQ</t>
  </si>
  <si>
    <t>DT.AMT.DLTT.CD.GG.AR.IQ</t>
  </si>
  <si>
    <t>DT.INT.DLTT.CD.GG.AR.IQ</t>
  </si>
  <si>
    <t>DT.TDS.DLTO.CD.GG.AR.IQ</t>
  </si>
  <si>
    <t>DT.AMT.DLTO.CD.GG.AR.IQ</t>
  </si>
  <si>
    <t>DT.INT.DLTO.CD.GG.AR.IQ</t>
  </si>
  <si>
    <t>DT.TDS.DECT.CD.MA.AR.IQ</t>
  </si>
  <si>
    <t>DT.TDS.DLTS.CD.MA.AR.IQ</t>
  </si>
  <si>
    <t>DT.AMT.DLTS.CD.MA.AR.IQ</t>
  </si>
  <si>
    <t>DT.INT.DLTS.CD.MA.AR.IQ</t>
  </si>
  <si>
    <t>DT.TDS.DLCD.CD.MA.AR.IQ</t>
  </si>
  <si>
    <t>DT.AMT.DLCD.CD.MA.AR.IQ</t>
  </si>
  <si>
    <t>DT.INT.DLCD.CD.MA.AR.IQ</t>
  </si>
  <si>
    <t>DT.TDS.DLBN.CD.MA.AR.IQ</t>
  </si>
  <si>
    <t>DT.AMT.DLBN.CD.MA.AR.IQ</t>
  </si>
  <si>
    <t>DT.INT.DLBN.CD.MA.AR.IQ</t>
  </si>
  <si>
    <t>DT.TDS.DLTL.CD.MA.AR.IQ</t>
  </si>
  <si>
    <t>DT.AMT.DLTL.CD.MA.AR.IQ</t>
  </si>
  <si>
    <t>DT.INT.DLTL.CD.MA.AR.IQ</t>
  </si>
  <si>
    <t>DT.TDS.DLTT.CD.MA.AR.IQ</t>
  </si>
  <si>
    <t>DT.AMT.DLTT.CD.MA.AR.IQ</t>
  </si>
  <si>
    <t>DT.INT.DLTT.CD.MA.AR.IQ</t>
  </si>
  <si>
    <t>DT.TDS.DLTO.CD.MA.AR.IQ</t>
  </si>
  <si>
    <t>DT.AMT.DLTO.CD.MA.AR.IQ</t>
  </si>
  <si>
    <t>DT.INT.DLTO.CD.MA.AR.IQ</t>
  </si>
  <si>
    <t>DT.TDS.DECT.CD.CB.AR.IQ</t>
  </si>
  <si>
    <t>DT.TDS.DLCD.CD.CB.AR.IQ</t>
  </si>
  <si>
    <t>DT.AMT.DLCD.CD.CB.AR.IQ</t>
  </si>
  <si>
    <t>DT.INT.DLCD.CD.CB.AR.IQ</t>
  </si>
  <si>
    <t>DT.TDS.DLBN.CD.CB.AR.IQ</t>
  </si>
  <si>
    <t>DT.AMT.DLBN.CD.CB.AR.IQ</t>
  </si>
  <si>
    <t>DT.INT.DLBN.CD.CB.AR.IQ</t>
  </si>
  <si>
    <t>DT.TDS.DLTL.CD.CB.AR.IQ</t>
  </si>
  <si>
    <t>DT.AMT.DLTL.CD.CB.AR.IQ</t>
  </si>
  <si>
    <t>DT.INT.DLTL.CD.CB.AR.IQ</t>
  </si>
  <si>
    <t>DT.TDS.DLTT.CD.CB.AR.IQ</t>
  </si>
  <si>
    <t>DT.AMT.DLTT.CD.CB.AR.IQ</t>
  </si>
  <si>
    <t>DT.INT.DLTT.CD.CB.AR.IQ</t>
  </si>
  <si>
    <t>DT.TDS.DLTO.CD.CB.AR.IQ</t>
  </si>
  <si>
    <t>DT.AMT.DLTO.CD.CB.AR.IQ</t>
  </si>
  <si>
    <t>DT.INT.DLTO.CD.CB.AR.IQ</t>
  </si>
  <si>
    <t>DT.TDS.DECT.CD.OT.AR.IQ</t>
  </si>
  <si>
    <t>DT.TDS.DLCD.CD.OT.AR.IQ</t>
  </si>
  <si>
    <t>DT.AMT.DLCD.CD.OT.AR.IQ</t>
  </si>
  <si>
    <t>DT.INT.DLCD.CD.OT.AR.IQ</t>
  </si>
  <si>
    <t>DT.TDS.DLBN.CD.OT.AR.IQ</t>
  </si>
  <si>
    <t>DT.AMT.DLBN.CD.OT.AR.IQ</t>
  </si>
  <si>
    <t>DT.INT.DLBN.CD.OT.AR.IQ</t>
  </si>
  <si>
    <t>DT.TDS.DLTL.CD.OT.AR.IQ</t>
  </si>
  <si>
    <t>DT.AMT.DLTL.CD.OT.AR.IQ</t>
  </si>
  <si>
    <t>DT.INT.DLTL.CD.OT.AR.IQ</t>
  </si>
  <si>
    <t>DT.TDS.DLTT.CD.OT.AR.IQ</t>
  </si>
  <si>
    <t>DT.AMT.DLTT.CD.OT.AR.IQ</t>
  </si>
  <si>
    <t>DT.INTS.DLTT.CD.OT.AR.IQ</t>
  </si>
  <si>
    <t>DT.TDS.DLTO.CD.OT.AR.IQ</t>
  </si>
  <si>
    <t>DT.AMT.DLTO.CD.OT.AR.IQ</t>
  </si>
  <si>
    <t>DT.INT.DLTO.CD.OT.AR.IQ</t>
  </si>
  <si>
    <t>DT.TDS.DECT.CD.IL.AR.IQ</t>
  </si>
  <si>
    <t>DT.TDS.DILD.CD.IL.IQ</t>
  </si>
  <si>
    <t>DT.AMT.DILD.CD.IL.IQ</t>
  </si>
  <si>
    <t>DT.INT.DILD.CD.IL.IQ</t>
  </si>
  <si>
    <t>DT.TDS.DEAE.CD.IL.IQ</t>
  </si>
  <si>
    <t>DT.AMT.DEAE.CD.IL.IQ</t>
  </si>
  <si>
    <t>DT.INT.DEAE.CD.IL.IQ</t>
  </si>
  <si>
    <t>DT.TDS.DEFE.CD.IL.IQ</t>
  </si>
  <si>
    <t>DT.AMT.DEFE.CD.IL.IQ</t>
  </si>
  <si>
    <t>DT.INT.DEFE.CD.IL.IQ</t>
  </si>
  <si>
    <t>DT.TDS.DECT.CD.AR.IQ</t>
  </si>
  <si>
    <t>DT.AMT.DECT.CD.AR.IQ</t>
  </si>
  <si>
    <t>DT.INT.DECT.CD.AR.IQ</t>
  </si>
  <si>
    <t>DT.TDS.DECT.CD.GG.AR.03</t>
  </si>
  <si>
    <t>DT.TDS.DECT.CD.GG.AR.36</t>
  </si>
  <si>
    <t>DT.TDS.DECT.CD.GG.AR.69</t>
  </si>
  <si>
    <t>DT.TDS.DECT.CD.GG.AR.0912</t>
  </si>
  <si>
    <t>DT.TDS.DECT.CD.GG.AR.1218</t>
  </si>
  <si>
    <t>DT.TDS.DECT.CD.GG.AR.1824</t>
  </si>
  <si>
    <t>DT.TDS.DECT.CD.GG.AR.24P</t>
  </si>
  <si>
    <t>DT.TDS.DLTS.CD.GG.03</t>
  </si>
  <si>
    <t>DT.TDS.DLTS.CD.GG.36</t>
  </si>
  <si>
    <t>DT.TDS.DLTS.CD.GG.69</t>
  </si>
  <si>
    <t>DT.TDS.DLTS.CD.GG.0912</t>
  </si>
  <si>
    <t>DT.TDS.DLTS.CD.GG.1218</t>
  </si>
  <si>
    <t>DT.TDS.DLTS.CD.GG.1824</t>
  </si>
  <si>
    <t>DT.TDS.DLTS.CD.GG.24P</t>
  </si>
  <si>
    <t>DT.AMT.DLTS.CD.GG.03</t>
  </si>
  <si>
    <t>DT.AMT.DLTS.CD.GG.36</t>
  </si>
  <si>
    <t>DT.AMT.DLTS.CD.GG.69</t>
  </si>
  <si>
    <t>DT.AMT.DLTS.CD.GG.0912</t>
  </si>
  <si>
    <t>DT.AMT.DLTS.CD.GG.1218</t>
  </si>
  <si>
    <t>DT.AMT.DLTS.CD.GG.1824</t>
  </si>
  <si>
    <t>DT.AMT.DLTS.CD.GG.24P</t>
  </si>
  <si>
    <t>DT.INT.DLTS.CD.GG.03</t>
  </si>
  <si>
    <t>DT.INT.DLTS.CD.GG.36</t>
  </si>
  <si>
    <t>DT.INT.DLTS.CD.GG.69</t>
  </si>
  <si>
    <t>DT.INT.DLTS.CD.GG.0912</t>
  </si>
  <si>
    <t>DT.INT.DLTS.CD.GG.1218</t>
  </si>
  <si>
    <t>DT.INT.DLTS.CD.GG.1824</t>
  </si>
  <si>
    <t>DT.INT.DLTS.CD.GG.24P</t>
  </si>
  <si>
    <t>DT.TDS.DLCD.CD.GG.AR.03</t>
  </si>
  <si>
    <t>DT.TDS.DLCD.CD.GG.AR.36</t>
  </si>
  <si>
    <t>DT.TDS.DLCD.CD.GG.AR.69</t>
  </si>
  <si>
    <t>DT.TDS.DLCD.CD.GG.AR.0912</t>
  </si>
  <si>
    <t>DT.TDS.DLCD.CD.GG.AR.1218</t>
  </si>
  <si>
    <t>DT.TDS.DLCD.CD.GG.AR.1824</t>
  </si>
  <si>
    <t>DT.TDS.DLCD.CD.GG.AR.24P</t>
  </si>
  <si>
    <t>DT.AMT.DLCD.CD.GG.AR.03</t>
  </si>
  <si>
    <t>DT.AMT.DLCD.CD.GG.AR.36</t>
  </si>
  <si>
    <t>DT.AMT.DLCD.CD.GG.AR.69</t>
  </si>
  <si>
    <t>DT.AMT.DLCD.CD.GG.AR.0912</t>
  </si>
  <si>
    <t>DT.AMT.DLCD.CD.GG.AR.1218</t>
  </si>
  <si>
    <t>DT.AMT.DLCD.CD.GG.AR.1824</t>
  </si>
  <si>
    <t>DT.AMT.DLCD.CD.GG.AR.24P</t>
  </si>
  <si>
    <t>DT.INT.DLCD.CD.GG.AR.03</t>
  </si>
  <si>
    <t>DT.INT.DLCD.CD.GG.AR.36</t>
  </si>
  <si>
    <t>DT.INT.DLCD.CD.GG.AR.69</t>
  </si>
  <si>
    <t>DT.INT.DLCD.CD.GG.AR.0912</t>
  </si>
  <si>
    <t>DT.INT.DLCD.CD.GG.AR.1218</t>
  </si>
  <si>
    <t>DT.INT.DLCD.CD.GG.AR.1824</t>
  </si>
  <si>
    <t>DT.INT.DLCD.CD.GG.AR.24P</t>
  </si>
  <si>
    <t>DT.TDS.DLBN.CD.GG.AR.03</t>
  </si>
  <si>
    <t>DT.TDS.DLBN.CD.GG.AR.36</t>
  </si>
  <si>
    <t>DT.TDS.DLBN.CD.GG.AR.69</t>
  </si>
  <si>
    <t>DT.TDS.DLBN.CD.GG.AR.0912</t>
  </si>
  <si>
    <t>DT.TDS.DLBN.CD.GG.AR.1218</t>
  </si>
  <si>
    <t>DT.TDS.DLBN.CD.GG.AR.1824</t>
  </si>
  <si>
    <t>DT.TDS.DLBN.CD.GG.AR.24P</t>
  </si>
  <si>
    <t>DT.AMT.DLBN.CD.GG.AR.03</t>
  </si>
  <si>
    <t>DT.AMT.DLBN.CD.GG.AR.36</t>
  </si>
  <si>
    <t>DT.AMT.DLBN.CD.GG.AR.69</t>
  </si>
  <si>
    <t>DT.AMT.DLBN.CD.GG.AR.0912</t>
  </si>
  <si>
    <t>DT.AMT.DLBN.CD.GG.AR.1218</t>
  </si>
  <si>
    <t>DT.AMT.DLBN.CD.GG.AR.1824</t>
  </si>
  <si>
    <t>DT.AMT.DLBN.CD.GG.AR.24P</t>
  </si>
  <si>
    <t>DT.INT.DLBN.CD.GG.AR.03</t>
  </si>
  <si>
    <t>DT.INT.DLBN.CD.GG.AR.36</t>
  </si>
  <si>
    <t>DT.INT.DLBN.CD.GG.AR.69</t>
  </si>
  <si>
    <t>DT.INT.DLBN.CD.GG.AR.0912</t>
  </si>
  <si>
    <t>DT.INT.DLBN.CD.GG.AR.1218</t>
  </si>
  <si>
    <t>DT.INT.DLBN.CD.GG.AR.1824</t>
  </si>
  <si>
    <t>DT.INT.DLBN.CD.GG.AR.24P</t>
  </si>
  <si>
    <t>DT.TDS.DLTL.CD.GG.AR.03</t>
  </si>
  <si>
    <t>DT.TDS.DLTL.CD.GG.AR.36</t>
  </si>
  <si>
    <t>DT.TDS.DLTL.CD.GG.AR.69</t>
  </si>
  <si>
    <t>DT.TDS.DLTL.CD.GG.AR.0912</t>
  </si>
  <si>
    <t>DT.TDS.DLTL.CD.GG.AR.1218</t>
  </si>
  <si>
    <t>DT.TDS.DLTL.CD.GG.AR.1824</t>
  </si>
  <si>
    <t>DT.TDS.DLTL.CD.GG.AR.24P</t>
  </si>
  <si>
    <t>DT.AMT.DLTL.CD.GG.AR.03</t>
  </si>
  <si>
    <t>DT.AMT.DLTL.CD.GG.AR.36</t>
  </si>
  <si>
    <t>DT.AMT.DLTL.CD.GG.AR.69</t>
  </si>
  <si>
    <t>DT.AMT.DLTL.CD.GG.AR.0912</t>
  </si>
  <si>
    <t>DT.AMT.DLTL.CD.GG.AR.1218</t>
  </si>
  <si>
    <t>DT.AMT.DLTL.CD.GG.AR.1824</t>
  </si>
  <si>
    <t>DT.AMT.DLTL.CD.GG.AR.24P</t>
  </si>
  <si>
    <t>DT.INTS.DLTL.CD.GG.AR.03</t>
  </si>
  <si>
    <t>DT.INTS.DLTL.CD.GG.AR.36</t>
  </si>
  <si>
    <t>DT.INTS.DLTL.CD.GG.AR.69</t>
  </si>
  <si>
    <t>DT.INTS.DLTL.CD.GG.AR.0912</t>
  </si>
  <si>
    <t>DT.INTS.DLTL.CD.GG.AR.1218</t>
  </si>
  <si>
    <t>DT.INTS.DLTL.CD.GG.AR.1824</t>
  </si>
  <si>
    <t>DT.INTS.DLTL.CD.GG.AR.24P</t>
  </si>
  <si>
    <t>DT.TDS.DLTT.CD.GG.AR.03</t>
  </si>
  <si>
    <t>DT.TDS.DLTT.CD.GG.AR.36</t>
  </si>
  <si>
    <t>DT.TDS.DLTT.CD.GG.AR.69</t>
  </si>
  <si>
    <t>DT.TDS.DLTT.CD.GG.AR.0912</t>
  </si>
  <si>
    <t>DT.TDS.DLTT.CD.GG.AR.1218</t>
  </si>
  <si>
    <t>DT.TDS.DLTT.CD.GG.AR.1824</t>
  </si>
  <si>
    <t>DT.TDS.DLTT.CD.GG.AR.24P</t>
  </si>
  <si>
    <t>DT.AMT.DLTT.CD.GG.AR.03</t>
  </si>
  <si>
    <t>DT.AMT.DLTT.CD.GG.AR.36</t>
  </si>
  <si>
    <t>DT.AMT.DLTT.CD.GG.AR.69</t>
  </si>
  <si>
    <t>DT.AMT.DLTT.CD.GG.AR.0912</t>
  </si>
  <si>
    <t>DT.AMT.DLTT.CD.GG.AR.1218</t>
  </si>
  <si>
    <t>DT.AMT.DLTT.CD.GG.AR.1824</t>
  </si>
  <si>
    <t>DT.AMT.DLTT.CD.GG.AR.24P</t>
  </si>
  <si>
    <t>DT.INT.DLTT.CD.GG.AR.03</t>
  </si>
  <si>
    <t>DT.INT.DLTT.CD.GG.AR.36</t>
  </si>
  <si>
    <t>DT.INT.DLTT.CD.GG.AR.69</t>
  </si>
  <si>
    <t>DT.INT.DLTT.CD.GG.AR.0912</t>
  </si>
  <si>
    <t>DT.INT.DLTT.CD.GG.AR.1218</t>
  </si>
  <si>
    <t>DT.INT.DLTT.CD.GG.AR.1824</t>
  </si>
  <si>
    <t>DT.INT.DLTT.CD.GG.AR.24P</t>
  </si>
  <si>
    <t>DT.TDS.DLTO.CD.GG.AR.03</t>
  </si>
  <si>
    <t>DT.TDS.DLTO.CD.GG.AR.36</t>
  </si>
  <si>
    <t>DT.TDS.DLTO.CD.GG.AR.69</t>
  </si>
  <si>
    <t>DT.TDS.DLTO.CD.GG.AR.0912</t>
  </si>
  <si>
    <t>DT.TDS.DLTO.CD.GG.AR.1218</t>
  </si>
  <si>
    <t>DT.TDS.DLTO.CD.GG.AR.1824</t>
  </si>
  <si>
    <t>DT.TDS.DLTO.CD.GG.AR.24P</t>
  </si>
  <si>
    <t>DT.AMT.DLTO.CD.GG.AR.03</t>
  </si>
  <si>
    <t>DT.AMT.DLTO.CD.GG.AR.36</t>
  </si>
  <si>
    <t>DT.AMT.DLTO.CD.GG.AR.69</t>
  </si>
  <si>
    <t>DT.AMT.DLTO.CD.GG.AR.0912</t>
  </si>
  <si>
    <t>DT.AMT.DLTO.CD.GG.AR.1218</t>
  </si>
  <si>
    <t>DT.AMT.DLTO.CD.GG.AR.1824</t>
  </si>
  <si>
    <t>DT.AMT.DLTO.CD.GG.AR.24P</t>
  </si>
  <si>
    <t>DT.INT.DLTO.CD.GG.AR.03</t>
  </si>
  <si>
    <t>DT.INT.DLTO.CD.GG.AR.36</t>
  </si>
  <si>
    <t>DT.INT.DLTO.CD.GG.AR.69</t>
  </si>
  <si>
    <t>DT.INT.DLTO.CD.GG.AR.0912</t>
  </si>
  <si>
    <t>DT.INT.DLTO.CD.GG.AR.1218</t>
  </si>
  <si>
    <t>DT.INT.DLTO.CD.GG.AR.1824</t>
  </si>
  <si>
    <t>DT.INT.DLTO.CD.GG.AR.24P</t>
  </si>
  <si>
    <t>DT.TDS.DECT.CD.MA.AR.03</t>
  </si>
  <si>
    <t>DT.TDS.DECT.CD.MA.AR.36</t>
  </si>
  <si>
    <t>DT.TDS.DECT.CD.MA.AR.69</t>
  </si>
  <si>
    <t>DT.TDS.DECT.CD.MA.AR.0912</t>
  </si>
  <si>
    <t>DT.TDS.DECT.CD.MA.AR.1218</t>
  </si>
  <si>
    <t>DT.TDS.DECT.CD.MA.AR.1824</t>
  </si>
  <si>
    <t>DT.TDS.DECT.CD.MA.AR.24P</t>
  </si>
  <si>
    <t>DT.TDS.DLTS.CD.MA.AR.03</t>
  </si>
  <si>
    <t>DT.TDS.DLTS.CD.MA.AR.36</t>
  </si>
  <si>
    <t>DT.TDS.DLTS.CD.MA.AR.69</t>
  </si>
  <si>
    <t>DT.TDS.DLTS.CD.MA.AR.0912</t>
  </si>
  <si>
    <t>DT.TDS.DLTS.CD.MA.AR.1218</t>
  </si>
  <si>
    <t>DT.TDS.DLTS.CD.MA.AR.1824</t>
  </si>
  <si>
    <t>DT.TDS.DLTS.CD.MA.AR.24P</t>
  </si>
  <si>
    <t>DT.AMT.DLTS.CD.MA.AR.03</t>
  </si>
  <si>
    <t>DT.AMT.DLTS.CD.MA.AR.36</t>
  </si>
  <si>
    <t>DT.AMT.DLTS.CD.MA.AR.69</t>
  </si>
  <si>
    <t>DT.AMT.DLTS.CD.MA.AR.0912</t>
  </si>
  <si>
    <t>DT.AMT.DLTS.CD.MA.AR.1218</t>
  </si>
  <si>
    <t>DT.AMT.DLTS.CD.MA.AR.1824</t>
  </si>
  <si>
    <t>DT.AMT.DLTS.CD.MA.AR.24P</t>
  </si>
  <si>
    <t>DT.INT.DLTS.CD.MA.AR.03</t>
  </si>
  <si>
    <t>DT.INT.DLTS.CD.MA.AR.36</t>
  </si>
  <si>
    <t>DT.INT.DLTS.CD.MA.AR.69</t>
  </si>
  <si>
    <t>DT.INT.DLTS.CD.MA.AR.0912</t>
  </si>
  <si>
    <t>DT.INT.DLTS.CD.MA.AR.1218</t>
  </si>
  <si>
    <t>DT.INT.DLTS.CD.MA.AR.1824</t>
  </si>
  <si>
    <t>DT.INT.DLTS.CD.MA.AR.24P</t>
  </si>
  <si>
    <t>DT.TDS.DLCD.CD.MA.AR.03</t>
  </si>
  <si>
    <t>DT.TDS.DLCD.CD.MA.AR.36</t>
  </si>
  <si>
    <t>DT.TDS.DLCD.CD.MA.AR.69</t>
  </si>
  <si>
    <t>DT.TDS.DLCD.CD.MA.AR.0912</t>
  </si>
  <si>
    <t>DT.TDS.DLCD.CD.MA.AR.1218</t>
  </si>
  <si>
    <t>DT.TDS.DLCD.CD.MA.AR.1824</t>
  </si>
  <si>
    <t>DT.TDS.DLCD.CD.MA.AR.24P</t>
  </si>
  <si>
    <t>DT.AMT.DLCD.CD.MA.AR.03</t>
  </si>
  <si>
    <t>DT.AMT.DLCD.CD.MA.AR.36</t>
  </si>
  <si>
    <t>DT.AMT.DLCD.CD.MA.AR.69</t>
  </si>
  <si>
    <t>DT.AMT.DLCD.CD.MA.AR.0912</t>
  </si>
  <si>
    <t>DT.AMT.DLCD.CD.MA.AR.1218</t>
  </si>
  <si>
    <t>DT.AMT.DLCD.CD.MA.AR.1824</t>
  </si>
  <si>
    <t>DT.AMT.DLCD.CD.MA.AR.24P</t>
  </si>
  <si>
    <t>DT.INT.DLCD.CD.MA.AR.03</t>
  </si>
  <si>
    <t>DT.INT.DLCD.CD.MA.AR.36</t>
  </si>
  <si>
    <t>DT.INT.DLCD.CD.MA.AR.69</t>
  </si>
  <si>
    <t>DT.INT.DLCD.CD.MA.AR.0912</t>
  </si>
  <si>
    <t>DT.INT.DLCD.CD.MA.AR.1218</t>
  </si>
  <si>
    <t>DT.INT.DLCD.CD.MA.AR.1824</t>
  </si>
  <si>
    <t>DT.INT.DLCD.CD.MA.AR.24P</t>
  </si>
  <si>
    <t>DT.TDS.DLBN.CD.MA.AR.03</t>
  </si>
  <si>
    <t>DT.TDS.DLBN.CD.MA.AR.36</t>
  </si>
  <si>
    <t>DT.TDS.DLBN.CD.MA.AR.69</t>
  </si>
  <si>
    <t>DT.TDS.DLBN.CD.MA.AR.0912</t>
  </si>
  <si>
    <t>DT.TDS.DLBN.CD.MA.AR.1218</t>
  </si>
  <si>
    <t>DT.TDS.DLBN.CD.MA.AR.1824</t>
  </si>
  <si>
    <t>DT.TDS.DLBN.CD.MA.AR.24P</t>
  </si>
  <si>
    <t>DT.AMT.DLBN.CD.MA.AR.03</t>
  </si>
  <si>
    <t>DT.AMT.DLBN.CD.MA.AR.36</t>
  </si>
  <si>
    <t>DT.AMT.DLBN.CD.MA.AR.69</t>
  </si>
  <si>
    <t>DT.AMT.DLBN.CD.MA.AR.0912</t>
  </si>
  <si>
    <t>DT.AMT.DLBN.CD.MA.AR.1218</t>
  </si>
  <si>
    <t>DT.AMT.DLBN.CD.MA.AR.1824</t>
  </si>
  <si>
    <t>DT.AMT.DLBN.CD.MA.AR.24P</t>
  </si>
  <si>
    <t>DT.INT.DLBN.CD.MA.AR.03</t>
  </si>
  <si>
    <t>DT.INT.DLBN.CD.MA.AR.36</t>
  </si>
  <si>
    <t>DT.INT.DLBN.CD.MA.AR.69</t>
  </si>
  <si>
    <t>DT.INT.DLBN.CD.MA.AR.0912</t>
  </si>
  <si>
    <t>DT.INT.DLBN.CD.MA.AR.1218</t>
  </si>
  <si>
    <t>DT.INT.DLBN.CD.MA.AR.1824</t>
  </si>
  <si>
    <t>DT.INT.DLBN.CD.MA.AR.24P</t>
  </si>
  <si>
    <t>DT.TDS.DLTL.CD.MA.AR.03</t>
  </si>
  <si>
    <t>DT.TDS.DLTL.CD.MA.AR.36</t>
  </si>
  <si>
    <t>DT.TDS.DLTL.CD.MA.AR.69</t>
  </si>
  <si>
    <t>DT.TDS.DLTL.CD.MA.AR.0912</t>
  </si>
  <si>
    <t>DT.TDS.DLTL.CD.MA.AR.1218</t>
  </si>
  <si>
    <t>DT.TDS.DLTL.CD.MA.AR.1824</t>
  </si>
  <si>
    <t>DT.TDS.DLTL.CD.MA.AR.24P</t>
  </si>
  <si>
    <t>DT.AMT.DLTL.CD.MA.AR.03</t>
  </si>
  <si>
    <t>DT.AMT.DLTL.CD.MA.AR.36</t>
  </si>
  <si>
    <t>DT.AMT.DLTL.CD.MA.AR.69</t>
  </si>
  <si>
    <t>DT.AMT.DLTL.CD.MA.AR.0912</t>
  </si>
  <si>
    <t>DT.AMT.DLTL.CD.MA.AR.1218</t>
  </si>
  <si>
    <t>DT.AMT.DLTL.CD.MA.AR.1824</t>
  </si>
  <si>
    <t>DT.AMT.DLTL.CD.MA.AR.24P</t>
  </si>
  <si>
    <t>DT.INT.DLTL.CD.MA.AR.03</t>
  </si>
  <si>
    <t>DT.INT.DLTL.CD.MA.AR.36</t>
  </si>
  <si>
    <t>DT.INT.DLTL.CD.MA.AR.69</t>
  </si>
  <si>
    <t>DT.INT.DLTL.CD.MA.AR.0912</t>
  </si>
  <si>
    <t>DT.INT.DLTL.CD.MA.AR.1218</t>
  </si>
  <si>
    <t>DT.INT.DLTL.CD.MA.AR.1824</t>
  </si>
  <si>
    <t>DT.INT.DLTL.CD.MA.AR.24P</t>
  </si>
  <si>
    <t>DT.TDS.DLTT.CD.MA.AR.03</t>
  </si>
  <si>
    <t>DT.TDS.DLTT.CD.MA.AR.36</t>
  </si>
  <si>
    <t>DT.TDS.DLTT.CD.MA.AR.69</t>
  </si>
  <si>
    <t>DT.TDS.DLTT.CD.MA.AR.0912</t>
  </si>
  <si>
    <t>DT.TDS.DLTT.CD.MA.AR.1218</t>
  </si>
  <si>
    <t>DT.TDS.DLTT.CD.MA.AR.1824</t>
  </si>
  <si>
    <t>DT.TDS.DLTT.CD.MA.AR.24P</t>
  </si>
  <si>
    <t>DT.AMT.DLTT.CD.MA.AR.03</t>
  </si>
  <si>
    <t>DT.AMT.DLTT.CD.MA.AR.36</t>
  </si>
  <si>
    <t>DT.AMT.DLTT.CD.MA.AR.69</t>
  </si>
  <si>
    <t>DT.AMT.DLTT.CD.MA.AR.0912</t>
  </si>
  <si>
    <t>DT.AMT.DLTT.CD.MA.AR.1218</t>
  </si>
  <si>
    <t>DT.AMT.DLTT.CD.MA.AR.1824</t>
  </si>
  <si>
    <t>DT.AMT.DLTT.CD.MA.AR.24P</t>
  </si>
  <si>
    <t>DT.INT.DLTT.CD.MA.AR.03</t>
  </si>
  <si>
    <t>DT.INT.DLTT.CD.MA.AR.36</t>
  </si>
  <si>
    <t>DT.INT.DLTT.CD.MA.AR.69</t>
  </si>
  <si>
    <t>DT.INT.DLTT.CD.MA.AR.0912</t>
  </si>
  <si>
    <t>DT.INT.DLTT.CD.MA.AR.1218</t>
  </si>
  <si>
    <t>DT.INT.DLTT.CD.MA.AR.1824</t>
  </si>
  <si>
    <t>DT.INT.DLTT.CD.MA.AR.24P</t>
  </si>
  <si>
    <t>DT.TDS.DLTO.CD.MA.AR.03</t>
  </si>
  <si>
    <t>DT.TDS.DLTO.CD.MA.AR.36</t>
  </si>
  <si>
    <t>DT.TDS.DLTO.CD.MA.AR.69</t>
  </si>
  <si>
    <t>DT.TDS.DLTO.CD.MA.AR.0912</t>
  </si>
  <si>
    <t>DT.TDS.DLTO.CD.MA.AR.1218</t>
  </si>
  <si>
    <t>DT.TDS.DLTO.CD.MA.AR.1824</t>
  </si>
  <si>
    <t>DT.TDS.DLTO.CD.MA.AR.24P</t>
  </si>
  <si>
    <t>DT.AMT.DLTO.CD.MA.AR.03</t>
  </si>
  <si>
    <t>DT.AMT.DLTO.CD.MA.AR.36</t>
  </si>
  <si>
    <t>DT.AMT.DLTO.CD.MA.AR.69</t>
  </si>
  <si>
    <t>DT.AMT.DLTO.CD.MA.AR.0912</t>
  </si>
  <si>
    <t>DT.AMT.DLTO.CD.MA.AR.1218</t>
  </si>
  <si>
    <t>DT.AMT.DLTO.CD.MA.AR.1824</t>
  </si>
  <si>
    <t>DT.AMT.DLTO.CD.MA.AR.24P</t>
  </si>
  <si>
    <t>DT.INT.DLTO.CD.MA.AR.03</t>
  </si>
  <si>
    <t>DT.INT.DLTO.CD.MA.AR.36</t>
  </si>
  <si>
    <t>DT.INT.DLTO.CD.MA.AR.69</t>
  </si>
  <si>
    <t>DT.INT.DLTO.CD.MA.AR.0912</t>
  </si>
  <si>
    <t>DT.INT.DLTO.CD.MA.AR.1218</t>
  </si>
  <si>
    <t>DT.INT.DLTO.CD.MA.AR.1824</t>
  </si>
  <si>
    <t>DT.INT.DLTO.CD.MA.AR.24P</t>
  </si>
  <si>
    <t>DT.TDS.DECT.CD.CB.AR.03</t>
  </si>
  <si>
    <t>DT.TDS.DECT.CD.CB.AR.36</t>
  </si>
  <si>
    <t>DT.TDS.DECT.CD.CB.AR.69</t>
  </si>
  <si>
    <t>DT.TDS.DECT.CD.CB.AR.0912</t>
  </si>
  <si>
    <t>DT.TDS.DECT.CD.CB.AR.1218</t>
  </si>
  <si>
    <t>DT.TDS.DECT.CD.CB.AR.1824</t>
  </si>
  <si>
    <t>DT.TDS.DECT.CD.CB.AR.24P</t>
  </si>
  <si>
    <t>DT.TDS.DLCD.CD.CB.AR.03</t>
  </si>
  <si>
    <t>DT.TDS.DLCD.CD.CB.AR.36</t>
  </si>
  <si>
    <t>DT.TDS.DLCD.CD.CB.AR.69</t>
  </si>
  <si>
    <t>DT.TDS.DLCD.CD.CB.AR.0912</t>
  </si>
  <si>
    <t>DT.TDS.DLCD.CD.CB.AR.1218</t>
  </si>
  <si>
    <t>DT.TDS.DLCD.CD.CB.AR.1824</t>
  </si>
  <si>
    <t>DT.TDS.DLCD.CD.CB.AR.24P</t>
  </si>
  <si>
    <t>DT.AMT.DLCD.CD.CB.AR.03</t>
  </si>
  <si>
    <t>DT.AMT.DLCD.CD.CB.AR.36</t>
  </si>
  <si>
    <t>DT.AMT.DLCD.CD.CB.AR.69</t>
  </si>
  <si>
    <t>DT.AMT.DLCD.CD.CB.AR.0912</t>
  </si>
  <si>
    <t>DT.AMT.DLCD.CD.CB.AR.1218</t>
  </si>
  <si>
    <t>DT.AMT.DLCD.CD.CB.AR.1824</t>
  </si>
  <si>
    <t>DT.AMT.DLCD.CD.CB.AR.24P</t>
  </si>
  <si>
    <t>DT.INT.DLCD.CD.CB.AR.03</t>
  </si>
  <si>
    <t>DT.INT.DLCD.CD.CB.AR.36</t>
  </si>
  <si>
    <t>DT.INT.DLCD.CD.CB.AR.69</t>
  </si>
  <si>
    <t>DT.INT.DLCD.CD.CB.AR.0912</t>
  </si>
  <si>
    <t>DT.INT.DLCD.CD.CB.AR.1218</t>
  </si>
  <si>
    <t>DT.INT.DLCD.CD.CB.AR.1824</t>
  </si>
  <si>
    <t>DT.INT.DLCD.CD.CB.AR.24P</t>
  </si>
  <si>
    <t>DT.TDS.DLBN.CD.CB.AR.03</t>
  </si>
  <si>
    <t>DT.TDS.DLBN.CD.CB.AR.36</t>
  </si>
  <si>
    <t>DT.TDS.DLBN.CD.CB.AR.69</t>
  </si>
  <si>
    <t>DT.TDS.DLBN.CD.CB.AR.0912</t>
  </si>
  <si>
    <t>DT.TDS.DLBN.CD.CB.AR.1218</t>
  </si>
  <si>
    <t>DT.TDS.DLBN.CD.CB.AR.1824</t>
  </si>
  <si>
    <t>DT.TDS.DLBN.CD.CB.AR.24P</t>
  </si>
  <si>
    <t>DT.AMT.DLBN.CD.CB.AR.03</t>
  </si>
  <si>
    <t>DT.AMT.DLBN.CD.CB.AR.36</t>
  </si>
  <si>
    <t>DT.AMT.DLBN.CD.CB.AR.69</t>
  </si>
  <si>
    <t>DT.AMT.DLBN.CD.CB.AR.0912</t>
  </si>
  <si>
    <t>DT.AMT.DLBN.CD.CB.AR.1218</t>
  </si>
  <si>
    <t>DT.AMT.DLBN.CD.CB.AR.1824</t>
  </si>
  <si>
    <t>DT.AMT.DLBN.CD.CB.AR.24P</t>
  </si>
  <si>
    <t>DT.INT.DLBN.CD.CB.AR.03</t>
  </si>
  <si>
    <t>DT.INT.DLBN.CD.CB.AR.36</t>
  </si>
  <si>
    <t>DT.INT.DLBN.CD.CB.AR.69</t>
  </si>
  <si>
    <t>DT.INT.DLBN.CD.CB.AR.0912</t>
  </si>
  <si>
    <t>DT.INT.DLBN.CD.CB.AR.1218</t>
  </si>
  <si>
    <t>DT.INT.DLBN.CD.CB.AR.1824</t>
  </si>
  <si>
    <t>DT.INT.DLBN.CD.CB.AR.24P</t>
  </si>
  <si>
    <t>DT.TDS.DLTL.CD.CB.AR.03</t>
  </si>
  <si>
    <t>DT.TDS.DLTL.CD.CB.AR.36</t>
  </si>
  <si>
    <t>DT.TDS.DLTL.CD.CB.AR.69</t>
  </si>
  <si>
    <t>DT.TDS.DLTL.CD.CB.AR.0912</t>
  </si>
  <si>
    <t>DT.TDS.DLTL.CD.CB.AR.1218</t>
  </si>
  <si>
    <t>DT.TDS.DLTL.CD.CB.AR.1824</t>
  </si>
  <si>
    <t>DT.TDS.DLTL.CD.CB.AR.24P</t>
  </si>
  <si>
    <t>DT.AMT.DLTL.CD.CB.AR.03</t>
  </si>
  <si>
    <t>DT.AMT.DLTL.CD.CB.AR.36</t>
  </si>
  <si>
    <t>DT.AMT.DLTL.CD.CB.AR.69</t>
  </si>
  <si>
    <t>DT.AMT.DLTL.CD.CB.AR.0912</t>
  </si>
  <si>
    <t>DT.AMT.DLTL.CD.CB.AR.1218</t>
  </si>
  <si>
    <t>DT.AMT.DLTL.CD.CB.AR.1824</t>
  </si>
  <si>
    <t>DT.AMT.DLTL.CD.CB.AR.24P</t>
  </si>
  <si>
    <t>DT.INT.DLTL.CD.CB.AR.03</t>
  </si>
  <si>
    <t>DT.INT.DLTL.CD.CB.AR.36</t>
  </si>
  <si>
    <t>DT.INT.DLTL.CD.CB.AR.69</t>
  </si>
  <si>
    <t>DT.INT.DLTL.CD.CB.AR.0912</t>
  </si>
  <si>
    <t>DT.INT.DLTL.CD.CB.AR.1218</t>
  </si>
  <si>
    <t>DT.INT.DLTL.CD.CB.AR.1824</t>
  </si>
  <si>
    <t>DT.INT.DLTL.CD.CB.AR.24P</t>
  </si>
  <si>
    <t>DT.TDS.DLTT.CD.CB.AR.03</t>
  </si>
  <si>
    <t>DT.TDS.DLTT.CD.CB.AR.36</t>
  </si>
  <si>
    <t>DT.TDS.DLTT.CD.CB.AR.69</t>
  </si>
  <si>
    <t>DT.TDS.DLTT.CD.CB.AR.0912</t>
  </si>
  <si>
    <t>DT.TDS.DLTT.CD.CB.AR.1218</t>
  </si>
  <si>
    <t>DT.TDS.DLTT.CD.CB.AR.1824</t>
  </si>
  <si>
    <t>DT.TDS.DLTT.CD.CB.AR.24P</t>
  </si>
  <si>
    <t>DT.AMT.DLTT.CD.CB.AR.03</t>
  </si>
  <si>
    <t>DT.AMT.DLTT.CD.CB.AR.36</t>
  </si>
  <si>
    <t>DT.AMT.DLTT.CD.CB.AR.69</t>
  </si>
  <si>
    <t>DT.AMT.DLTT.CD.CB.AR.0912</t>
  </si>
  <si>
    <t>DT.AMT.DLTT.CD.CB.AR.1218</t>
  </si>
  <si>
    <t>DT.AMT.DLTT.CD.CB.AR.1824</t>
  </si>
  <si>
    <t>DT.AMT.DLTT.CD.CB.AR.24P</t>
  </si>
  <si>
    <t>DT.INT.DLTT.CD.CB.AR.03</t>
  </si>
  <si>
    <t>DT.INT.DLTT.CD.CB.AR.36</t>
  </si>
  <si>
    <t>DT.INT.DLTT.CD.CB.AR.69</t>
  </si>
  <si>
    <t>DT.INT.DLTT.CD.CB.AR.0912</t>
  </si>
  <si>
    <t>DT.INT.DLTT.CD.CB.AR.1218</t>
  </si>
  <si>
    <t>DT.INT.DLTT.CD.CB.AR.1824</t>
  </si>
  <si>
    <t>DT.INT.DLTT.CD.CB.AR.24P</t>
  </si>
  <si>
    <t>DT.TDS.DLTO.CD.CB.AR.03</t>
  </si>
  <si>
    <t>DT.TDS.DLTO.CD.CB.AR.36</t>
  </si>
  <si>
    <t>DT.TDS.DLTO.CD.CB.AR.69</t>
  </si>
  <si>
    <t>DT.TDS.DLTO.CD.CB.AR.0912</t>
  </si>
  <si>
    <t>DT.TDS.DLTO.CD.CB.AR.1218</t>
  </si>
  <si>
    <t>DT.TDS.DLTO.CD.CB.AR.1824</t>
  </si>
  <si>
    <t>DT.TDS.DLTO.CD.CB.AR.24P</t>
  </si>
  <si>
    <t>DT.AMT.DLTO.CD.CB.AR.03</t>
  </si>
  <si>
    <t>DT.AMT.DLTO.CD.CB.AR.36</t>
  </si>
  <si>
    <t>DT.AMT.DLTO.CD.CB.AR.69</t>
  </si>
  <si>
    <t>DT.AMT.DLTO.CD.CB.AR.0912</t>
  </si>
  <si>
    <t>DT.AMT.DLTO.CD.CB.AR.1218</t>
  </si>
  <si>
    <t>DT.AMT.DLTO.CD.CB.AR.1824</t>
  </si>
  <si>
    <t>DT.AMT.DLTO.CD.CB.AR.24P</t>
  </si>
  <si>
    <t>DT.INT.DLTO.CD.CB.AR.03</t>
  </si>
  <si>
    <t>DT.INT.DLTO.CD.CB.AR.36</t>
  </si>
  <si>
    <t>DT.INT.DLTO.CD.CB.AR.69</t>
  </si>
  <si>
    <t>DT.INT.DLTO.CD.CB.AR.0912</t>
  </si>
  <si>
    <t>DT.INT.DLTO.CD.CB.AR.1218</t>
  </si>
  <si>
    <t>DT.INT.DLTO.CD.CB.AR.1824</t>
  </si>
  <si>
    <t>DT.INT.DLTO.CD.CB.AR.24P</t>
  </si>
  <si>
    <t>DT.TDS.DECT.CD.OT.AR.03</t>
  </si>
  <si>
    <t>DT.TDS.DECT.CD.OT.AR.36</t>
  </si>
  <si>
    <t>DT.TDS.DECT.CD.OT.AR.69</t>
  </si>
  <si>
    <t>DT.TDS.DECT.CD.OT.AR.0912</t>
  </si>
  <si>
    <t>DT.TDS.DECT.CD.OT.AR.1218</t>
  </si>
  <si>
    <t>DT.TDS.DECT.CD.OT.AR.1824</t>
  </si>
  <si>
    <t>DT.TDS.DECT.CD.OT.AR.24P</t>
  </si>
  <si>
    <t>DT.TDS.DLCD.CD.OT.AR.03</t>
  </si>
  <si>
    <t>DT.TDS.DLCD.CD.OT.AR.36</t>
  </si>
  <si>
    <t>DT.TDS.DLCD.CD.OT.AR.69</t>
  </si>
  <si>
    <t>DT.TDS.DLCD.CD.OT.AR.0912</t>
  </si>
  <si>
    <t>DT.TDS.DLCD.CD.OT.AR.1218</t>
  </si>
  <si>
    <t>DT.TDS.DLCD.CD.OT.AR.1824</t>
  </si>
  <si>
    <t>DT.TDS.DLCD.CD.OT.AR.24P</t>
  </si>
  <si>
    <t>DT.AMT.DLCD.CD.OT.AR.03</t>
  </si>
  <si>
    <t>DT.AMT.DLCD.CD.OT.AR.36</t>
  </si>
  <si>
    <t>DT.AMT.DLCD.CD.OT.AR.69</t>
  </si>
  <si>
    <t>DT.AMT.DLCD.CD.OT.AR.0912</t>
  </si>
  <si>
    <t>DT.AMT.DLCD.CD.OT.AR.1218</t>
  </si>
  <si>
    <t>DT.AMT.DLCD.CD.OT.AR.1824</t>
  </si>
  <si>
    <t>DT.AMT.DLCD.CD.OT.AR.24P</t>
  </si>
  <si>
    <t>DT.INT.DLCD.CD.OT.AR.03</t>
  </si>
  <si>
    <t>DT.INT.DLCD.CD.OT.AR.36</t>
  </si>
  <si>
    <t>DT.INT.DLCD.CD.OT.AR.69</t>
  </si>
  <si>
    <t>DT.INT.DLCD.CD.OT.AR.0912</t>
  </si>
  <si>
    <t>DT.INT.DLCD.CD.OT.AR.1218</t>
  </si>
  <si>
    <t>DT.INT.DLCD.CD.OT.AR.1824</t>
  </si>
  <si>
    <t>DT.INT.DLCD.CD.OT.AR.24P</t>
  </si>
  <si>
    <t>DT.TDS.DLBN.CD.OT.AR.03</t>
  </si>
  <si>
    <t>DT.TDS.DLBN.CD.OT.AR.36</t>
  </si>
  <si>
    <t>DT.TDS.DLBN.CD.OT.AR.69</t>
  </si>
  <si>
    <t>DT.TDS.DLBN.CD.OT.AR.0912</t>
  </si>
  <si>
    <t>DT.TDS.DLBN.CD.OT.AR.1218</t>
  </si>
  <si>
    <t>DT.TDS.DLBN.CD.OT.AR.1824</t>
  </si>
  <si>
    <t>DT.TDS.DLBN.CD.OT.AR.24P</t>
  </si>
  <si>
    <t>DT.AMT.DLBN.CD.OT.AR.03</t>
  </si>
  <si>
    <t>DT.AMT.DLBN.CD.OT.AR.36</t>
  </si>
  <si>
    <t>DT.AMT.DLBN.CD.OT.AR.69</t>
  </si>
  <si>
    <t>DT.AMT.DLBN.CD.OT.AR.0912</t>
  </si>
  <si>
    <t>DT.AMT.DLBN.CD.OT.AR.1218</t>
  </si>
  <si>
    <t>DT.AMT.DLBN.CD.OT.AR.1824</t>
  </si>
  <si>
    <t>DT.AMT.DLBN.CD.OT.AR.24P</t>
  </si>
  <si>
    <t>DT.INT.DLBN.CD.OT.AR.03</t>
  </si>
  <si>
    <t>DT.INT.DLBN.CD.OT.AR.36</t>
  </si>
  <si>
    <t>DT.INT.DLBN.CD.OT.AR.69</t>
  </si>
  <si>
    <t>DT.INT.DLBN.CD.OT.AR.0912</t>
  </si>
  <si>
    <t>DT.INT.DLBN.CD.OT.AR.1218</t>
  </si>
  <si>
    <t>DT.INT.DLBN.CD.OT.AR.1824</t>
  </si>
  <si>
    <t>DT.INT.DLBN.CD.OT.AR.24P</t>
  </si>
  <si>
    <t>DT.TDS.DLTL.CD.OT.AR.03</t>
  </si>
  <si>
    <t>DT.TDS.DLTL.CD.OT.AR.36</t>
  </si>
  <si>
    <t>DT.TDS.DLTL.CD.OT.AR.69</t>
  </si>
  <si>
    <t>DT.TDS.DLTL.CD.OT.AR.0912</t>
  </si>
  <si>
    <t>DT.TDS.DLTL.CD.OT.AR.1218</t>
  </si>
  <si>
    <t>DT.TDS.DLTL.CD.OT.AR.1824</t>
  </si>
  <si>
    <t>DT.TDS.DLTL.CD.OT.AR.24P</t>
  </si>
  <si>
    <t>DT.AMT.DLTL.CD.OT.AR.03</t>
  </si>
  <si>
    <t>DT.AMT.DLTL.CD.OT.AR.36</t>
  </si>
  <si>
    <t>DT.AMT.DLTL.CD.OT.AR.69</t>
  </si>
  <si>
    <t>DT.AMT.DLTL.CD.OT.AR.0912</t>
  </si>
  <si>
    <t>DT.AMT.DLTL.CD.OT.AR.1218</t>
  </si>
  <si>
    <t>DT.AMT.DLTL.CD.OT.AR.1824</t>
  </si>
  <si>
    <t>DT.AMT.DLTL.CD.OT.AR.24P</t>
  </si>
  <si>
    <t>DT.INT.DLTL.CD.OT.AR.03</t>
  </si>
  <si>
    <t>DT.INT.DLTL.CD.OT.AR.36</t>
  </si>
  <si>
    <t>DT.INT.DLTL.CD.OT.AR.69</t>
  </si>
  <si>
    <t>DT.INT.DLTL.CD.OT.AR.0912</t>
  </si>
  <si>
    <t>DT.INT.DLTL.CD.OT.AR.1218</t>
  </si>
  <si>
    <t>DT.INT.DLTL.CD.OT.AR.1824</t>
  </si>
  <si>
    <t>DT.INT.DLTL.CD.OT.AR.24P</t>
  </si>
  <si>
    <t>DT.TDS.DLTT.CD.OT.AR.03</t>
  </si>
  <si>
    <t>DT.TDS.DLTT.CD.OT.AR.36</t>
  </si>
  <si>
    <t>DT.TDS.DLTT.CD.OT.AR.69</t>
  </si>
  <si>
    <t>DT.TDS.DLTT.CD.OT.AR.0912</t>
  </si>
  <si>
    <t>DT.TDS.DLTT.CD.OT.AR.1218</t>
  </si>
  <si>
    <t>DT.TDS.DLTT.CD.OT.AR.1824</t>
  </si>
  <si>
    <t>DT.TDS.DLTT.CD.OT.AR.24P</t>
  </si>
  <si>
    <t>DT.AMT.DLTT.CD.OT.AR.03</t>
  </si>
  <si>
    <t>DT.AMT.DLTT.CD.OT.AR.36</t>
  </si>
  <si>
    <t>DT.AMT.DLTT.CD.OT.AR.69</t>
  </si>
  <si>
    <t>DT.AMT.DLTT.CD.OT.AR.0912</t>
  </si>
  <si>
    <t>DT.AMT.DLTT.CD.OT.AR.1218</t>
  </si>
  <si>
    <t>DT.AMT.DLTT.CD.OT.AR.1824</t>
  </si>
  <si>
    <t>DT.AMT.DLTT.CD.OT.AR.24P</t>
  </si>
  <si>
    <t>DT.INTS.DLTT.CD.OT.AR.03</t>
  </si>
  <si>
    <t>DT.INTS.DLTT.CD.OT.AR.36</t>
  </si>
  <si>
    <t>DT.INTS.DLTT.CD.OT.AR.69</t>
  </si>
  <si>
    <t>DT.INTS.DLTT.CD.OT.AR.0912</t>
  </si>
  <si>
    <t>DT.INTS.DLTT.CD.OT.AR.1218</t>
  </si>
  <si>
    <t>DT.INTS.DLTT.CD.OT.AR.1824</t>
  </si>
  <si>
    <t>DT.INTS.DLTT.CD.OT.AR.24P</t>
  </si>
  <si>
    <t>DT.TDS.DLTO.CD.OT.AR.03</t>
  </si>
  <si>
    <t>DT.TDS.DLTO.CD.OT.AR.36</t>
  </si>
  <si>
    <t>DT.TDS.DLTO.CD.OT.AR.69</t>
  </si>
  <si>
    <t>DT.TDS.DLTO.CD.OT.AR.0912</t>
  </si>
  <si>
    <t>DT.TDS.DLTO.CD.OT.AR.1218</t>
  </si>
  <si>
    <t>DT.TDS.DLTO.CD.OT.AR.1824</t>
  </si>
  <si>
    <t>DT.TDS.DLTO.CD.OT.AR.24P</t>
  </si>
  <si>
    <t>DT.AMT.DLTO.CD.OT.AR.03</t>
  </si>
  <si>
    <t>DT.AMT.DLTO.CD.OT.AR.36</t>
  </si>
  <si>
    <t>DT.AMT.DLTO.CD.OT.AR.69</t>
  </si>
  <si>
    <t>DT.AMT.DLTO.CD.OT.AR.0912</t>
  </si>
  <si>
    <t>DT.AMT.DLTO.CD.OT.AR.1218</t>
  </si>
  <si>
    <t>DT.AMT.DLTO.CD.OT.AR.1824</t>
  </si>
  <si>
    <t>DT.AMT.DLTO.CD.OT.AR.24P</t>
  </si>
  <si>
    <t>DT.INT.DLTO.CD.OT.AR.03</t>
  </si>
  <si>
    <t>DT.INT.DLTO.CD.OT.AR.36</t>
  </si>
  <si>
    <t>DT.INT.DLTO.CD.OT.AR.69</t>
  </si>
  <si>
    <t>DT.INT.DLTO.CD.OT.AR.0912</t>
  </si>
  <si>
    <t>DT.INT.DLTO.CD.OT.AR.1218</t>
  </si>
  <si>
    <t>DT.INT.DLTO.CD.OT.AR.1824</t>
  </si>
  <si>
    <t>DT.INT.DLTO.CD.OT.AR.24P</t>
  </si>
  <si>
    <t>DT.TDS.DECT.CD.IL.AR.03</t>
  </si>
  <si>
    <t>DT.TDS.DECT.CD.IL.AR.36</t>
  </si>
  <si>
    <t>DT.TDS.DECT.CD.IL.AR.69</t>
  </si>
  <si>
    <t>DT.TDS.DECT.CD.IL.AR.0912</t>
  </si>
  <si>
    <t>DT.TDS.DECT.CD.IL.AR.1218</t>
  </si>
  <si>
    <t>DT.TDS.DECT.CD.IL.AR.1824</t>
  </si>
  <si>
    <t>DT.TDS.DECT.CD.IL.AR.24P</t>
  </si>
  <si>
    <t>DT.TDS.DILD.CD.IL.03</t>
  </si>
  <si>
    <t>DT.TDS.DILD.CD.IL.36</t>
  </si>
  <si>
    <t>DT.TDS.DILD.CD.IL.69</t>
  </si>
  <si>
    <t>DT.TDS.DILD.CD.IL.0912</t>
  </si>
  <si>
    <t>DT.TDS.DILD.CD.IL.1218</t>
  </si>
  <si>
    <t>DT.TDS.DILD.CD.IL.1824</t>
  </si>
  <si>
    <t>DT.TDS.DILD.CD.IL.24P</t>
  </si>
  <si>
    <t>DT.AMT.DILD.CD.IL.03</t>
  </si>
  <si>
    <t>DT.AMT.DILD.CD.IL.36</t>
  </si>
  <si>
    <t>DT.AMT.DILD.CD.IL.69</t>
  </si>
  <si>
    <t>DT.AMT.DILD.CD.IL.0912</t>
  </si>
  <si>
    <t>DT.AMT.DILD.CD.IL.1218</t>
  </si>
  <si>
    <t>DT.AMT.DILD.CD.IL.1824</t>
  </si>
  <si>
    <t>DT.AMT.DILD.CD.IL.24P</t>
  </si>
  <si>
    <t>DT.INT.DILD.CD.IL.03</t>
  </si>
  <si>
    <t>DT.INT.DILD.CD.IL.36</t>
  </si>
  <si>
    <t>DT.INT.DILD.CD.IL.69</t>
  </si>
  <si>
    <t>DT.INT.DILD.CD.IL.0912</t>
  </si>
  <si>
    <t>DT.INT.DILD.CD.IL.1218</t>
  </si>
  <si>
    <t>DT.INT.DILD.CD.IL.1824</t>
  </si>
  <si>
    <t>DT.INT.DILD.CD.IL.24P</t>
  </si>
  <si>
    <t>DT.TDS.DEAE.CD.IL.03</t>
  </si>
  <si>
    <t>DT.TDS.DEAE.CD.IL.36</t>
  </si>
  <si>
    <t>DT.TDS.DEAE.CD.IL.69</t>
  </si>
  <si>
    <t>DT.TDS.DEAE.CD.IL.0912</t>
  </si>
  <si>
    <t>DT.TDS.DEAE.CD.IL.1218</t>
  </si>
  <si>
    <t>DT.TDS.DEAE.CD.IL.1824</t>
  </si>
  <si>
    <t>DT.TDS.DEAE.CD.IL.24P</t>
  </si>
  <si>
    <t>DT.AMT.DEAE.CD.IL.03</t>
  </si>
  <si>
    <t>DT.AMT.DEAE.CD.IL.36</t>
  </si>
  <si>
    <t>DT.AMT.DEAE.CD.IL.69</t>
  </si>
  <si>
    <t>DT.AMT.DEAE.CD.IL.0912</t>
  </si>
  <si>
    <t>DT.AMT.DEAE.CD.IL.1218</t>
  </si>
  <si>
    <t>DT.AMT.DEAE.CD.IL.1824</t>
  </si>
  <si>
    <t>DT.AMT.DEAE.CD.IL.24P</t>
  </si>
  <si>
    <t>DT.INT.DEAE.CD.IL.03</t>
  </si>
  <si>
    <t>DT.INT.DEAE.CD.IL.36</t>
  </si>
  <si>
    <t>DT.INT.DEAE.CD.IL.69</t>
  </si>
  <si>
    <t>DT.INT.DEAE.CD.IL.0912</t>
  </si>
  <si>
    <t>DT.INT.DEAE.CD.IL.1218</t>
  </si>
  <si>
    <t>DT.INT.DEAE.CD.IL.1824</t>
  </si>
  <si>
    <t>DT.INT.DEAE.CD.IL.24P</t>
  </si>
  <si>
    <t>DT.TDS.DEFE.CD.IL.03</t>
  </si>
  <si>
    <t>DT.TDS.DEFE.CD.IL.36</t>
  </si>
  <si>
    <t>DT.TDS.DEFE.CD.IL.69</t>
  </si>
  <si>
    <t>DT.TDS.DEFE.CD.IL.0912</t>
  </si>
  <si>
    <t>DT.TDS.DEFE.CD.IL.1218</t>
  </si>
  <si>
    <t>DT.TDS.DEFE.CD.IL.1824</t>
  </si>
  <si>
    <t>DT.TDS.DEFE.CD.IL.24P</t>
  </si>
  <si>
    <t>DT.AMT.DEFE.CD.IL.03</t>
  </si>
  <si>
    <t>DT.AMT.DEFE.CD.IL.36</t>
  </si>
  <si>
    <t>DT.AMT.DEFE.CD.IL.69</t>
  </si>
  <si>
    <t>DT.AMT.DEFE.CD.IL.0912</t>
  </si>
  <si>
    <t>DT.AMT.DEFE.CD.IL.1218</t>
  </si>
  <si>
    <t>DT.AMT.DEFE.CD.IL.1824</t>
  </si>
  <si>
    <t>DT.AMT.DEFE.CD.IL.24P</t>
  </si>
  <si>
    <t>DT.INT.DEFE.CD.IL.03</t>
  </si>
  <si>
    <t>DT.INT.DEFE.CD.IL.36</t>
  </si>
  <si>
    <t>DT.INT.DEFE.CD.IL.69</t>
  </si>
  <si>
    <t>DT.INT.DEFE.CD.IL.0912</t>
  </si>
  <si>
    <t>DT.INT.DEFE.CD.IL.1218</t>
  </si>
  <si>
    <t>DT.INT.DEFE.CD.IL.1824</t>
  </si>
  <si>
    <t>DT.INT.DEFE.CD.IL.24P</t>
  </si>
  <si>
    <t>DT.TDS.DECT.CD.AR.03</t>
  </si>
  <si>
    <t>DT.TDS.DECT.CD.AR.36</t>
  </si>
  <si>
    <t>DT.TDS.DECT.CD.AR.69</t>
  </si>
  <si>
    <t>DT.TDS.DECT.CD.AR.0912</t>
  </si>
  <si>
    <t>DT.TDS.DECT.CD.AR.1218</t>
  </si>
  <si>
    <t>DT.TDS.DECT.CD.AR.1824</t>
  </si>
  <si>
    <t>DT.TDS.DECT.CD.AR.24P</t>
  </si>
  <si>
    <t>DT.AMT.DECT.CD.AR.03</t>
  </si>
  <si>
    <t>DT.AMT.DECT.CD.AR.36</t>
  </si>
  <si>
    <t>DT.AMT.DECT.CD.AR.69</t>
  </si>
  <si>
    <t>DT.AMT.DECT.CD.AR.0912</t>
  </si>
  <si>
    <t>DT.AMT.DECT.CD.AR.1218</t>
  </si>
  <si>
    <t>DT.AMT.DECT.CD.AR.1824</t>
  </si>
  <si>
    <t>DT.AMT.DECT.CD.AR.24P</t>
  </si>
  <si>
    <t>DT.INT.DECT.CD.AR.03</t>
  </si>
  <si>
    <t>DT.INT.DECT.CD.AR.36</t>
  </si>
  <si>
    <t>DT.INT.DECT.CD.AR.69</t>
  </si>
  <si>
    <t>DT.INT.DECT.CD.AR.0912</t>
  </si>
  <si>
    <t>DT.INT.DECT.CD.AR.1218</t>
  </si>
  <si>
    <t>DT.INT.DECT.CD.AR.1824</t>
  </si>
  <si>
    <t>DT.INT.DECT.CD.AR.24P</t>
  </si>
  <si>
    <t>DT.INR.DECT.CD.SA.AR.IQ</t>
  </si>
  <si>
    <t>DT.INP.DECT.CD.SA.AR.IQ</t>
  </si>
  <si>
    <t>DT.INR.DECT.CD.SA.AR.03</t>
  </si>
  <si>
    <t>DT.INP.DECT.CD.SA.AR.03</t>
  </si>
  <si>
    <t>DT.INR.DECT.CD.SA.AR.36</t>
  </si>
  <si>
    <t>DT.INP.DECT.CD.SA.AR.36</t>
  </si>
  <si>
    <t>DT.INR.DECT.CD.SA.AR.69</t>
  </si>
  <si>
    <t>DT.INP.DECT.CD.SA.AR.69</t>
  </si>
  <si>
    <t>DT.INR.DECT.CD.SA.AR.0912</t>
  </si>
  <si>
    <t>DT.INP.DECT.CD.SA.AR.0912</t>
  </si>
  <si>
    <t>DT.INR.DECT.CD.SA.AR.1218</t>
  </si>
  <si>
    <t>DT.INP.DECT.CD.SA.AR.1218</t>
  </si>
  <si>
    <t>DT.INR.DECT.CD.SA.AR.1824</t>
  </si>
  <si>
    <t>DT.INP.DECT.CD.SA.AR.1824</t>
  </si>
  <si>
    <t>Indicator_Id</t>
  </si>
  <si>
    <t>Indicator_Code</t>
  </si>
  <si>
    <t>Indicator_Name</t>
  </si>
  <si>
    <t>Table #</t>
  </si>
  <si>
    <t>1000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</si>
  <si>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</si>
  <si>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</si>
  <si>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</si>
  <si>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</si>
  <si>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</si>
  <si>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</si>
  <si>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</si>
  <si>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</si>
  <si>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</si>
  <si>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</si>
  <si>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</si>
  <si>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</si>
  <si>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</si>
  <si>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</si>
  <si>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</si>
  <si>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</si>
  <si>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</si>
  <si>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</si>
  <si>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</si>
  <si>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</si>
  <si>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</si>
  <si>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</si>
  <si>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</si>
  <si>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</si>
  <si>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</si>
  <si>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</si>
  <si>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</si>
  <si>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</si>
  <si>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</si>
  <si>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</si>
  <si>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</si>
  <si>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</si>
  <si>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</si>
  <si>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</si>
  <si>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</si>
  <si>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</si>
  <si>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</si>
  <si>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</si>
  <si>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</si>
  <si>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</si>
  <si>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</si>
  <si>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</si>
  <si>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</si>
  <si>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</si>
  <si>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</si>
  <si>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</si>
  <si>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</si>
  <si>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</si>
  <si>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</si>
  <si>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</si>
  <si>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</si>
  <si>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</si>
  <si>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</si>
  <si>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</si>
  <si>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</si>
  <si>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</si>
  <si>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</si>
  <si>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</si>
  <si>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</si>
  <si>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</si>
  <si>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</si>
  <si>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</si>
  <si>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</si>
  <si>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</si>
  <si>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</si>
  <si>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</si>
  <si>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</si>
  <si>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</si>
  <si>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</si>
  <si>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</si>
  <si>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</si>
  <si>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</si>
  <si>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</si>
  <si>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</si>
  <si>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</si>
  <si>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</si>
  <si>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</si>
  <si>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</si>
  <si>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</si>
  <si>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</si>
  <si>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</si>
  <si>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</si>
  <si>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</si>
  <si>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</si>
  <si>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</si>
  <si>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</si>
  <si>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</si>
  <si>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</si>
  <si>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</si>
  <si>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</si>
  <si>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</si>
  <si>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</si>
  <si>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</si>
  <si>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</si>
  <si>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</si>
  <si>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</si>
  <si>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</si>
  <si>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</si>
  <si>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</si>
  <si>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</si>
  <si>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</si>
  <si>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</si>
  <si>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</si>
  <si>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</si>
  <si>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</si>
  <si>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</si>
  <si>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</si>
  <si>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</si>
  <si>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</si>
  <si>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</si>
  <si>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</si>
  <si>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</si>
  <si>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</si>
  <si>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</si>
  <si>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</si>
  <si>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</si>
  <si>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</si>
  <si>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</si>
  <si>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</si>
  <si>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</si>
  <si>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</si>
  <si>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</si>
  <si>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</si>
  <si>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</si>
  <si>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</si>
  <si>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</si>
  <si>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</si>
  <si>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</si>
  <si>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</si>
  <si>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</si>
  <si>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</si>
  <si>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</si>
  <si>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</si>
  <si>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</si>
  <si>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</si>
  <si>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</si>
  <si>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</si>
  <si>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</si>
  <si>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</si>
  <si>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</si>
  <si>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</si>
  <si>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</si>
  <si>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</si>
  <si>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</si>
  <si>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</si>
  <si>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</si>
  <si>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</si>
  <si>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</si>
  <si>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</si>
  <si>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</si>
  <si>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</si>
  <si>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</si>
  <si>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</si>
  <si>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</si>
  <si>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</si>
  <si>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</si>
  <si>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</si>
  <si>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</si>
  <si>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</si>
  <si>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</si>
  <si>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</si>
  <si>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</si>
  <si>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</si>
  <si>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</si>
  <si>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</si>
  <si>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</si>
  <si>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</si>
  <si>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</si>
  <si>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</si>
  <si>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</si>
  <si>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</si>
  <si>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</si>
  <si>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</si>
  <si>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</si>
  <si>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</si>
  <si>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</si>
  <si>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</si>
  <si>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</si>
  <si>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</si>
  <si>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</si>
  <si>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</si>
  <si>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</si>
  <si>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</si>
  <si>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</si>
  <si>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</si>
  <si>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</si>
  <si>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</si>
  <si>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</si>
  <si>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</si>
  <si>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</si>
  <si>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</si>
  <si>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</si>
  <si>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</si>
  <si>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</si>
  <si>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</si>
  <si>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</si>
  <si>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</si>
  <si>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</si>
  <si>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</si>
  <si>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</si>
  <si>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</si>
  <si>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</si>
  <si>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</si>
  <si>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</si>
  <si>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</si>
  <si>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</si>
  <si>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</si>
  <si>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</si>
  <si>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</si>
  <si>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</si>
  <si>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</si>
  <si>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</si>
  <si>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</si>
  <si>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</si>
  <si>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</si>
  <si>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</si>
  <si>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</si>
  <si>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</si>
  <si>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</si>
  <si>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</si>
  <si>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</si>
  <si>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</si>
  <si>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</si>
  <si>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</si>
  <si>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</si>
  <si>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</si>
  <si>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</si>
  <si>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</si>
  <si>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</si>
  <si>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</si>
  <si>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</si>
  <si>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</si>
  <si>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</si>
  <si>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</si>
  <si>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</si>
  <si>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</si>
  <si>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</si>
  <si>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</si>
  <si>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</si>
  <si>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</si>
  <si>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</si>
  <si>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</si>
  <si>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</si>
  <si>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</si>
  <si>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</si>
  <si>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</si>
  <si>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</si>
  <si>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</si>
  <si>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</si>
  <si>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</si>
  <si>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</si>
  <si>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</si>
  <si>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</si>
  <si>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</si>
  <si>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</si>
  <si>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</si>
  <si>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</si>
  <si>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</si>
  <si>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</si>
  <si>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</si>
  <si>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</si>
  <si>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</si>
  <si>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</si>
  <si>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</si>
  <si>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</si>
  <si>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</si>
  <si>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</si>
  <si>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</si>
  <si>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</si>
  <si>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</si>
  <si>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</si>
  <si>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</si>
  <si>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</si>
  <si>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</si>
  <si>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</si>
  <si>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</si>
  <si>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</si>
  <si>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</si>
  <si>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</si>
  <si>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</si>
  <si>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</si>
  <si>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</si>
  <si>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</si>
  <si>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</si>
  <si>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</si>
  <si>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</si>
  <si>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</si>
  <si>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</si>
  <si>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</si>
  <si>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</si>
  <si>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</si>
  <si>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</si>
  <si>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</si>
  <si>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</si>
  <si>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</si>
  <si>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</si>
  <si>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</si>
  <si>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</si>
  <si>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</si>
  <si>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</si>
  <si>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</si>
  <si>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</si>
  <si>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</si>
  <si>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</si>
  <si>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</si>
  <si>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</si>
  <si>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</si>
  <si>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</si>
  <si>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</si>
  <si>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</si>
  <si>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</si>
  <si>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</si>
  <si>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</si>
  <si>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</si>
  <si>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</si>
  <si>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</si>
  <si>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</si>
  <si>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</si>
  <si>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</si>
  <si>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</si>
  <si>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</si>
  <si>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</si>
  <si>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</si>
  <si>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</si>
  <si>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</si>
  <si>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</si>
  <si>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</si>
  <si>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</si>
  <si>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</si>
  <si>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</si>
  <si>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</si>
  <si>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</si>
  <si>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</si>
  <si>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</si>
  <si>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</si>
  <si>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</si>
  <si>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</si>
  <si>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</si>
  <si>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</si>
  <si>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</si>
  <si>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</si>
  <si>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</si>
  <si>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</si>
  <si>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</si>
  <si>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</si>
  <si>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</si>
  <si>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</si>
  <si>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</si>
  <si>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</si>
  <si>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</si>
  <si>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</si>
  <si>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</si>
  <si>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</si>
  <si>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</si>
  <si>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</si>
  <si>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</si>
  <si>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</si>
  <si>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</si>
  <si>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</si>
  <si>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</si>
  <si>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</si>
  <si>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</si>
  <si>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</si>
  <si>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</si>
  <si>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</si>
  <si>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</si>
  <si>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</si>
  <si>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</si>
  <si>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</si>
  <si>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</si>
  <si>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</si>
  <si>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</si>
  <si>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</si>
  <si>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</si>
  <si>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</si>
  <si>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</si>
  <si>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</si>
  <si>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</si>
  <si>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</si>
  <si>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</si>
  <si>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</si>
  <si>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</si>
  <si>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</si>
  <si>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1384</t>
  </si>
  <si>
    <t>1385</t>
  </si>
  <si>
    <t>1386</t>
  </si>
  <si>
    <t>1387</t>
  </si>
  <si>
    <t>1388</t>
  </si>
  <si>
    <t>1389</t>
  </si>
  <si>
    <t>1390</t>
  </si>
  <si>
    <t>1391</t>
  </si>
  <si>
    <t>1392</t>
  </si>
  <si>
    <t>1393</t>
  </si>
  <si>
    <t>1394</t>
  </si>
  <si>
    <t>1395</t>
  </si>
  <si>
    <t>1396</t>
  </si>
  <si>
    <t>1397</t>
  </si>
  <si>
    <t>1398</t>
  </si>
  <si>
    <t>1399</t>
  </si>
  <si>
    <t>1400</t>
  </si>
  <si>
    <t>1401</t>
  </si>
  <si>
    <t>1402</t>
  </si>
  <si>
    <t>1403</t>
  </si>
  <si>
    <t>1404</t>
  </si>
  <si>
    <t>1405</t>
  </si>
  <si>
    <t>1406</t>
  </si>
  <si>
    <t>1407</t>
  </si>
  <si>
    <t>1408</t>
  </si>
  <si>
    <t>1409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</si>
  <si>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</si>
  <si>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</si>
  <si>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</si>
  <si>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</si>
  <si>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</si>
  <si>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</si>
  <si>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</si>
  <si>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</si>
  <si>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</si>
  <si>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</si>
  <si>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</si>
  <si>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</si>
  <si>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</si>
  <si>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</si>
  <si>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</si>
  <si>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</si>
  <si>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</si>
  <si>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</si>
  <si>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</si>
  <si>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</si>
  <si>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</si>
  <si>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</si>
  <si>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</si>
  <si>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</si>
  <si>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</si>
  <si>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</si>
  <si>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</si>
  <si>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</si>
  <si>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</si>
  <si>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</si>
  <si>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</si>
  <si>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</si>
  <si>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</si>
  <si>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</si>
  <si>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</si>
  <si>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</si>
  <si>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</si>
  <si>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</si>
  <si>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</si>
  <si>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</si>
  <si>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</si>
  <si>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</si>
  <si>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</si>
  <si>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</si>
  <si>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</si>
  <si>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</si>
  <si>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</si>
  <si>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</si>
  <si>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</si>
  <si>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</si>
  <si>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</si>
  <si>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</si>
  <si>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</si>
  <si>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</si>
  <si>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</si>
  <si>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</si>
  <si>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</si>
  <si>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</si>
  <si>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</si>
  <si>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</si>
  <si>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</si>
  <si>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</si>
  <si>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</si>
  <si>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</si>
  <si>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</si>
  <si>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</si>
  <si>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</si>
  <si>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</si>
  <si>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</si>
  <si>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</si>
  <si>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</si>
  <si>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</si>
  <si>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</si>
  <si>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</si>
  <si>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</si>
  <si>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1485</t>
  </si>
  <si>
    <t>1486</t>
  </si>
  <si>
    <t>1487</t>
  </si>
  <si>
    <t>1488</t>
  </si>
  <si>
    <t>1489</t>
  </si>
  <si>
    <t>1490</t>
  </si>
  <si>
    <t>1491</t>
  </si>
  <si>
    <t>1492</t>
  </si>
  <si>
    <t>1493</t>
  </si>
  <si>
    <t>1494</t>
  </si>
  <si>
    <t>1495</t>
  </si>
  <si>
    <t>1496</t>
  </si>
  <si>
    <t>1497</t>
  </si>
  <si>
    <t>1498</t>
  </si>
  <si>
    <t>1499</t>
  </si>
  <si>
    <t>1500</t>
  </si>
  <si>
    <t>1501</t>
  </si>
  <si>
    <t>1502</t>
  </si>
  <si>
    <t>1503</t>
  </si>
  <si>
    <t>1504</t>
  </si>
  <si>
    <t>1505</t>
  </si>
  <si>
    <t>1506</t>
  </si>
  <si>
    <t>1507</t>
  </si>
  <si>
    <t>1508</t>
  </si>
  <si>
    <t>1509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</si>
  <si>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</si>
  <si>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</si>
  <si>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</si>
  <si>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</si>
  <si>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</si>
  <si>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</si>
  <si>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</si>
  <si>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</si>
  <si>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</si>
  <si>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</si>
  <si>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</si>
  <si>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</si>
  <si>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</si>
  <si>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</si>
  <si>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</si>
  <si>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</si>
  <si>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</si>
  <si>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</si>
  <si>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</si>
  <si>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</si>
  <si>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</si>
  <si>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</si>
  <si>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</si>
  <si>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</si>
  <si>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1534</t>
  </si>
  <si>
    <t>1535</t>
  </si>
  <si>
    <t>1536</t>
  </si>
  <si>
    <t>1537</t>
  </si>
  <si>
    <t>1538</t>
  </si>
  <si>
    <t>1539</t>
  </si>
  <si>
    <t>1540</t>
  </si>
  <si>
    <t>1541</t>
  </si>
  <si>
    <t>1542</t>
  </si>
  <si>
    <t>1543</t>
  </si>
  <si>
    <t>1544</t>
  </si>
  <si>
    <t>1545</t>
  </si>
  <si>
    <t>1546</t>
  </si>
  <si>
    <t>1547</t>
  </si>
  <si>
    <t>1548</t>
  </si>
  <si>
    <t>1549</t>
  </si>
  <si>
    <t>1550</t>
  </si>
  <si>
    <t>1551</t>
  </si>
  <si>
    <t>1552</t>
  </si>
  <si>
    <t>1553</t>
  </si>
  <si>
    <t>1554</t>
  </si>
  <si>
    <t>1555</t>
  </si>
  <si>
    <t>1556</t>
  </si>
  <si>
    <t>1557</t>
  </si>
  <si>
    <t>1558</t>
  </si>
  <si>
    <t>1559</t>
  </si>
  <si>
    <t>1560</t>
  </si>
  <si>
    <t>1561</t>
  </si>
  <si>
    <t>1562</t>
  </si>
  <si>
    <t>1563</t>
  </si>
  <si>
    <t>1564</t>
  </si>
  <si>
    <t>1565</t>
  </si>
  <si>
    <t>1566</t>
  </si>
  <si>
    <t>1567</t>
  </si>
  <si>
    <t>1568</t>
  </si>
  <si>
    <t>1569</t>
  </si>
  <si>
    <t>1570</t>
  </si>
  <si>
    <t>1571</t>
  </si>
  <si>
    <t>1572</t>
  </si>
  <si>
    <t>1573</t>
  </si>
  <si>
    <t>1574</t>
  </si>
  <si>
    <t>1575</t>
  </si>
  <si>
    <t>1576</t>
  </si>
  <si>
    <t>1577</t>
  </si>
  <si>
    <t>1578</t>
  </si>
  <si>
    <t>1579</t>
  </si>
  <si>
    <t>1580</t>
  </si>
  <si>
    <t>1581</t>
  </si>
  <si>
    <t>1582</t>
  </si>
  <si>
    <t>1583</t>
  </si>
  <si>
    <t>1584</t>
  </si>
  <si>
    <t>1585</t>
  </si>
  <si>
    <t>1586</t>
  </si>
  <si>
    <t>1587</t>
  </si>
  <si>
    <t>1588</t>
  </si>
  <si>
    <t>1589</t>
  </si>
  <si>
    <t>1590</t>
  </si>
  <si>
    <t>1591</t>
  </si>
  <si>
    <t>1592</t>
  </si>
  <si>
    <t>1593</t>
  </si>
  <si>
    <t>1594</t>
  </si>
  <si>
    <t>1595</t>
  </si>
  <si>
    <t>1596</t>
  </si>
  <si>
    <t>1597</t>
  </si>
  <si>
    <t>1598</t>
  </si>
  <si>
    <t>1599</t>
  </si>
  <si>
    <t>1600</t>
  </si>
  <si>
    <t>1601</t>
  </si>
  <si>
    <t>1602</t>
  </si>
  <si>
    <t>1603</t>
  </si>
  <si>
    <t>1604</t>
  </si>
  <si>
    <t>1605</t>
  </si>
  <si>
    <t>1606</t>
  </si>
  <si>
    <t>1607</t>
  </si>
  <si>
    <t>1608</t>
  </si>
  <si>
    <t>1609</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</si>
  <si>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</si>
  <si>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</si>
  <si>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</si>
  <si>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</si>
  <si>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</si>
  <si>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</si>
  <si>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</si>
  <si>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</si>
  <si>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</si>
  <si>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</si>
  <si>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</si>
  <si>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</si>
  <si>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</si>
  <si>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</si>
  <si>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</si>
  <si>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</si>
  <si>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</si>
  <si>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</si>
  <si>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</si>
  <si>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</si>
  <si>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</si>
  <si>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</si>
  <si>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</si>
  <si>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</si>
  <si>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</si>
  <si>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</si>
  <si>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</si>
  <si>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1637</t>
  </si>
  <si>
    <t>1638</t>
  </si>
  <si>
    <t>1639</t>
  </si>
  <si>
    <t>1640</t>
  </si>
  <si>
    <t>1641</t>
  </si>
  <si>
    <t>1642</t>
  </si>
  <si>
    <t>1643</t>
  </si>
  <si>
    <t>1644</t>
  </si>
  <si>
    <t>1645</t>
  </si>
  <si>
    <t>1646</t>
  </si>
  <si>
    <t>1647</t>
  </si>
  <si>
    <t>1648</t>
  </si>
  <si>
    <t>1649</t>
  </si>
  <si>
    <t>1650</t>
  </si>
  <si>
    <t>1651</t>
  </si>
  <si>
    <t>1652</t>
  </si>
  <si>
    <t>1653</t>
  </si>
  <si>
    <t>1654</t>
  </si>
  <si>
    <t>1655</t>
  </si>
  <si>
    <t>1656</t>
  </si>
  <si>
    <t>1657</t>
  </si>
  <si>
    <t>1658</t>
  </si>
  <si>
    <t>1659</t>
  </si>
  <si>
    <t>1660</t>
  </si>
  <si>
    <t>1661</t>
  </si>
  <si>
    <t>1662</t>
  </si>
  <si>
    <t>1663</t>
  </si>
  <si>
    <t>1664</t>
  </si>
  <si>
    <t>1665</t>
  </si>
  <si>
    <t>1666</t>
  </si>
  <si>
    <t>1667</t>
  </si>
  <si>
    <t>1668</t>
  </si>
  <si>
    <t>1669</t>
  </si>
  <si>
    <t>1670</t>
  </si>
  <si>
    <t>1671</t>
  </si>
  <si>
    <t>1672</t>
  </si>
  <si>
    <t>1673</t>
  </si>
  <si>
    <t>1674</t>
  </si>
  <si>
    <t>1675</t>
  </si>
  <si>
    <t>1676</t>
  </si>
  <si>
    <t>1677</t>
  </si>
  <si>
    <t>1678</t>
  </si>
  <si>
    <t>1679</t>
  </si>
  <si>
    <t>1680</t>
  </si>
  <si>
    <t>1681</t>
  </si>
  <si>
    <t>1682</t>
  </si>
  <si>
    <t>1683</t>
  </si>
  <si>
    <t>1684</t>
  </si>
  <si>
    <t>1685</t>
  </si>
  <si>
    <t>1686</t>
  </si>
  <si>
    <t>1687</t>
  </si>
  <si>
    <t>1688</t>
  </si>
  <si>
    <t>1689</t>
  </si>
  <si>
    <t>1690</t>
  </si>
  <si>
    <t>1691</t>
  </si>
  <si>
    <t>1692</t>
  </si>
  <si>
    <t>1693</t>
  </si>
  <si>
    <t>1694</t>
  </si>
  <si>
    <t>1695</t>
  </si>
  <si>
    <t>1696</t>
  </si>
  <si>
    <t>1697</t>
  </si>
  <si>
    <t>1698</t>
  </si>
  <si>
    <t>1699</t>
  </si>
  <si>
    <t>1700</t>
  </si>
  <si>
    <t>1701</t>
  </si>
  <si>
    <t>1702</t>
  </si>
  <si>
    <t>1703</t>
  </si>
  <si>
    <t>1704</t>
  </si>
  <si>
    <t>1705</t>
  </si>
  <si>
    <t>1706</t>
  </si>
  <si>
    <t>1707</t>
  </si>
  <si>
    <t>1708</t>
  </si>
  <si>
    <t>1709</t>
  </si>
  <si>
    <t>1710</t>
  </si>
  <si>
    <t>1711</t>
  </si>
  <si>
    <t>1712</t>
  </si>
  <si>
    <t>1713</t>
  </si>
  <si>
    <t>1714</t>
  </si>
  <si>
    <t>1715</t>
  </si>
  <si>
    <t>1716</t>
  </si>
  <si>
    <t>1717</t>
  </si>
  <si>
    <t>1718</t>
  </si>
  <si>
    <t>1719</t>
  </si>
  <si>
    <t>1720</t>
  </si>
  <si>
    <t>1721</t>
  </si>
  <si>
    <t>1722</t>
  </si>
  <si>
    <t>1723</t>
  </si>
  <si>
    <t>1724</t>
  </si>
  <si>
    <t>1725</t>
  </si>
  <si>
    <t>1726</t>
  </si>
  <si>
    <t>1727</t>
  </si>
  <si>
    <t>1728</t>
  </si>
  <si>
    <t>1729</t>
  </si>
  <si>
    <t>1730</t>
  </si>
  <si>
    <t>1731</t>
  </si>
  <si>
    <t>1732</t>
  </si>
  <si>
    <t>1733</t>
  </si>
  <si>
    <t>1734</t>
  </si>
  <si>
    <t>1735</t>
  </si>
  <si>
    <t>1736</t>
  </si>
  <si>
    <t>1737</t>
  </si>
  <si>
    <t>1738</t>
  </si>
  <si>
    <t>1739</t>
  </si>
  <si>
    <t>1740</t>
  </si>
  <si>
    <t>1741</t>
  </si>
  <si>
    <t>1742</t>
  </si>
  <si>
    <t>1743</t>
  </si>
  <si>
    <t>1744</t>
  </si>
  <si>
    <t>1745</t>
  </si>
  <si>
    <t>1746</t>
  </si>
  <si>
    <t>1747</t>
  </si>
  <si>
    <t>1748</t>
  </si>
  <si>
    <t>1749</t>
  </si>
  <si>
    <t>1750</t>
  </si>
  <si>
    <t>1751</t>
  </si>
  <si>
    <t>1752</t>
  </si>
  <si>
    <t>1753</t>
  </si>
  <si>
    <t>1754</t>
  </si>
  <si>
    <t>1755</t>
  </si>
  <si>
    <t>1756</t>
  </si>
  <si>
    <t>1757</t>
  </si>
  <si>
    <t>1758</t>
  </si>
  <si>
    <t>1759</t>
  </si>
  <si>
    <t>1760</t>
  </si>
  <si>
    <t>1761</t>
  </si>
  <si>
    <t>1762</t>
  </si>
  <si>
    <t>1763</t>
  </si>
  <si>
    <t>1764</t>
  </si>
  <si>
    <t>1765</t>
  </si>
  <si>
    <t>1766</t>
  </si>
  <si>
    <t>1767</t>
  </si>
  <si>
    <t>1768</t>
  </si>
  <si>
    <t>1769</t>
  </si>
  <si>
    <t>1770</t>
  </si>
  <si>
    <t>1771</t>
  </si>
  <si>
    <t>1772</t>
  </si>
  <si>
    <t>1773</t>
  </si>
  <si>
    <t>1774</t>
  </si>
  <si>
    <t>1775</t>
  </si>
  <si>
    <t>1776</t>
  </si>
  <si>
    <t>1777</t>
  </si>
  <si>
    <t>1778</t>
  </si>
  <si>
    <t>1779</t>
  </si>
  <si>
    <t>1780</t>
  </si>
  <si>
    <t>1781</t>
  </si>
  <si>
    <t>1782</t>
  </si>
  <si>
    <t>1783</t>
  </si>
  <si>
    <t>1784</t>
  </si>
  <si>
    <t>1785</t>
  </si>
  <si>
    <t>1786</t>
  </si>
  <si>
    <t>1787</t>
  </si>
  <si>
    <t>1788</t>
  </si>
  <si>
    <t>1789</t>
  </si>
  <si>
    <t>1790</t>
  </si>
  <si>
    <t>1791</t>
  </si>
  <si>
    <t>1792</t>
  </si>
  <si>
    <t>1793</t>
  </si>
  <si>
    <t>1794</t>
  </si>
  <si>
    <t>1795</t>
  </si>
  <si>
    <t>1796</t>
  </si>
  <si>
    <t>1797</t>
  </si>
  <si>
    <t>1798</t>
  </si>
  <si>
    <t>T1</t>
  </si>
  <si>
    <t>T2</t>
  </si>
  <si>
    <t>T3</t>
  </si>
  <si>
    <t>T4</t>
  </si>
  <si>
    <t>T1.5</t>
  </si>
  <si>
    <t>T1.6</t>
  </si>
  <si>
    <t>T2.1</t>
  </si>
  <si>
    <t>0001</t>
  </si>
  <si>
    <t>0002</t>
  </si>
  <si>
    <t>0003</t>
  </si>
  <si>
    <t>0004</t>
  </si>
  <si>
    <t>0005</t>
  </si>
  <si>
    <t>0006</t>
  </si>
  <si>
    <t>0007</t>
  </si>
  <si>
    <t>0008</t>
  </si>
  <si>
    <t>0009</t>
  </si>
  <si>
    <t>0010</t>
  </si>
  <si>
    <t>0011</t>
  </si>
  <si>
    <t>0012</t>
  </si>
  <si>
    <t>0013</t>
  </si>
  <si>
    <t>0014</t>
  </si>
  <si>
    <t>0015</t>
  </si>
  <si>
    <t>0016</t>
  </si>
  <si>
    <t>0017</t>
  </si>
  <si>
    <t>0018</t>
  </si>
  <si>
    <t>0019</t>
  </si>
  <si>
    <t>0020</t>
  </si>
  <si>
    <t>0021</t>
  </si>
  <si>
    <t>0022</t>
  </si>
  <si>
    <t>0023</t>
  </si>
  <si>
    <t>0024</t>
  </si>
  <si>
    <t>0025</t>
  </si>
  <si>
    <t>0026</t>
  </si>
  <si>
    <t>0027</t>
  </si>
  <si>
    <t>0028</t>
  </si>
  <si>
    <t>0029</t>
  </si>
  <si>
    <t>0030</t>
  </si>
  <si>
    <t>0031</t>
  </si>
  <si>
    <t>0032</t>
  </si>
  <si>
    <t>0033</t>
  </si>
  <si>
    <t>0034</t>
  </si>
  <si>
    <t>0035</t>
  </si>
  <si>
    <t>0036</t>
  </si>
  <si>
    <t>0037</t>
  </si>
  <si>
    <t>0038</t>
  </si>
  <si>
    <t>0039</t>
  </si>
  <si>
    <t>0040</t>
  </si>
  <si>
    <t>0041</t>
  </si>
  <si>
    <t>0042</t>
  </si>
  <si>
    <t>0043</t>
  </si>
  <si>
    <t>0044</t>
  </si>
  <si>
    <t>0045</t>
  </si>
  <si>
    <t>0046</t>
  </si>
  <si>
    <t>0047</t>
  </si>
  <si>
    <t>0048</t>
  </si>
  <si>
    <t>0049</t>
  </si>
  <si>
    <t>0050</t>
  </si>
  <si>
    <t>0051</t>
  </si>
  <si>
    <t>0052</t>
  </si>
  <si>
    <t>0053</t>
  </si>
  <si>
    <t>0054</t>
  </si>
  <si>
    <t>0055</t>
  </si>
  <si>
    <t>0056</t>
  </si>
  <si>
    <t>0057</t>
  </si>
  <si>
    <t>0058</t>
  </si>
  <si>
    <t>0059</t>
  </si>
  <si>
    <t>0060</t>
  </si>
  <si>
    <t>0061</t>
  </si>
  <si>
    <t>0062</t>
  </si>
  <si>
    <t>0063</t>
  </si>
  <si>
    <t>0064</t>
  </si>
  <si>
    <t>0065</t>
  </si>
  <si>
    <t>0066</t>
  </si>
  <si>
    <t>0067</t>
  </si>
  <si>
    <t>0068</t>
  </si>
  <si>
    <t>0069</t>
  </si>
  <si>
    <t>0070</t>
  </si>
  <si>
    <t>0071</t>
  </si>
  <si>
    <t>0072</t>
  </si>
  <si>
    <t>0073</t>
  </si>
  <si>
    <t>0074</t>
  </si>
  <si>
    <t>0075</t>
  </si>
  <si>
    <t>0076</t>
  </si>
  <si>
    <t>0077</t>
  </si>
  <si>
    <t>0078</t>
  </si>
  <si>
    <t>0079</t>
  </si>
  <si>
    <t>0080</t>
  </si>
  <si>
    <t>0081</t>
  </si>
  <si>
    <t>0082</t>
  </si>
  <si>
    <t>0083</t>
  </si>
  <si>
    <t>0084</t>
  </si>
  <si>
    <t>0085</t>
  </si>
  <si>
    <t>0086</t>
  </si>
  <si>
    <t>0087</t>
  </si>
  <si>
    <t>0088</t>
  </si>
  <si>
    <t>0089</t>
  </si>
  <si>
    <t>0090</t>
  </si>
  <si>
    <t>0091</t>
  </si>
  <si>
    <t>0092</t>
  </si>
  <si>
    <t>0093</t>
  </si>
  <si>
    <t>0094</t>
  </si>
  <si>
    <t>0095</t>
  </si>
  <si>
    <t>0096</t>
  </si>
  <si>
    <t>0097</t>
  </si>
  <si>
    <t>0098</t>
  </si>
  <si>
    <t>0099</t>
  </si>
  <si>
    <t>0100</t>
  </si>
  <si>
    <t>0101</t>
  </si>
  <si>
    <t>0102</t>
  </si>
  <si>
    <t>0103</t>
  </si>
  <si>
    <t>0104</t>
  </si>
  <si>
    <t>0105</t>
  </si>
  <si>
    <t>0106</t>
  </si>
  <si>
    <t>0107</t>
  </si>
  <si>
    <t>0108</t>
  </si>
  <si>
    <t>0109</t>
  </si>
  <si>
    <t>0110</t>
  </si>
  <si>
    <t>0111</t>
  </si>
  <si>
    <t>0112</t>
  </si>
  <si>
    <t>0113</t>
  </si>
  <si>
    <t>0114</t>
  </si>
  <si>
    <t>0115</t>
  </si>
  <si>
    <t>0116</t>
  </si>
  <si>
    <t>0117</t>
  </si>
  <si>
    <t>0118</t>
  </si>
  <si>
    <t>0119</t>
  </si>
  <si>
    <t>0120</t>
  </si>
  <si>
    <t>0121</t>
  </si>
  <si>
    <t>0122</t>
  </si>
  <si>
    <t>0123</t>
  </si>
  <si>
    <t>0124</t>
  </si>
  <si>
    <t>0125</t>
  </si>
  <si>
    <t>0126</t>
  </si>
  <si>
    <t>0127</t>
  </si>
  <si>
    <t>0128</t>
  </si>
  <si>
    <t>0129</t>
  </si>
  <si>
    <t>0130</t>
  </si>
  <si>
    <t>0131</t>
  </si>
  <si>
    <t>0132</t>
  </si>
  <si>
    <t>0133</t>
  </si>
  <si>
    <t>0134</t>
  </si>
  <si>
    <t>0135</t>
  </si>
  <si>
    <t>0136</t>
  </si>
  <si>
    <t>0137</t>
  </si>
  <si>
    <t>0138</t>
  </si>
  <si>
    <t>0139</t>
  </si>
  <si>
    <t>0140</t>
  </si>
  <si>
    <t>0141</t>
  </si>
  <si>
    <t>0142</t>
  </si>
  <si>
    <t>0143</t>
  </si>
  <si>
    <t>0144</t>
  </si>
  <si>
    <t>0145</t>
  </si>
  <si>
    <t>0146</t>
  </si>
  <si>
    <t>0147</t>
  </si>
  <si>
    <t>0148</t>
  </si>
  <si>
    <t>0149</t>
  </si>
  <si>
    <t>0150</t>
  </si>
  <si>
    <t>0151</t>
  </si>
  <si>
    <t>0152</t>
  </si>
  <si>
    <t>0153</t>
  </si>
  <si>
    <t>0154</t>
  </si>
  <si>
    <t>0155</t>
  </si>
  <si>
    <t>0156</t>
  </si>
  <si>
    <t>0157</t>
  </si>
  <si>
    <t>0158</t>
  </si>
  <si>
    <t>0159</t>
  </si>
  <si>
    <t>0160</t>
  </si>
  <si>
    <t>0161</t>
  </si>
  <si>
    <t>0162</t>
  </si>
  <si>
    <t>0163</t>
  </si>
  <si>
    <t>0164</t>
  </si>
  <si>
    <t>0165</t>
  </si>
  <si>
    <t>0166</t>
  </si>
  <si>
    <t>0167</t>
  </si>
  <si>
    <t>0168</t>
  </si>
  <si>
    <t>0169</t>
  </si>
  <si>
    <t>0170</t>
  </si>
  <si>
    <t>0171</t>
  </si>
  <si>
    <t>0172</t>
  </si>
  <si>
    <t>0173</t>
  </si>
  <si>
    <t>0174</t>
  </si>
  <si>
    <t>0175</t>
  </si>
  <si>
    <t>0176</t>
  </si>
  <si>
    <t>0177</t>
  </si>
  <si>
    <t>0178</t>
  </si>
  <si>
    <t>0179</t>
  </si>
  <si>
    <t>0180</t>
  </si>
  <si>
    <t>0181</t>
  </si>
  <si>
    <t>0182</t>
  </si>
  <si>
    <t>0183</t>
  </si>
  <si>
    <t>0184</t>
  </si>
  <si>
    <t>0185</t>
  </si>
  <si>
    <t>0186</t>
  </si>
  <si>
    <t>0187</t>
  </si>
  <si>
    <t>0188</t>
  </si>
  <si>
    <t>0189</t>
  </si>
  <si>
    <t>0190</t>
  </si>
  <si>
    <t>0191</t>
  </si>
  <si>
    <t>0192</t>
  </si>
  <si>
    <t>0193</t>
  </si>
  <si>
    <t>0194</t>
  </si>
  <si>
    <t>0195</t>
  </si>
  <si>
    <t>0196</t>
  </si>
  <si>
    <t>0197</t>
  </si>
  <si>
    <t>0198</t>
  </si>
  <si>
    <t>0199</t>
  </si>
  <si>
    <t>0200</t>
  </si>
  <si>
    <t>0201</t>
  </si>
  <si>
    <t>0202</t>
  </si>
  <si>
    <t>0203</t>
  </si>
  <si>
    <t>0204</t>
  </si>
  <si>
    <t>0205</t>
  </si>
  <si>
    <t>0206</t>
  </si>
  <si>
    <t>0207</t>
  </si>
  <si>
    <t>0208</t>
  </si>
  <si>
    <t>0209</t>
  </si>
  <si>
    <t>0210</t>
  </si>
  <si>
    <t>0211</t>
  </si>
  <si>
    <t>0212</t>
  </si>
  <si>
    <t>0213</t>
  </si>
  <si>
    <t>0214</t>
  </si>
  <si>
    <t>0215</t>
  </si>
  <si>
    <t>0216</t>
  </si>
  <si>
    <t>0217</t>
  </si>
  <si>
    <t>0218</t>
  </si>
  <si>
    <t>0219</t>
  </si>
  <si>
    <t>0220</t>
  </si>
  <si>
    <t>0221</t>
  </si>
  <si>
    <t>0222</t>
  </si>
  <si>
    <t>0223</t>
  </si>
  <si>
    <t>0224</t>
  </si>
  <si>
    <t>0225</t>
  </si>
  <si>
    <t>0226</t>
  </si>
  <si>
    <t>0227</t>
  </si>
  <si>
    <t>0228</t>
  </si>
  <si>
    <t>0229</t>
  </si>
  <si>
    <t>0230</t>
  </si>
  <si>
    <t>0231</t>
  </si>
  <si>
    <t>0232</t>
  </si>
  <si>
    <t>0233</t>
  </si>
  <si>
    <t>0234</t>
  </si>
  <si>
    <t>0235</t>
  </si>
  <si>
    <t>0236</t>
  </si>
  <si>
    <t>0237</t>
  </si>
  <si>
    <t>0238</t>
  </si>
  <si>
    <t>0239</t>
  </si>
  <si>
    <t>0240</t>
  </si>
  <si>
    <t>0241</t>
  </si>
  <si>
    <t>0242</t>
  </si>
  <si>
    <t>0243</t>
  </si>
  <si>
    <t>0244</t>
  </si>
  <si>
    <t>0245</t>
  </si>
  <si>
    <t>0246</t>
  </si>
  <si>
    <t>0247</t>
  </si>
  <si>
    <t>0248</t>
  </si>
  <si>
    <t>0249</t>
  </si>
  <si>
    <t>0250</t>
  </si>
  <si>
    <t>0251</t>
  </si>
  <si>
    <t>0252</t>
  </si>
  <si>
    <t>0253</t>
  </si>
  <si>
    <t>0254</t>
  </si>
  <si>
    <t>0255</t>
  </si>
  <si>
    <t>0256</t>
  </si>
  <si>
    <t>0257</t>
  </si>
  <si>
    <t>0258</t>
  </si>
  <si>
    <t>0259</t>
  </si>
  <si>
    <t>0260</t>
  </si>
  <si>
    <t>0261</t>
  </si>
  <si>
    <t>0262</t>
  </si>
  <si>
    <t>0263</t>
  </si>
  <si>
    <t>0264</t>
  </si>
  <si>
    <t>0265</t>
  </si>
  <si>
    <t>0266</t>
  </si>
  <si>
    <t>0267</t>
  </si>
  <si>
    <t>0268</t>
  </si>
  <si>
    <t>0269</t>
  </si>
  <si>
    <t>0270</t>
  </si>
  <si>
    <t>0271</t>
  </si>
  <si>
    <t>0272</t>
  </si>
  <si>
    <t>0273</t>
  </si>
  <si>
    <t>0274</t>
  </si>
  <si>
    <t>0275</t>
  </si>
  <si>
    <t>0276</t>
  </si>
  <si>
    <t>0277</t>
  </si>
  <si>
    <t>0278</t>
  </si>
  <si>
    <t>0279</t>
  </si>
  <si>
    <t>0280</t>
  </si>
  <si>
    <t>0281</t>
  </si>
  <si>
    <t>0282</t>
  </si>
  <si>
    <t>0283</t>
  </si>
  <si>
    <t>0284</t>
  </si>
  <si>
    <t>0285</t>
  </si>
  <si>
    <t>0286</t>
  </si>
  <si>
    <t>0287</t>
  </si>
  <si>
    <t>0288</t>
  </si>
  <si>
    <t>0289</t>
  </si>
  <si>
    <t>0290</t>
  </si>
  <si>
    <t>0291</t>
  </si>
  <si>
    <t>0292</t>
  </si>
  <si>
    <t>0293</t>
  </si>
  <si>
    <t>0294</t>
  </si>
  <si>
    <t>0295</t>
  </si>
  <si>
    <t>0296</t>
  </si>
  <si>
    <t>0297</t>
  </si>
  <si>
    <t>0298</t>
  </si>
  <si>
    <t>0299</t>
  </si>
  <si>
    <t>0300</t>
  </si>
  <si>
    <t>0301</t>
  </si>
  <si>
    <t>0302</t>
  </si>
  <si>
    <t>0303</t>
  </si>
  <si>
    <t>0304</t>
  </si>
  <si>
    <t>0305</t>
  </si>
  <si>
    <t>0306</t>
  </si>
  <si>
    <t>0307</t>
  </si>
  <si>
    <t>0308</t>
  </si>
  <si>
    <t>0309</t>
  </si>
  <si>
    <t>0310</t>
  </si>
  <si>
    <t>0311</t>
  </si>
  <si>
    <t>0312</t>
  </si>
  <si>
    <t>0313</t>
  </si>
  <si>
    <t>0314</t>
  </si>
  <si>
    <t>0315</t>
  </si>
  <si>
    <t>0316</t>
  </si>
  <si>
    <t>0317</t>
  </si>
  <si>
    <t>0318</t>
  </si>
  <si>
    <t>0319</t>
  </si>
  <si>
    <t>0320</t>
  </si>
  <si>
    <t>0321</t>
  </si>
  <si>
    <t>0322</t>
  </si>
  <si>
    <t>0323</t>
  </si>
  <si>
    <t>0324</t>
  </si>
  <si>
    <t>0325</t>
  </si>
  <si>
    <t>0326</t>
  </si>
  <si>
    <t>0327</t>
  </si>
  <si>
    <t>0328</t>
  </si>
  <si>
    <t>0329</t>
  </si>
  <si>
    <t>0330</t>
  </si>
  <si>
    <t>0331</t>
  </si>
  <si>
    <t>0332</t>
  </si>
  <si>
    <t>0333</t>
  </si>
  <si>
    <t>0334</t>
  </si>
  <si>
    <t>0335</t>
  </si>
  <si>
    <t>0336</t>
  </si>
  <si>
    <t>0337</t>
  </si>
  <si>
    <t>0338</t>
  </si>
  <si>
    <t>0339</t>
  </si>
  <si>
    <t>0340</t>
  </si>
  <si>
    <t>0341</t>
  </si>
  <si>
    <t>0342</t>
  </si>
  <si>
    <t>0343</t>
  </si>
  <si>
    <t>0344</t>
  </si>
  <si>
    <t>0345</t>
  </si>
  <si>
    <t>0346</t>
  </si>
  <si>
    <t>0347</t>
  </si>
  <si>
    <t>0348</t>
  </si>
  <si>
    <t>0349</t>
  </si>
  <si>
    <t>0350</t>
  </si>
  <si>
    <t>0351</t>
  </si>
  <si>
    <t>0352</t>
  </si>
  <si>
    <t>0353</t>
  </si>
  <si>
    <t>0354</t>
  </si>
  <si>
    <t>0355</t>
  </si>
  <si>
    <t>0356</t>
  </si>
  <si>
    <t>0357</t>
  </si>
  <si>
    <t>0358</t>
  </si>
  <si>
    <t>0359</t>
  </si>
  <si>
    <t>0360</t>
  </si>
  <si>
    <t>0361</t>
  </si>
  <si>
    <t>0362</t>
  </si>
  <si>
    <t>0363</t>
  </si>
  <si>
    <t>0364</t>
  </si>
  <si>
    <t>0365</t>
  </si>
  <si>
    <t>0366</t>
  </si>
  <si>
    <t>0367</t>
  </si>
  <si>
    <t>0368</t>
  </si>
  <si>
    <t>0369</t>
  </si>
  <si>
    <t>0370</t>
  </si>
  <si>
    <t>0371</t>
  </si>
  <si>
    <t>0372</t>
  </si>
  <si>
    <t>0373</t>
  </si>
  <si>
    <t>0374</t>
  </si>
  <si>
    <t>0375</t>
  </si>
  <si>
    <t>0376</t>
  </si>
  <si>
    <t>0377</t>
  </si>
  <si>
    <t>0378</t>
  </si>
  <si>
    <t>0379</t>
  </si>
  <si>
    <t>0380</t>
  </si>
  <si>
    <t>0381</t>
  </si>
  <si>
    <t>0382</t>
  </si>
  <si>
    <t>0383</t>
  </si>
  <si>
    <t>0384</t>
  </si>
  <si>
    <t>0385</t>
  </si>
  <si>
    <t>0386</t>
  </si>
  <si>
    <t>0387</t>
  </si>
  <si>
    <t>0388</t>
  </si>
  <si>
    <t>0389</t>
  </si>
  <si>
    <t>0390</t>
  </si>
  <si>
    <t>0391</t>
  </si>
  <si>
    <t>0392</t>
  </si>
  <si>
    <t>0393</t>
  </si>
  <si>
    <t>0394</t>
  </si>
  <si>
    <t>0395</t>
  </si>
  <si>
    <t>0396</t>
  </si>
  <si>
    <t>0397</t>
  </si>
  <si>
    <t>0398</t>
  </si>
  <si>
    <t>0399</t>
  </si>
  <si>
    <t>0400</t>
  </si>
  <si>
    <t>0401</t>
  </si>
  <si>
    <t>0402</t>
  </si>
  <si>
    <t>0403</t>
  </si>
  <si>
    <t>0404</t>
  </si>
  <si>
    <t>0405</t>
  </si>
  <si>
    <t>0406</t>
  </si>
  <si>
    <t>0407</t>
  </si>
  <si>
    <t>0408</t>
  </si>
  <si>
    <t>0409</t>
  </si>
  <si>
    <t>0410</t>
  </si>
  <si>
    <t>0411</t>
  </si>
  <si>
    <t>0412</t>
  </si>
  <si>
    <t>0413</t>
  </si>
  <si>
    <t>0414</t>
  </si>
  <si>
    <t>0415</t>
  </si>
  <si>
    <t>0416</t>
  </si>
  <si>
    <t>0417</t>
  </si>
  <si>
    <t>0418</t>
  </si>
  <si>
    <t>0419</t>
  </si>
  <si>
    <t>0420</t>
  </si>
  <si>
    <t>0421</t>
  </si>
  <si>
    <t>0422</t>
  </si>
  <si>
    <t>0423</t>
  </si>
  <si>
    <t>0424</t>
  </si>
  <si>
    <t>0425</t>
  </si>
  <si>
    <t>0426</t>
  </si>
  <si>
    <t>0427</t>
  </si>
  <si>
    <t>0428</t>
  </si>
  <si>
    <t>0429</t>
  </si>
  <si>
    <t>0430</t>
  </si>
  <si>
    <t>0431</t>
  </si>
  <si>
    <t>0432</t>
  </si>
  <si>
    <t>0433</t>
  </si>
  <si>
    <t>0434</t>
  </si>
  <si>
    <t>0435</t>
  </si>
  <si>
    <t>0436</t>
  </si>
  <si>
    <t>0437</t>
  </si>
  <si>
    <t>0438</t>
  </si>
  <si>
    <t>0439</t>
  </si>
  <si>
    <t>0440</t>
  </si>
  <si>
    <t>0441</t>
  </si>
  <si>
    <t>0442</t>
  </si>
  <si>
    <t>0443</t>
  </si>
  <si>
    <t>0444</t>
  </si>
  <si>
    <t>0445</t>
  </si>
  <si>
    <t>0446</t>
  </si>
  <si>
    <t>0447</t>
  </si>
  <si>
    <t>0448</t>
  </si>
  <si>
    <t>0449</t>
  </si>
  <si>
    <t>0450</t>
  </si>
  <si>
    <t>0451</t>
  </si>
  <si>
    <t>0452</t>
  </si>
  <si>
    <t>0453</t>
  </si>
  <si>
    <t>0454</t>
  </si>
  <si>
    <t>0455</t>
  </si>
  <si>
    <t>0456</t>
  </si>
  <si>
    <t>0457</t>
  </si>
  <si>
    <t>0458</t>
  </si>
  <si>
    <t>0459</t>
  </si>
  <si>
    <t>0460</t>
  </si>
  <si>
    <t>0461</t>
  </si>
  <si>
    <t>0462</t>
  </si>
  <si>
    <t>0463</t>
  </si>
  <si>
    <t>0464</t>
  </si>
  <si>
    <t>0465</t>
  </si>
  <si>
    <t>0466</t>
  </si>
  <si>
    <t>0467</t>
  </si>
  <si>
    <t>0468</t>
  </si>
  <si>
    <t>0469</t>
  </si>
  <si>
    <t>0470</t>
  </si>
  <si>
    <t>0471</t>
  </si>
  <si>
    <t>0472</t>
  </si>
  <si>
    <t>0473</t>
  </si>
  <si>
    <t>0474</t>
  </si>
  <si>
    <t>0475</t>
  </si>
  <si>
    <t>0476</t>
  </si>
  <si>
    <t>0477</t>
  </si>
  <si>
    <t>0478</t>
  </si>
  <si>
    <t>0479</t>
  </si>
  <si>
    <t>0480</t>
  </si>
  <si>
    <t>0481</t>
  </si>
  <si>
    <t>0482</t>
  </si>
  <si>
    <t>0483</t>
  </si>
  <si>
    <t>0484</t>
  </si>
  <si>
    <t>0485</t>
  </si>
  <si>
    <t>0486</t>
  </si>
  <si>
    <t>0487</t>
  </si>
  <si>
    <t>0488</t>
  </si>
  <si>
    <t>0489</t>
  </si>
  <si>
    <t>0490</t>
  </si>
  <si>
    <t>0491</t>
  </si>
  <si>
    <t>0492</t>
  </si>
  <si>
    <t>0493</t>
  </si>
  <si>
    <t>0494</t>
  </si>
  <si>
    <t>0495</t>
  </si>
  <si>
    <t>0496</t>
  </si>
  <si>
    <t>0497</t>
  </si>
  <si>
    <t>0498</t>
  </si>
  <si>
    <t>0499</t>
  </si>
  <si>
    <t>0500</t>
  </si>
  <si>
    <t>0501</t>
  </si>
  <si>
    <t>0502</t>
  </si>
  <si>
    <t>0503</t>
  </si>
  <si>
    <t>0504</t>
  </si>
  <si>
    <t>0505</t>
  </si>
  <si>
    <t>0506</t>
  </si>
  <si>
    <t>0507</t>
  </si>
  <si>
    <t>0508</t>
  </si>
  <si>
    <t>0509</t>
  </si>
  <si>
    <t>0510</t>
  </si>
  <si>
    <t>0511</t>
  </si>
  <si>
    <t>0512</t>
  </si>
  <si>
    <t>0513</t>
  </si>
  <si>
    <t>0514</t>
  </si>
  <si>
    <t>0515</t>
  </si>
  <si>
    <t>0516</t>
  </si>
  <si>
    <t>0517</t>
  </si>
  <si>
    <t>0518</t>
  </si>
  <si>
    <t>0519</t>
  </si>
  <si>
    <t>0520</t>
  </si>
  <si>
    <t>0521</t>
  </si>
  <si>
    <t>0522</t>
  </si>
  <si>
    <t>0523</t>
  </si>
  <si>
    <t>0524</t>
  </si>
  <si>
    <t>0525</t>
  </si>
  <si>
    <t>0526</t>
  </si>
  <si>
    <t>0527</t>
  </si>
  <si>
    <t>0528</t>
  </si>
  <si>
    <t>0529</t>
  </si>
  <si>
    <t>0530</t>
  </si>
  <si>
    <t>0531</t>
  </si>
  <si>
    <t>0532</t>
  </si>
  <si>
    <t>0533</t>
  </si>
  <si>
    <t>0534</t>
  </si>
  <si>
    <t>0535</t>
  </si>
  <si>
    <t>0536</t>
  </si>
  <si>
    <t>0537</t>
  </si>
  <si>
    <t>0538</t>
  </si>
  <si>
    <t>0539</t>
  </si>
  <si>
    <t>0540</t>
  </si>
  <si>
    <t>0541</t>
  </si>
  <si>
    <t>0542</t>
  </si>
  <si>
    <t>0543</t>
  </si>
  <si>
    <t>0544</t>
  </si>
  <si>
    <t>0545</t>
  </si>
  <si>
    <t>0546</t>
  </si>
  <si>
    <t>0547</t>
  </si>
  <si>
    <t>0548</t>
  </si>
  <si>
    <t>0549</t>
  </si>
  <si>
    <t>0550</t>
  </si>
  <si>
    <t>0551</t>
  </si>
  <si>
    <t>0552</t>
  </si>
  <si>
    <t>0553</t>
  </si>
  <si>
    <t>0554</t>
  </si>
  <si>
    <t>0555</t>
  </si>
  <si>
    <t>0556</t>
  </si>
  <si>
    <t>0557</t>
  </si>
  <si>
    <t>0558</t>
  </si>
  <si>
    <t>0559</t>
  </si>
  <si>
    <t>0560</t>
  </si>
  <si>
    <t>0561</t>
  </si>
  <si>
    <t>0562</t>
  </si>
  <si>
    <t>0563</t>
  </si>
  <si>
    <t>0564</t>
  </si>
  <si>
    <t>0565</t>
  </si>
  <si>
    <t>0566</t>
  </si>
  <si>
    <t>0567</t>
  </si>
  <si>
    <t>0568</t>
  </si>
  <si>
    <t>0569</t>
  </si>
  <si>
    <t>0570</t>
  </si>
  <si>
    <t>0571</t>
  </si>
  <si>
    <t>0572</t>
  </si>
  <si>
    <t>0573</t>
  </si>
  <si>
    <t>0574</t>
  </si>
  <si>
    <t>0575</t>
  </si>
  <si>
    <t>0576</t>
  </si>
  <si>
    <t>0577</t>
  </si>
  <si>
    <t>0578</t>
  </si>
  <si>
    <t>0579</t>
  </si>
  <si>
    <t>0580</t>
  </si>
  <si>
    <t>0581</t>
  </si>
  <si>
    <t>0582</t>
  </si>
  <si>
    <t>0583</t>
  </si>
  <si>
    <t>0584</t>
  </si>
  <si>
    <t>0585</t>
  </si>
  <si>
    <t>0586</t>
  </si>
  <si>
    <t>0587</t>
  </si>
  <si>
    <t>0588</t>
  </si>
  <si>
    <t>0589</t>
  </si>
  <si>
    <t>0590</t>
  </si>
  <si>
    <t>0591</t>
  </si>
  <si>
    <t>0592</t>
  </si>
  <si>
    <t>0593</t>
  </si>
  <si>
    <t>0594</t>
  </si>
  <si>
    <t>0595</t>
  </si>
  <si>
    <t>0596</t>
  </si>
  <si>
    <t>0597</t>
  </si>
  <si>
    <t>0598</t>
  </si>
  <si>
    <t>0599</t>
  </si>
  <si>
    <t>0600</t>
  </si>
  <si>
    <t>0601</t>
  </si>
  <si>
    <t>0602</t>
  </si>
  <si>
    <t>0603</t>
  </si>
  <si>
    <t>0604</t>
  </si>
  <si>
    <t>0605</t>
  </si>
  <si>
    <t>0606</t>
  </si>
  <si>
    <t>0607</t>
  </si>
  <si>
    <t>0608</t>
  </si>
  <si>
    <t>0609</t>
  </si>
  <si>
    <t>0610</t>
  </si>
  <si>
    <t>0611</t>
  </si>
  <si>
    <t>0612</t>
  </si>
  <si>
    <t>0613</t>
  </si>
  <si>
    <t>0614</t>
  </si>
  <si>
    <t>0615</t>
  </si>
  <si>
    <t>0616</t>
  </si>
  <si>
    <t>0617</t>
  </si>
  <si>
    <t>0618</t>
  </si>
  <si>
    <t>0619</t>
  </si>
  <si>
    <t>0620</t>
  </si>
  <si>
    <t>0621</t>
  </si>
  <si>
    <t>0622</t>
  </si>
  <si>
    <t>0623</t>
  </si>
  <si>
    <t>0624</t>
  </si>
  <si>
    <t>0625</t>
  </si>
  <si>
    <t>0626</t>
  </si>
  <si>
    <t>0627</t>
  </si>
  <si>
    <t>0628</t>
  </si>
  <si>
    <t>0629</t>
  </si>
  <si>
    <t>0630</t>
  </si>
  <si>
    <t>0631</t>
  </si>
  <si>
    <t>0632</t>
  </si>
  <si>
    <t>0633</t>
  </si>
  <si>
    <t>0634</t>
  </si>
  <si>
    <t>0635</t>
  </si>
  <si>
    <t>0636</t>
  </si>
  <si>
    <t>0637</t>
  </si>
  <si>
    <t>0638</t>
  </si>
  <si>
    <t>0639</t>
  </si>
  <si>
    <t>0640</t>
  </si>
  <si>
    <t>0641</t>
  </si>
  <si>
    <t>0642</t>
  </si>
  <si>
    <t>0643</t>
  </si>
  <si>
    <t>0644</t>
  </si>
  <si>
    <t>0645</t>
  </si>
  <si>
    <t>0646</t>
  </si>
  <si>
    <t>0647</t>
  </si>
  <si>
    <t>0648</t>
  </si>
  <si>
    <t>0649</t>
  </si>
  <si>
    <t>0650</t>
  </si>
  <si>
    <t>0651</t>
  </si>
  <si>
    <t>0652</t>
  </si>
  <si>
    <t>0653</t>
  </si>
  <si>
    <t>0654</t>
  </si>
  <si>
    <t>0655</t>
  </si>
  <si>
    <t>0656</t>
  </si>
  <si>
    <t>0657</t>
  </si>
  <si>
    <t>0658</t>
  </si>
  <si>
    <t>0659</t>
  </si>
  <si>
    <t>0660</t>
  </si>
  <si>
    <t>0661</t>
  </si>
  <si>
    <t>0662</t>
  </si>
  <si>
    <t>0663</t>
  </si>
  <si>
    <t>0664</t>
  </si>
  <si>
    <t>0665</t>
  </si>
  <si>
    <t>0666</t>
  </si>
  <si>
    <t>0667</t>
  </si>
  <si>
    <t>0668</t>
  </si>
  <si>
    <t>0669</t>
  </si>
  <si>
    <t>0670</t>
  </si>
  <si>
    <t>0671</t>
  </si>
  <si>
    <t>0672</t>
  </si>
  <si>
    <t>0673</t>
  </si>
  <si>
    <t>0674</t>
  </si>
  <si>
    <t>0675</t>
  </si>
  <si>
    <t>0676</t>
  </si>
  <si>
    <t>0677</t>
  </si>
  <si>
    <t>0678</t>
  </si>
  <si>
    <t>0679</t>
  </si>
  <si>
    <t>0680</t>
  </si>
  <si>
    <t>0681</t>
  </si>
  <si>
    <t>0682</t>
  </si>
  <si>
    <t>0683</t>
  </si>
  <si>
    <t>0684</t>
  </si>
  <si>
    <t>0685</t>
  </si>
  <si>
    <t>0686</t>
  </si>
  <si>
    <t>0687</t>
  </si>
  <si>
    <t>0688</t>
  </si>
  <si>
    <t>0689</t>
  </si>
  <si>
    <t>0690</t>
  </si>
  <si>
    <t>0691</t>
  </si>
  <si>
    <t>0692</t>
  </si>
  <si>
    <t>0693</t>
  </si>
  <si>
    <t>0694</t>
  </si>
  <si>
    <t>0695</t>
  </si>
  <si>
    <t>0696</t>
  </si>
  <si>
    <t>0697</t>
  </si>
  <si>
    <t>0698</t>
  </si>
  <si>
    <t>0699</t>
  </si>
  <si>
    <t>0700</t>
  </si>
  <si>
    <t>0701</t>
  </si>
  <si>
    <t>0702</t>
  </si>
  <si>
    <t>0703</t>
  </si>
  <si>
    <t>0704</t>
  </si>
  <si>
    <t>0705</t>
  </si>
  <si>
    <t>0706</t>
  </si>
  <si>
    <t>0707</t>
  </si>
  <si>
    <t>0708</t>
  </si>
  <si>
    <t>0709</t>
  </si>
  <si>
    <t>0710</t>
  </si>
  <si>
    <t>0711</t>
  </si>
  <si>
    <t>0712</t>
  </si>
  <si>
    <t>0713</t>
  </si>
  <si>
    <t>0714</t>
  </si>
  <si>
    <t>0715</t>
  </si>
  <si>
    <t>0716</t>
  </si>
  <si>
    <t>0717</t>
  </si>
  <si>
    <t>0718</t>
  </si>
  <si>
    <t>0719</t>
  </si>
  <si>
    <t>0720</t>
  </si>
  <si>
    <t>0721</t>
  </si>
  <si>
    <t>0722</t>
  </si>
  <si>
    <t>0723</t>
  </si>
  <si>
    <t>0724</t>
  </si>
  <si>
    <t>0725</t>
  </si>
  <si>
    <t>0726</t>
  </si>
  <si>
    <t>0727</t>
  </si>
  <si>
    <t>0728</t>
  </si>
  <si>
    <t>0729</t>
  </si>
  <si>
    <t>0730</t>
  </si>
  <si>
    <t>0731</t>
  </si>
  <si>
    <t>0732</t>
  </si>
  <si>
    <t>0733</t>
  </si>
  <si>
    <t>0734</t>
  </si>
  <si>
    <t>0735</t>
  </si>
  <si>
    <t>0736</t>
  </si>
  <si>
    <t>0737</t>
  </si>
  <si>
    <t>0738</t>
  </si>
  <si>
    <t>0739</t>
  </si>
  <si>
    <t>0740</t>
  </si>
  <si>
    <t>0741</t>
  </si>
  <si>
    <t>0742</t>
  </si>
  <si>
    <t>0743</t>
  </si>
  <si>
    <t>0744</t>
  </si>
  <si>
    <t>0745</t>
  </si>
  <si>
    <t>0746</t>
  </si>
  <si>
    <t>0747</t>
  </si>
  <si>
    <t>0748</t>
  </si>
  <si>
    <t>0749</t>
  </si>
  <si>
    <t>0750</t>
  </si>
  <si>
    <t>0751</t>
  </si>
  <si>
    <t>0752</t>
  </si>
  <si>
    <t>0753</t>
  </si>
  <si>
    <t>0754</t>
  </si>
  <si>
    <t>0755</t>
  </si>
  <si>
    <t>0756</t>
  </si>
  <si>
    <t>0757</t>
  </si>
  <si>
    <t>0758</t>
  </si>
  <si>
    <t>0759</t>
  </si>
  <si>
    <t>0760</t>
  </si>
  <si>
    <t>0761</t>
  </si>
  <si>
    <t>0762</t>
  </si>
  <si>
    <t>0763</t>
  </si>
  <si>
    <t>0764</t>
  </si>
  <si>
    <t>0765</t>
  </si>
  <si>
    <t>0766</t>
  </si>
  <si>
    <t>0767</t>
  </si>
  <si>
    <t>0768</t>
  </si>
  <si>
    <t>0769</t>
  </si>
  <si>
    <t>0770</t>
  </si>
  <si>
    <t>0771</t>
  </si>
  <si>
    <t>0772</t>
  </si>
  <si>
    <t>0773</t>
  </si>
  <si>
    <t>0774</t>
  </si>
  <si>
    <t>0775</t>
  </si>
  <si>
    <t>0776</t>
  </si>
  <si>
    <t>0777</t>
  </si>
  <si>
    <t>0778</t>
  </si>
  <si>
    <t>0779</t>
  </si>
  <si>
    <t>0780</t>
  </si>
  <si>
    <t>0781</t>
  </si>
  <si>
    <t>0782</t>
  </si>
  <si>
    <t>0783</t>
  </si>
  <si>
    <t>0784</t>
  </si>
  <si>
    <t>0785</t>
  </si>
  <si>
    <t>0786</t>
  </si>
  <si>
    <t>0787</t>
  </si>
  <si>
    <t>0788</t>
  </si>
  <si>
    <t>0789</t>
  </si>
  <si>
    <t>0790</t>
  </si>
  <si>
    <t>0791</t>
  </si>
  <si>
    <t>0792</t>
  </si>
  <si>
    <t>0793</t>
  </si>
  <si>
    <t>0794</t>
  </si>
  <si>
    <t>0795</t>
  </si>
  <si>
    <t>0796</t>
  </si>
  <si>
    <t>0797</t>
  </si>
  <si>
    <t>0798</t>
  </si>
  <si>
    <t>0799</t>
  </si>
  <si>
    <t>0800</t>
  </si>
  <si>
    <t>0801</t>
  </si>
  <si>
    <t>0802</t>
  </si>
  <si>
    <t>0803</t>
  </si>
  <si>
    <t>0804</t>
  </si>
  <si>
    <t>0805</t>
  </si>
  <si>
    <t>0806</t>
  </si>
  <si>
    <t>0807</t>
  </si>
  <si>
    <t>0808</t>
  </si>
  <si>
    <t>0809</t>
  </si>
  <si>
    <t>0810</t>
  </si>
  <si>
    <t>0811</t>
  </si>
  <si>
    <t>0812</t>
  </si>
  <si>
    <t>0813</t>
  </si>
  <si>
    <t>0814</t>
  </si>
  <si>
    <t>0815</t>
  </si>
  <si>
    <t>0816</t>
  </si>
  <si>
    <t>0817</t>
  </si>
  <si>
    <t>0818</t>
  </si>
  <si>
    <t>0819</t>
  </si>
  <si>
    <t>0820</t>
  </si>
  <si>
    <t>0821</t>
  </si>
  <si>
    <t>0822</t>
  </si>
  <si>
    <t>0823</t>
  </si>
  <si>
    <t>0824</t>
  </si>
  <si>
    <t>0825</t>
  </si>
  <si>
    <t>0826</t>
  </si>
  <si>
    <t>0827</t>
  </si>
  <si>
    <t>0828</t>
  </si>
  <si>
    <t>0829</t>
  </si>
  <si>
    <t>0830</t>
  </si>
  <si>
    <t>0831</t>
  </si>
  <si>
    <t>0832</t>
  </si>
  <si>
    <t>0833</t>
  </si>
  <si>
    <t>0834</t>
  </si>
  <si>
    <t>0835</t>
  </si>
  <si>
    <t>0836</t>
  </si>
  <si>
    <t>0837</t>
  </si>
  <si>
    <t>0838</t>
  </si>
  <si>
    <t>0839</t>
  </si>
  <si>
    <t>0840</t>
  </si>
  <si>
    <t>0841</t>
  </si>
  <si>
    <t>0842</t>
  </si>
  <si>
    <t>0843</t>
  </si>
  <si>
    <t>0844</t>
  </si>
  <si>
    <t>0845</t>
  </si>
  <si>
    <t>0846</t>
  </si>
  <si>
    <t>0847</t>
  </si>
  <si>
    <t>0848</t>
  </si>
  <si>
    <t>0849</t>
  </si>
  <si>
    <t>0850</t>
  </si>
  <si>
    <t>0851</t>
  </si>
  <si>
    <t>0852</t>
  </si>
  <si>
    <t>0853</t>
  </si>
  <si>
    <t>0854</t>
  </si>
  <si>
    <t>0855</t>
  </si>
  <si>
    <t>0856</t>
  </si>
  <si>
    <t>0857</t>
  </si>
  <si>
    <t>0858</t>
  </si>
  <si>
    <t>0859</t>
  </si>
  <si>
    <t>0860</t>
  </si>
  <si>
    <t>0861</t>
  </si>
  <si>
    <t>0862</t>
  </si>
  <si>
    <t>0863</t>
  </si>
  <si>
    <t>0864</t>
  </si>
  <si>
    <t>0865</t>
  </si>
  <si>
    <t>0866</t>
  </si>
  <si>
    <t>0867</t>
  </si>
  <si>
    <t>0868</t>
  </si>
  <si>
    <t>0869</t>
  </si>
  <si>
    <t>0870</t>
  </si>
  <si>
    <t>0871</t>
  </si>
  <si>
    <t>0872</t>
  </si>
  <si>
    <t>0873</t>
  </si>
  <si>
    <t>0874</t>
  </si>
  <si>
    <t>0875</t>
  </si>
  <si>
    <t>0876</t>
  </si>
  <si>
    <t>0877</t>
  </si>
  <si>
    <t>0878</t>
  </si>
  <si>
    <t>0879</t>
  </si>
  <si>
    <t>0880</t>
  </si>
  <si>
    <t>0881</t>
  </si>
  <si>
    <t>0882</t>
  </si>
  <si>
    <t>0883</t>
  </si>
  <si>
    <t>0884</t>
  </si>
  <si>
    <t>0885</t>
  </si>
  <si>
    <t>0886</t>
  </si>
  <si>
    <t>0887</t>
  </si>
  <si>
    <t>0888</t>
  </si>
  <si>
    <t>0889</t>
  </si>
  <si>
    <t>0890</t>
  </si>
  <si>
    <t>0891</t>
  </si>
  <si>
    <t>0892</t>
  </si>
  <si>
    <t>0893</t>
  </si>
  <si>
    <t>0894</t>
  </si>
  <si>
    <t>0895</t>
  </si>
  <si>
    <t>0896</t>
  </si>
  <si>
    <t>0897</t>
  </si>
  <si>
    <t>0898</t>
  </si>
  <si>
    <t>0899</t>
  </si>
  <si>
    <t>0900</t>
  </si>
  <si>
    <t>0901</t>
  </si>
  <si>
    <t>0902</t>
  </si>
  <si>
    <t>0903</t>
  </si>
  <si>
    <t>0904</t>
  </si>
  <si>
    <t>0905</t>
  </si>
  <si>
    <t>0906</t>
  </si>
  <si>
    <t>0907</t>
  </si>
  <si>
    <t>0908</t>
  </si>
  <si>
    <t>0909</t>
  </si>
  <si>
    <t>0910</t>
  </si>
  <si>
    <t>0911</t>
  </si>
  <si>
    <t>0912</t>
  </si>
  <si>
    <t>0913</t>
  </si>
  <si>
    <t>0914</t>
  </si>
  <si>
    <t>0915</t>
  </si>
  <si>
    <t>0916</t>
  </si>
  <si>
    <t>0917</t>
  </si>
  <si>
    <t>0918</t>
  </si>
  <si>
    <t>0919</t>
  </si>
  <si>
    <t>0920</t>
  </si>
  <si>
    <t>0921</t>
  </si>
  <si>
    <t>0922</t>
  </si>
  <si>
    <t>0923</t>
  </si>
  <si>
    <t>0924</t>
  </si>
  <si>
    <t>0925</t>
  </si>
  <si>
    <t>0926</t>
  </si>
  <si>
    <t>0927</t>
  </si>
  <si>
    <t>0928</t>
  </si>
  <si>
    <t>0929</t>
  </si>
  <si>
    <t>0930</t>
  </si>
  <si>
    <t>0931</t>
  </si>
  <si>
    <t>0932</t>
  </si>
  <si>
    <t>0933</t>
  </si>
  <si>
    <t>0934</t>
  </si>
  <si>
    <t>0935</t>
  </si>
  <si>
    <t>0936</t>
  </si>
  <si>
    <t>0937</t>
  </si>
  <si>
    <t>0938</t>
  </si>
  <si>
    <t>0939</t>
  </si>
  <si>
    <t>0940</t>
  </si>
  <si>
    <t>0941</t>
  </si>
  <si>
    <t>0942</t>
  </si>
  <si>
    <t>0943</t>
  </si>
  <si>
    <t>0944</t>
  </si>
  <si>
    <t>0945</t>
  </si>
  <si>
    <t>0946</t>
  </si>
  <si>
    <t>0947</t>
  </si>
  <si>
    <t>0948</t>
  </si>
  <si>
    <t>0949</t>
  </si>
  <si>
    <t>0950</t>
  </si>
  <si>
    <t>0951</t>
  </si>
  <si>
    <t>0952</t>
  </si>
  <si>
    <t>0953</t>
  </si>
  <si>
    <t>0954</t>
  </si>
  <si>
    <t>0955</t>
  </si>
  <si>
    <t>0956</t>
  </si>
  <si>
    <t>0957</t>
  </si>
  <si>
    <t>0958</t>
  </si>
  <si>
    <t>0959</t>
  </si>
  <si>
    <t>0960</t>
  </si>
  <si>
    <t>0961</t>
  </si>
  <si>
    <t>0962</t>
  </si>
  <si>
    <t>0963</t>
  </si>
  <si>
    <t>0964</t>
  </si>
  <si>
    <t>0965</t>
  </si>
  <si>
    <t>0966</t>
  </si>
  <si>
    <t>0967</t>
  </si>
  <si>
    <t>0968</t>
  </si>
  <si>
    <t>0969</t>
  </si>
  <si>
    <t>0970</t>
  </si>
  <si>
    <t>0971</t>
  </si>
  <si>
    <t>0972</t>
  </si>
  <si>
    <t>0973</t>
  </si>
  <si>
    <t>0974</t>
  </si>
  <si>
    <t>0975</t>
  </si>
  <si>
    <t>0976</t>
  </si>
  <si>
    <t>0977</t>
  </si>
  <si>
    <t>0978</t>
  </si>
  <si>
    <t>0979</t>
  </si>
  <si>
    <t>0980</t>
  </si>
  <si>
    <t>0981</t>
  </si>
  <si>
    <t>0982</t>
  </si>
  <si>
    <t>0983</t>
  </si>
  <si>
    <t>0984</t>
  </si>
  <si>
    <t>0985</t>
  </si>
  <si>
    <t>0986</t>
  </si>
  <si>
    <t>0987</t>
  </si>
  <si>
    <t>0988</t>
  </si>
  <si>
    <t>0989</t>
  </si>
  <si>
    <t>0990</t>
  </si>
  <si>
    <t>0991</t>
  </si>
  <si>
    <t>0992</t>
  </si>
  <si>
    <t>0993</t>
  </si>
  <si>
    <t>0994</t>
  </si>
  <si>
    <t>0995</t>
  </si>
  <si>
    <t>0996</t>
  </si>
  <si>
    <t>0997</t>
  </si>
  <si>
    <t>0998</t>
  </si>
  <si>
    <t>0999</t>
  </si>
  <si>
    <t>General Government * (More than 0 to 3)</t>
  </si>
  <si>
    <t>Principal (More than 0 to 3)</t>
  </si>
  <si>
    <t>Interest (More than 0 to 3)</t>
  </si>
  <si>
    <t>Central Bank * (More than 0 to 3)</t>
  </si>
  <si>
    <t>Interest  (More than 0 to 3)</t>
  </si>
  <si>
    <t>Deposit-Taking Corporations, except the Central Bank (More than 0 to 3)</t>
  </si>
  <si>
    <t>Other Sectors (More than 0 to 3)</t>
  </si>
  <si>
    <t>Direct Investment: Intercompany Lending 4/ (More than 0 to 3)</t>
  </si>
  <si>
    <t>Principal  (More than 0 to 3)</t>
  </si>
  <si>
    <t>Total Debt Service Payments (More than 0 to 3)</t>
  </si>
  <si>
    <t>Interest receipts on SDR holdings (More than 0 to 3)</t>
  </si>
  <si>
    <t>Interest payments on SDR allocations (More than 0 to 3)</t>
  </si>
  <si>
    <t>General Government * (More than 3 to 6)</t>
  </si>
  <si>
    <t>Principal (More than 3 to 6)</t>
  </si>
  <si>
    <t>Interest (More than 3 to 6)</t>
  </si>
  <si>
    <t>Central Bank * (More than 3 to 6)</t>
  </si>
  <si>
    <t>Interest  (More than 3 to 6)</t>
  </si>
  <si>
    <t>Deposit-Taking Corporations, except the Central Bank (More than 3 to 6)</t>
  </si>
  <si>
    <t>Other Sectors (More than 3 to 6)</t>
  </si>
  <si>
    <t>Direct Investment: Intercompany Lending 4/ (More than 3 to 6)</t>
  </si>
  <si>
    <t>Principal  (More than 3 to 6)</t>
  </si>
  <si>
    <t>Total Debt Service Payments (More than 3 to 6)</t>
  </si>
  <si>
    <t>Interest receipts on SDR holdings (More than 3 to 6)</t>
  </si>
  <si>
    <t>Interest payments on SDR allocations (More than 3 to 6)</t>
  </si>
  <si>
    <t>General Government * (More than 6 to 9)</t>
  </si>
  <si>
    <t>Principal (More than 6 to 9)</t>
  </si>
  <si>
    <t>Interest (More than 6 to 9)</t>
  </si>
  <si>
    <t>Central Bank * (More than 6 to 9)</t>
  </si>
  <si>
    <t>Interest  (More than 6 to 9)</t>
  </si>
  <si>
    <t>Deposit-Taking Corporations, except the Central Bank (More than 6 to 9)</t>
  </si>
  <si>
    <t>Other Sectors (More than 6 to 9)</t>
  </si>
  <si>
    <t>Direct Investment: Intercompany Lending 4/ (More than 6 to 9)</t>
  </si>
  <si>
    <t>Principal  (More than 6 to 9)</t>
  </si>
  <si>
    <t>Total Debt Service Payments (More than 6 to 9)</t>
  </si>
  <si>
    <t>Interest receipts on SDR holdings (More than 6 to 9)</t>
  </si>
  <si>
    <t>Interest payments on SDR allocations (More than 6 to 9)</t>
  </si>
  <si>
    <t>General Government * (More than 9 to 12)</t>
  </si>
  <si>
    <t>Principal (More than 9 to 12)</t>
  </si>
  <si>
    <t>Interest (More than 9 to 12)</t>
  </si>
  <si>
    <t>Central Bank * (More than 9 to 12)</t>
  </si>
  <si>
    <t>Interest  (More than 9 to 12)</t>
  </si>
  <si>
    <t>Deposit-Taking Corporations, except the Central Bank (More than 9 to 12)</t>
  </si>
  <si>
    <t>Other Sectors (More than 9 to 12)</t>
  </si>
  <si>
    <t>Direct Investment: Intercompany Lending 4/ (More than 9 to 12)</t>
  </si>
  <si>
    <t>Principal  (More than 9 to 12)</t>
  </si>
  <si>
    <t>Total Debt Service Payments (More than 9 to 12)</t>
  </si>
  <si>
    <t>Interest receipts on SDR holdings (More than 9 to 12)</t>
  </si>
  <si>
    <t>Interest payments on SDR allocations (More than 9 to 12)</t>
  </si>
  <si>
    <t>General Government * (More than 12 to 18)</t>
  </si>
  <si>
    <t>Principal (More than 12 to 18)</t>
  </si>
  <si>
    <t>Interest (More than 12 to 18)</t>
  </si>
  <si>
    <t>Central Bank * (More than 12 to 18)</t>
  </si>
  <si>
    <t>Interest  (More than 12 to 18)</t>
  </si>
  <si>
    <t>Deposit-Taking Corporations, except the Central Bank (More than 12 to 18)</t>
  </si>
  <si>
    <t>Other Sectors (More than 12 to 18)</t>
  </si>
  <si>
    <t>Direct Investment: Intercompany Lending 4/ (More than 12 to 18)</t>
  </si>
  <si>
    <t>Principal  (More than 12 to 18)</t>
  </si>
  <si>
    <t>Total Debt Service Payments (More than 12 to 18)</t>
  </si>
  <si>
    <t>Interest receipts on SDR holdings (More than 12 to 18)</t>
  </si>
  <si>
    <t>Interest payments on SDR allocations (More than 12 to 18)</t>
  </si>
  <si>
    <t>General Government * (More than 18 to 24)</t>
  </si>
  <si>
    <t>Principal (More than 18 to 24)</t>
  </si>
  <si>
    <t>Interest (More than 18 to 24)</t>
  </si>
  <si>
    <t>Central Bank * (More than 18 to 24)</t>
  </si>
  <si>
    <t>Interest  (More than 18 to 24)</t>
  </si>
  <si>
    <t>Deposit-Taking Corporations, except the Central Bank (More than 18 to 24)</t>
  </si>
  <si>
    <t>Other Sectors (More than 18 to 24)</t>
  </si>
  <si>
    <t>Direct Investment: Intercompany Lending 4/ (More than 18 to 24)</t>
  </si>
  <si>
    <t>Principal  (More than 18 to 24)</t>
  </si>
  <si>
    <t>Total Debt Service Payments (More than 18 to 24)</t>
  </si>
  <si>
    <t>Interest receipts on SDR holdings (More than 18 to 24)</t>
  </si>
  <si>
    <t>Interest payments on SDR allocations (More than 18 to 24)</t>
  </si>
  <si>
    <t>General Government * (More than 2yrs)</t>
  </si>
  <si>
    <t>Principal (More than 2yrs)</t>
  </si>
  <si>
    <t>Interest (More than 2yrs)</t>
  </si>
  <si>
    <t>Central Bank * (More than 2yrs)</t>
  </si>
  <si>
    <t>Interest  (More than 2yrs)</t>
  </si>
  <si>
    <t>Deposit-Taking Corporations, except the Central Bank (More than 2yrs)</t>
  </si>
  <si>
    <t>Other Sectors (More than 2yrs)</t>
  </si>
  <si>
    <t>Direct Investment: Intercompany Lending 4/ (More than 2yrs)</t>
  </si>
  <si>
    <t>Principal  (More than 2yrs)</t>
  </si>
  <si>
    <t>Total Debt Service Payments (More than 2yrs)</t>
  </si>
  <si>
    <t>General Government (One year or less)</t>
  </si>
  <si>
    <t>Principal (One year or less)</t>
  </si>
  <si>
    <t>Interest (One year or less)</t>
  </si>
  <si>
    <t>Central Bank (One year or less)</t>
  </si>
  <si>
    <t>Deposit-Taking Corporations, except the Central Bank (One year or less)</t>
  </si>
  <si>
    <t>Other Sectors (One year or less)</t>
  </si>
  <si>
    <t>Direct Investment: Intercompany Lending (One year or less)</t>
  </si>
  <si>
    <t>Total (One year or less)</t>
  </si>
  <si>
    <t>General Government (Gross External Debt Position)</t>
  </si>
  <si>
    <t>Short-term (Gross External Debt Position)</t>
  </si>
  <si>
    <t>Currency and deposits 2/ (Gross External Debt Position)</t>
  </si>
  <si>
    <t>Debt securities (Gross External Debt Position)</t>
  </si>
  <si>
    <t>Loans (Gross External Debt Position)</t>
  </si>
  <si>
    <t>Trade credit and advances (Gross External Debt Position)</t>
  </si>
  <si>
    <t>Long-term (Gross External Debt Position)</t>
  </si>
  <si>
    <t>Special drawing rights (SDRs) (Gross External Debt Position)</t>
  </si>
  <si>
    <t>Central Bank (Gross External Debt Position)</t>
  </si>
  <si>
    <t>Deposit-Taking Corporations, except the Central Bank (Gross External Debt Position)</t>
  </si>
  <si>
    <t>Other Sectors (Gross External Debt Position)</t>
  </si>
  <si>
    <t>Direct Investment: Intercompany Lending (Gross External Debt Position)</t>
  </si>
  <si>
    <t>Debt of direct investment enterprises to direct investors  (Gross External Debt Position)</t>
  </si>
  <si>
    <t>Debt of direct investors to direct investment enterprises  (Gross External Debt Position)</t>
  </si>
  <si>
    <t>Debt between fellow enterprises (Gross External Debt Position)</t>
  </si>
  <si>
    <t>Total (Gross External Debt Position)</t>
  </si>
  <si>
    <t>General Government (External Assets in Debt Instruments )</t>
  </si>
  <si>
    <t>Short-term (External Assets in Debt Instruments )</t>
  </si>
  <si>
    <t>Currency and deposits 2/ (External Assets in Debt Instruments )</t>
  </si>
  <si>
    <t>Debt securities (External Assets in Debt Instruments )</t>
  </si>
  <si>
    <t>Loans (External Assets in Debt Instruments )</t>
  </si>
  <si>
    <t>Trade credit and advances (External Assets in Debt Instruments )</t>
  </si>
  <si>
    <t>Long-term (External Assets in Debt Instruments )</t>
  </si>
  <si>
    <t>Special drawing rights (SDRs) (External Assets in Debt Instruments )</t>
  </si>
  <si>
    <t>Central Bank (External Assets in Debt Instruments )</t>
  </si>
  <si>
    <t>Deposit-Taking Corporations, except the Central Bank (External Assets in Debt Instruments )</t>
  </si>
  <si>
    <t>Other Sectors (External Assets in Debt Instruments )</t>
  </si>
  <si>
    <t>Direct Investment: Intercompany Lending (External Assets in Debt Instruments )</t>
  </si>
  <si>
    <t>Debt of direct investment enterprises to direct investors  (External Assets in Debt Instruments )</t>
  </si>
  <si>
    <t>Debt of direct investors to direct investment enterprises  (External Assets in Debt Instruments )</t>
  </si>
  <si>
    <t>Debt between fellow enterprises (External Assets in Debt Instruments )</t>
  </si>
  <si>
    <t>Total (External Assets in Debt Instruments )</t>
  </si>
  <si>
    <t>General Government (Net External Debt )</t>
  </si>
  <si>
    <t>Short-term (Net External Debt )</t>
  </si>
  <si>
    <t>Currency and deposits 2/ (Net External Debt )</t>
  </si>
  <si>
    <t>Debt securities (Net External Debt )</t>
  </si>
  <si>
    <t>Loans (Net External Debt )</t>
  </si>
  <si>
    <t>Trade credit and advances (Net External Debt )</t>
  </si>
  <si>
    <t>Long-term (Net External Debt )</t>
  </si>
  <si>
    <t>Special drawing rights (SDRs) (Net External Debt )</t>
  </si>
  <si>
    <t>Central Bank (Net External Debt )</t>
  </si>
  <si>
    <t>Deposit-Taking Corporations, except the Central Bank (Net External Debt )</t>
  </si>
  <si>
    <t>Other Sectors (Net External Debt )</t>
  </si>
  <si>
    <t>Direct Investment: Intercompany Lending (Net External Debt )</t>
  </si>
  <si>
    <t>Debt of direct investment enterprises to direct investors  (Net External Debt )</t>
  </si>
  <si>
    <t>Debt of direct investors to direct investment enterprises  (Net External Debt )</t>
  </si>
  <si>
    <t>Debt between fellow enterprises (Net External Debt )</t>
  </si>
  <si>
    <t>Total (Net External Debt )</t>
  </si>
  <si>
    <t>General Government (Positon at beginning of period)</t>
  </si>
  <si>
    <t>Short-term (Positon at beginning of period)</t>
  </si>
  <si>
    <t>Currency and deposits 2/ (Positon at beginning of period)</t>
  </si>
  <si>
    <t>Debt securities (Positon at beginning of period)</t>
  </si>
  <si>
    <t>Loans (Positon at beginning of period)</t>
  </si>
  <si>
    <t>Trade credit and advances (Positon at beginning of period)</t>
  </si>
  <si>
    <t>Other debt liabilities 3/ 4/ (Positon at beginning of period)</t>
  </si>
  <si>
    <t>Long-term (Positon at beginning of period)</t>
  </si>
  <si>
    <t>Special drawing rights (allocations)  (Positon at beginning of period)</t>
  </si>
  <si>
    <t>Other debt liabilities 3/ (Positon at beginning of period)</t>
  </si>
  <si>
    <t>Central Bank (Positon at beginning of period)</t>
  </si>
  <si>
    <t>Deposit-taking Corporations, except the Central Bank (Positon at beginning of period)</t>
  </si>
  <si>
    <t>Other Sectors (Positon at beginning of period)</t>
  </si>
  <si>
    <t>Direct Investment: Intercompany Lending (Positon at beginning of period)</t>
  </si>
  <si>
    <t>Debt liabilities of direct investment enterprises to direct investors (Positon at beginning of period)</t>
  </si>
  <si>
    <t>Debt liabilities of direct investors to direct investment enterprises (Positon at beginning of period)</t>
  </si>
  <si>
    <t>Debt liabilities between fellow enterprises (Positon at beginning of period)</t>
  </si>
  <si>
    <t>Gross External Debt (Positon at beginning of period)</t>
  </si>
  <si>
    <t>General Government (Transactions)</t>
  </si>
  <si>
    <t>Short-term (Transactions)</t>
  </si>
  <si>
    <t>Currency and deposits 2/ (Transactions)</t>
  </si>
  <si>
    <t>Debt securities (Transactions)</t>
  </si>
  <si>
    <t>Loans (Transactions)</t>
  </si>
  <si>
    <t>Trade credit and advances (Transactions)</t>
  </si>
  <si>
    <t>Other debt liabilities 3/ 4/ (Transactions)</t>
  </si>
  <si>
    <t>Long-term (Transactions)</t>
  </si>
  <si>
    <t>Special drawing rights (allocations)  (Transactions)</t>
  </si>
  <si>
    <t>Other debt liabilities 3/ (Transactions)</t>
  </si>
  <si>
    <t>Central Bank (Transactions)</t>
  </si>
  <si>
    <t>Deposit-taking Corporations, except the Central Bank (Transactions)</t>
  </si>
  <si>
    <t>Other Sectors (Transactions)</t>
  </si>
  <si>
    <t>Direct Investment: Intercompany Lending (Transactions)</t>
  </si>
  <si>
    <t>Debt liabilities of direct investment enterprises to direct investors (Transactions)</t>
  </si>
  <si>
    <t>Debt liabilities of direct investors to direct investment enterprises (Transactions)</t>
  </si>
  <si>
    <t>Debt liabilities between fellow enterprises (Transactions)</t>
  </si>
  <si>
    <t>Gross External Debt (Transactions)</t>
  </si>
  <si>
    <t>General Government (Exchange rate changes)</t>
  </si>
  <si>
    <t>Short-term (Exchange rate changes)</t>
  </si>
  <si>
    <t>Currency and deposits 2/ (Exchange rate changes)</t>
  </si>
  <si>
    <t>Debt securities (Exchange rate changes)</t>
  </si>
  <si>
    <t>Loans (Exchange rate changes)</t>
  </si>
  <si>
    <t>Trade credit and advances (Exchange rate changes)</t>
  </si>
  <si>
    <t>Other debt liabilities 3/ 4/ (Exchange rate changes)</t>
  </si>
  <si>
    <t>Long-term (Exchange rate changes)</t>
  </si>
  <si>
    <t>Special drawing rights (allocations)  (Exchange rate changes)</t>
  </si>
  <si>
    <t>Other debt liabilities 3/ (Exchange rate changes)</t>
  </si>
  <si>
    <t>Central Bank (Exchange rate changes)</t>
  </si>
  <si>
    <t>Deposit-taking Corporations, except the Central Bank (Exchange rate changes)</t>
  </si>
  <si>
    <t>Other Sectors (Exchange rate changes)</t>
  </si>
  <si>
    <t>Direct Investment: Intercompany Lending (Exchange rate changes)</t>
  </si>
  <si>
    <t>Debt liabilities of direct investment enterprises to direct investors (Exchange rate changes)</t>
  </si>
  <si>
    <t>Debt liabilities of direct investors to direct investment enterprises (Exchange rate changes)</t>
  </si>
  <si>
    <t>Debt liabilities between fellow enterprises (Exchange rate changes)</t>
  </si>
  <si>
    <t>Gross External Debt (Exchange rate changes)</t>
  </si>
  <si>
    <t>General Government (Other price changes)</t>
  </si>
  <si>
    <t>Short-term (Other price changes)</t>
  </si>
  <si>
    <t>Currency and deposits 2/ (Other price changes)</t>
  </si>
  <si>
    <t>Debt securities (Other price changes)</t>
  </si>
  <si>
    <t>Loans (Other price changes)</t>
  </si>
  <si>
    <t>Trade credit and advances (Other price changes)</t>
  </si>
  <si>
    <t>Other debt liabilities 3/ 4/ (Other price changes)</t>
  </si>
  <si>
    <t>Long-term (Other price changes)</t>
  </si>
  <si>
    <t>Special drawing rights (allocations)  (Other price changes)</t>
  </si>
  <si>
    <t>Other debt liabilities 3/ (Other price changes)</t>
  </si>
  <si>
    <t>Central Bank (Other price changes)</t>
  </si>
  <si>
    <t>Deposit-taking Corporations, except the Central Bank (Other price changes)</t>
  </si>
  <si>
    <t>Other Sectors (Other price changes)</t>
  </si>
  <si>
    <t>Direct Investment: Intercompany Lending (Other price changes)</t>
  </si>
  <si>
    <t>Debt liabilities of direct investment enterprises to direct investors (Other price changes)</t>
  </si>
  <si>
    <t>Debt liabilities of direct investors to direct investment enterprises (Other price changes)</t>
  </si>
  <si>
    <t>Debt liabilities between fellow enterprises (Other price changes)</t>
  </si>
  <si>
    <t>Gross External Debt (Other price changes)</t>
  </si>
  <si>
    <t>General Government (Other changes in volume)</t>
  </si>
  <si>
    <t>Short-term (Other changes in volume)</t>
  </si>
  <si>
    <t>Currency and deposits 2/ (Other changes in volume)</t>
  </si>
  <si>
    <t>Debt securities (Other changes in volume)</t>
  </si>
  <si>
    <t>Loans (Other changes in volume)</t>
  </si>
  <si>
    <t>Trade credit and advances (Other changes in volume)</t>
  </si>
  <si>
    <t>Other debt liabilities 3/ 4/ (Other changes in volume)</t>
  </si>
  <si>
    <t>Long-term (Other changes in volume)</t>
  </si>
  <si>
    <t>Special drawing rights (allocations)  (Other changes in volume)</t>
  </si>
  <si>
    <t>Other debt liabilities 3/ (Other changes in volume)</t>
  </si>
  <si>
    <t>Central Bank (Other changes in volume)</t>
  </si>
  <si>
    <t>Deposit-taking Corporations, except the Central Bank (Other changes in volume)</t>
  </si>
  <si>
    <t>Other Sectors (Other changes in volume)</t>
  </si>
  <si>
    <t>Direct Investment: Intercompany Lending (Other changes in volume)</t>
  </si>
  <si>
    <t>Debt liabilities of direct investment enterprises to direct investors (Other changes in volume)</t>
  </si>
  <si>
    <t>Debt liabilities of direct investors to direct investment enterprises (Other changes in volume)</t>
  </si>
  <si>
    <t>Debt liabilities between fellow enterprises (Other changes in volume)</t>
  </si>
  <si>
    <t>Gross External Debt (Other changes in volume)</t>
  </si>
  <si>
    <t>General Government (Positon at end of period)</t>
  </si>
  <si>
    <t>Short-term (Positon at end of period)</t>
  </si>
  <si>
    <t>Currency and deposits 2/ (Positon at end of period)</t>
  </si>
  <si>
    <t>Debt securities (Positon at end of period)</t>
  </si>
  <si>
    <t>Loans (Positon at end of period)</t>
  </si>
  <si>
    <t>Trade credit and advances (Positon at end of period)</t>
  </si>
  <si>
    <t>Other debt liabilities 3/ 4/ (Positon at end of period)</t>
  </si>
  <si>
    <t>Long-term (Positon at end of period)</t>
  </si>
  <si>
    <t>Special drawing rights (allocations)  (Positon at end of period)</t>
  </si>
  <si>
    <t>Other debt liabilities 3/ (Positon at end of period)</t>
  </si>
  <si>
    <t>Central Bank (Positon at end of period)</t>
  </si>
  <si>
    <t>Deposit-taking Corporations, except the Central Bank (Positon at end of period)</t>
  </si>
  <si>
    <t>Other Sectors (Positon at end of period)</t>
  </si>
  <si>
    <t>Direct Investment: Intercompany Lending (Positon at end of period)</t>
  </si>
  <si>
    <t>Debt liabilities of direct investment enterprises to direct investors (Positon at end of period)</t>
  </si>
  <si>
    <t>Debt liabilities of direct investors to direct investment enterprises (Positon at end of period)</t>
  </si>
  <si>
    <t>Debt liabilities between fellow enterprises (Positon at end of period)</t>
  </si>
  <si>
    <t>Gross External Debt (Positon at end of period)</t>
  </si>
  <si>
    <t>General Government (More than 0 to 3)</t>
  </si>
  <si>
    <t>Currency and deposits (More than 0 to 3)</t>
  </si>
  <si>
    <t>Debt securities (More than 0 to 3)</t>
  </si>
  <si>
    <t>Loans (More than 0 to 3)</t>
  </si>
  <si>
    <t>Trade credit and advances (More than 0 to 3)</t>
  </si>
  <si>
    <t>Other debt liabilities 3/ 4/ (More than 0 to 3)</t>
  </si>
  <si>
    <t>Central Bank (More than 0 to 3)</t>
  </si>
  <si>
    <t>Direct Investment: Intercompany Lending 5/ (More than 0 to 3)</t>
  </si>
  <si>
    <t>Debt liabilities of direct investment enterprises to direct investors (More than 0 to 3)</t>
  </si>
  <si>
    <t>Debt liabilities of direct investors to direct investment enterprises (More than 0 to 3)</t>
  </si>
  <si>
    <t>Debt liabilities between fellow enterprises (More than 0 to 3)</t>
  </si>
  <si>
    <t>Gross External Debt Payments (More than 0 to 3)</t>
  </si>
  <si>
    <t>General Government (More than 3 to 6)</t>
  </si>
  <si>
    <t>Currency and deposits (More than 3 to 6)</t>
  </si>
  <si>
    <t>Debt securities (More than 3 to 6)</t>
  </si>
  <si>
    <t>Loans (More than 3 to 6)</t>
  </si>
  <si>
    <t>Trade credit and advances (More than 3 to 6)</t>
  </si>
  <si>
    <t>Other debt liabilities 3/ 4/ (More than 3 to 6)</t>
  </si>
  <si>
    <t>Central Bank (More than 3 to 6)</t>
  </si>
  <si>
    <t>Direct Investment: Intercompany Lending 5/ (More than 3 to 6)</t>
  </si>
  <si>
    <t>Debt liabilities of direct investment enterprises to direct investors (More than 3 to 6)</t>
  </si>
  <si>
    <t>Debt liabilities of direct investors to direct investment enterprises (More than 3 to 6)</t>
  </si>
  <si>
    <t>Debt liabilities between fellow enterprises (More than 3 to 6)</t>
  </si>
  <si>
    <t>Gross External Debt Payments (More than 3 to 6)</t>
  </si>
  <si>
    <t>General Government (More than 6 to 9)</t>
  </si>
  <si>
    <t>Currency and deposits (More than 6 to 9)</t>
  </si>
  <si>
    <t>Debt securities (More than 6 to 9)</t>
  </si>
  <si>
    <t>Loans (More than 6 to 9)</t>
  </si>
  <si>
    <t>Trade credit and advances (More than 6 to 9)</t>
  </si>
  <si>
    <t>Other debt liabilities 3/ 4/ (More than 6 to 9)</t>
  </si>
  <si>
    <t>Central Bank (More than 6 to 9)</t>
  </si>
  <si>
    <t>Direct Investment: Intercompany Lending 5/ (More than 6 to 9)</t>
  </si>
  <si>
    <t>Debt liabilities of direct investment enterprises to direct investors (More than 6 to 9)</t>
  </si>
  <si>
    <t>Debt liabilities of direct investors to direct investment enterprises (More than 6 to 9)</t>
  </si>
  <si>
    <t>Debt liabilities between fellow enterprises (More than 6 to 9)</t>
  </si>
  <si>
    <t>Gross External Debt Payments (More than 6 to 9)</t>
  </si>
  <si>
    <t>General Government (More than 9 to 12)</t>
  </si>
  <si>
    <t>Currency and deposits (More than 9 to 12)</t>
  </si>
  <si>
    <t>Debt securities (More than 9 to 12)</t>
  </si>
  <si>
    <t>Loans (More than 9 to 12)</t>
  </si>
  <si>
    <t>Trade credit and advances (More than 9 to 12)</t>
  </si>
  <si>
    <t>Other debt liabilities 3/ 4/ (More than 9 to 12)</t>
  </si>
  <si>
    <t>Central Bank (More than 9 to 12)</t>
  </si>
  <si>
    <t>Direct Investment: Intercompany Lending 5/ (More than 9 to 12)</t>
  </si>
  <si>
    <t>Debt liabilities of direct investment enterprises to direct investors (More than 9 to 12)</t>
  </si>
  <si>
    <t>Debt liabilities of direct investors to direct investment enterprises (More than 9 to 12)</t>
  </si>
  <si>
    <t>Debt liabilities between fellow enterprises (More than 9 to 12)</t>
  </si>
  <si>
    <t>Gross External Debt Payments (More than 9 to 12)</t>
  </si>
  <si>
    <t>General Government (More than 12 to 18)</t>
  </si>
  <si>
    <t>Currency and deposits (More than 12 to 18)</t>
  </si>
  <si>
    <t>Debt securities (More than 12 to 18)</t>
  </si>
  <si>
    <t>Loans (More than 12 to 18)</t>
  </si>
  <si>
    <t>Trade credit and advances (More than 12 to 18)</t>
  </si>
  <si>
    <t>Other debt liabilities 3/ 4/ (More than 12 to 18)</t>
  </si>
  <si>
    <t>Central Bank (More than 12 to 18)</t>
  </si>
  <si>
    <t>Direct Investment: Intercompany Lending 5/ (More than 12 to 18)</t>
  </si>
  <si>
    <t>Debt liabilities of direct investment enterprises to direct investors (More than 12 to 18)</t>
  </si>
  <si>
    <t>Debt liabilities of direct investors to direct investment enterprises (More than 12 to 18)</t>
  </si>
  <si>
    <t>Debt liabilities between fellow enterprises (More than 12 to 18)</t>
  </si>
  <si>
    <t>Gross External Debt Payments (More than 12 to 18)</t>
  </si>
  <si>
    <t>General Government (More than 18 to 24)</t>
  </si>
  <si>
    <t>Currency and deposits (More than 18 to 24)</t>
  </si>
  <si>
    <t>Debt securities (More than 18 to 24)</t>
  </si>
  <si>
    <t>Loans (More than 18 to 24)</t>
  </si>
  <si>
    <t>Trade credit and advances (More than 18 to 24)</t>
  </si>
  <si>
    <t>Other debt liabilities 3/ 4/ (More than 18 to 24)</t>
  </si>
  <si>
    <t>Central Bank (More than 18 to 24)</t>
  </si>
  <si>
    <t>Direct Investment: Intercompany Lending 5/ (More than 18 to 24)</t>
  </si>
  <si>
    <t>Debt liabilities of direct investment enterprises to direct investors (More than 18 to 24)</t>
  </si>
  <si>
    <t>Debt liabilities of direct investors to direct investment enterprises (More than 18 to 24)</t>
  </si>
  <si>
    <t>Debt liabilities between fellow enterprises (More than 18 to 24)</t>
  </si>
  <si>
    <t>Gross External Debt Payments (More than 18 to 24)</t>
  </si>
  <si>
    <t>General Government (More than 2yrs)</t>
  </si>
  <si>
    <t>Currency and deposits (More than 2yrs)</t>
  </si>
  <si>
    <t>Debt securities (More than 2yrs)</t>
  </si>
  <si>
    <t>Loans (More than 2yrs)</t>
  </si>
  <si>
    <t>Trade credit and advances (More than 2yrs)</t>
  </si>
  <si>
    <t>Other debt liabilities 3/ 4/ (More than 2yrs)</t>
  </si>
  <si>
    <t>Central Bank (More than 2yrs)</t>
  </si>
  <si>
    <t>Direct Investment: Intercompany Lending 5/ (More than 2yrs)</t>
  </si>
  <si>
    <t>Debt liabilities of direct investment enterprises to direct investors (More than 2yrs)</t>
  </si>
  <si>
    <t>Debt liabilities of direct investors to direct investment enterprises (More than 2yrs)</t>
  </si>
  <si>
    <t>Debt liabilities between fellow enterprises (More than 2yrs)</t>
  </si>
  <si>
    <t>Gross External Debt Payments (More than 2yrs)</t>
  </si>
  <si>
    <t>Gross External Debt Position: By Sector  2/</t>
  </si>
  <si>
    <r>
      <t>Table 1 -(</t>
    </r>
    <r>
      <rPr>
        <sz val="9"/>
        <rFont val="Times New Roman"/>
        <family val="1"/>
      </rPr>
      <t>SDDS prescribed component 1/</t>
    </r>
    <r>
      <rPr>
        <b/>
        <sz val="11"/>
        <rFont val="Times New Roman"/>
        <family val="1"/>
      </rPr>
      <t>)</t>
    </r>
  </si>
  <si>
    <t>Special drawing rights (allocations) 6/</t>
  </si>
  <si>
    <t xml:space="preserve">Debt Securities: By Sector 2/ </t>
  </si>
  <si>
    <t>3/  It is recommended that all currency and deposits be included in the short-term category unless detailed information is available to make the short-term/long-term attribution.</t>
  </si>
  <si>
    <t>4/ Other debt liabilities comprise insurance, pension, and standardized guarantee schemes, and other accounts payable–other in the international investment position (IIP) statement. In the absence of information to make the short-term/long-term attribution, it is recommended that insurance, pension, and standardized guaranteed schemes be classified as long term.</t>
  </si>
  <si>
    <t>5/  Arrears are recorded in the original debt instrument, rather than in other debt liabilities, short-term, and separately identified by sector in memorandum items. See recording of arrears in paragraph 3.43.</t>
  </si>
  <si>
    <t>No memorandum items on securities with embedded options.</t>
  </si>
  <si>
    <r>
      <t xml:space="preserve">1/ The SDDS encourages the dissemination of a simplified set of data on gross outstanding external debt by remaining maturity containing principal and interest payments due in one year or less, disaggregated by sector, with quarterly periodicity and quarterly timeliness. The classification by institutional sector (general government, central bank, deposit-taking corporations, except the central bank, and other sectors) presented in the table is consistent with that set forth in the </t>
    </r>
    <r>
      <rPr>
        <i/>
        <sz val="10"/>
        <rFont val="Times New Roman"/>
        <family val="1"/>
      </rPr>
      <t>BPM6</t>
    </r>
    <r>
      <rPr>
        <sz val="10"/>
        <rFont val="Times New Roman"/>
        <family val="1"/>
      </rPr>
      <t>.</t>
    </r>
  </si>
  <si>
    <r>
      <t xml:space="preserve">6/  In line with </t>
    </r>
    <r>
      <rPr>
        <i/>
        <sz val="10"/>
        <rFont val="Times New Roman"/>
        <family val="1"/>
      </rPr>
      <t>BPM6</t>
    </r>
    <r>
      <rPr>
        <sz val="10"/>
        <rFont val="Times New Roman"/>
        <family val="1"/>
      </rPr>
      <t>, SDR allocations should be reported as long-term external debt liabilities.</t>
    </r>
  </si>
  <si>
    <r>
      <t xml:space="preserve">1/ The SDDS prescribes the dissemination of quarterly external debt data with one-quarter lag, covering four sectors. Direct Investment: Intercompany Lending should preferably be disseminated separately from the four sectors. Data are to be further broken down by maturity--short-term and long-term--on an original maturity basis and by instrument. The classifications by sector (general government, central bank, other deposit-taking corporations, except the central bank, and other sectors) and by instrument presented in the table are consistent with those set forth in the sixth edition of the IMF's </t>
    </r>
    <r>
      <rPr>
        <i/>
        <sz val="10"/>
        <rFont val="Times New Roman"/>
        <family val="1"/>
      </rPr>
      <t>Balance of Payments and International Investment Position Manual</t>
    </r>
    <r>
      <rPr>
        <sz val="10"/>
        <rFont val="Times New Roman"/>
        <family val="1"/>
      </rPr>
      <t xml:space="preserve"> (</t>
    </r>
    <r>
      <rPr>
        <i/>
        <sz val="10"/>
        <rFont val="Times New Roman"/>
        <family val="1"/>
      </rPr>
      <t>BPM6</t>
    </r>
    <r>
      <rPr>
        <sz val="10"/>
        <rFont val="Times New Roman"/>
        <family val="1"/>
      </rPr>
      <t xml:space="preserve">), and defined in the Pre-Publication Draft of the </t>
    </r>
    <r>
      <rPr>
        <i/>
        <sz val="10"/>
        <rFont val="Times New Roman"/>
        <family val="1"/>
      </rPr>
      <t>2013 External Debt Statistics: Guide for Compilers and Users (the Guide</t>
    </r>
    <r>
      <rPr>
        <sz val="10"/>
        <rFont val="Times New Roman"/>
        <family val="1"/>
      </rPr>
      <t>).</t>
    </r>
  </si>
  <si>
    <r>
      <t xml:space="preserve">2/  Table 2 is in line with the SDDS encouraged foreign currency/domestic currency split of the total gross external debt position. See the </t>
    </r>
    <r>
      <rPr>
        <i/>
        <sz val="10"/>
        <rFont val="Times New Roman"/>
        <family val="1"/>
      </rPr>
      <t>Guide</t>
    </r>
    <r>
      <rPr>
        <sz val="10"/>
        <rFont val="Times New Roman"/>
        <family val="1"/>
      </rPr>
      <t>, paragraphs 7.23-7.25.</t>
    </r>
  </si>
  <si>
    <r>
      <t xml:space="preserve">4/ Unless detailed information is available to make the appropriate maturity attribution, it is recommended that all Direct Investment: Intercompany Lending be included in long-term. See the </t>
    </r>
    <r>
      <rPr>
        <i/>
        <sz val="10"/>
        <rFont val="Times New Roman"/>
        <family val="1"/>
      </rPr>
      <t>Guide</t>
    </r>
    <r>
      <rPr>
        <sz val="10"/>
        <rFont val="Times New Roman"/>
        <family val="1"/>
      </rPr>
      <t>, paragraph 7.5.</t>
    </r>
  </si>
  <si>
    <r>
      <t xml:space="preserve">5/ Foreign currency debt is defined as debt  in which the value of flows and positions is fixed in a currency other than the domestic currency. Includes foreign-currency-linked debt. See the </t>
    </r>
    <r>
      <rPr>
        <i/>
        <sz val="10"/>
        <rFont val="Times New Roman"/>
        <family val="1"/>
      </rPr>
      <t>Guide</t>
    </r>
    <r>
      <rPr>
        <sz val="10"/>
        <rFont val="Times New Roman"/>
        <family val="1"/>
      </rPr>
      <t>, paragraph 6.13.</t>
    </r>
  </si>
  <si>
    <r>
      <t xml:space="preserve">7/ Domestic currency debt is debt that is payable in the domestic currency, and not linked to a foreign currency. See the </t>
    </r>
    <r>
      <rPr>
        <i/>
        <sz val="10"/>
        <rFont val="Times New Roman"/>
        <family val="1"/>
      </rPr>
      <t>Guide</t>
    </r>
    <r>
      <rPr>
        <sz val="10"/>
        <rFont val="Times New Roman"/>
        <family val="1"/>
      </rPr>
      <t>, paragraph 6.13.</t>
    </r>
  </si>
  <si>
    <r>
      <t xml:space="preserve">Note: No differences with Table 7.6 of the </t>
    </r>
    <r>
      <rPr>
        <i/>
        <sz val="10"/>
        <rFont val="Times New Roman"/>
        <family val="1"/>
      </rPr>
      <t>Guide</t>
    </r>
    <r>
      <rPr>
        <sz val="10"/>
        <rFont val="Times New Roman"/>
        <family val="1"/>
      </rPr>
      <t>.</t>
    </r>
  </si>
  <si>
    <r>
      <t xml:space="preserve">1/ The SDDS encourages the dissemination of supplementary information on the schedule of projected debt service payments, in which the principal and interest components are separately identified, twice yearly for the first four quarters and the following two semesters ahead, with a lag of one quarter. The data should be broken down by institutional sectors; the classification by institutional sector (general government, central bank, deposit-taking corporations, except the central bank, and other sectors) presented in the table is consistent with that set forth in the </t>
    </r>
    <r>
      <rPr>
        <i/>
        <sz val="10"/>
        <rFont val="Times New Roman"/>
        <family val="1"/>
      </rPr>
      <t>BPM6</t>
    </r>
    <r>
      <rPr>
        <sz val="10"/>
        <rFont val="Times New Roman"/>
        <family val="1"/>
      </rPr>
      <t xml:space="preserve">, and defined in the </t>
    </r>
    <r>
      <rPr>
        <i/>
        <sz val="10"/>
        <rFont val="Times New Roman"/>
        <family val="1"/>
      </rPr>
      <t>Guide</t>
    </r>
    <r>
      <rPr>
        <sz val="10"/>
        <rFont val="Times New Roman"/>
        <family val="1"/>
      </rPr>
      <t>.</t>
    </r>
  </si>
  <si>
    <r>
      <t xml:space="preserve">2/ Table 3 is in line with the SDDS encouraged schedule of projected payments although it is a simplified table (no breakdown by debt instrument is presented); supplementary Table 3.1 presents an additional breakdown by instrument. Separate identification of direct investment-intercompany lending is also encouraged. In line with Table 6.2b of the </t>
    </r>
    <r>
      <rPr>
        <i/>
        <sz val="10"/>
        <rFont val="Times New Roman"/>
        <family val="1"/>
      </rPr>
      <t>SDDS Guide</t>
    </r>
    <r>
      <rPr>
        <sz val="10"/>
        <rFont val="Times New Roman"/>
        <family val="1"/>
      </rPr>
      <t>, the table includes two additional time periods (immediate and more than two years). The projected debt service payments are the expected nominal amounts to be paid on external debt outstanding on the reference date.</t>
    </r>
  </si>
  <si>
    <r>
      <t xml:space="preserve">3/ Immediately available on demand or immediately due. It includes arrears, including interest on arrears, and certain types of banks deposits, etc. See the </t>
    </r>
    <r>
      <rPr>
        <i/>
        <sz val="10"/>
        <rFont val="Times New Roman"/>
        <family val="1"/>
      </rPr>
      <t>Guide</t>
    </r>
    <r>
      <rPr>
        <sz val="10"/>
        <rFont val="Times New Roman"/>
        <family val="1"/>
      </rPr>
      <t>, paragraph 7.14.</t>
    </r>
  </si>
  <si>
    <r>
      <t xml:space="preserve">4/ Unless detailed information is available to make the appropriate maturity attribution, it is recommended that all principal payments on Direct Investment: Intercompany Lending be included in the over two years category.  See the </t>
    </r>
    <r>
      <rPr>
        <i/>
        <sz val="10"/>
        <rFont val="Times New Roman"/>
        <family val="1"/>
      </rPr>
      <t>Guide</t>
    </r>
    <r>
      <rPr>
        <sz val="10"/>
        <rFont val="Times New Roman"/>
        <family val="1"/>
      </rPr>
      <t>, paragraph 7.5.</t>
    </r>
  </si>
  <si>
    <r>
      <t xml:space="preserve">5/ These memorandum items are requested to link the information in this table to data used by the IMF for debt sustainability analysis (DSA). For DSA purposes, the repayment of SDR allocations (principal) is excluded from the debt-service payment schedule, and interest payments on SDR allocations are included, only in the circumstance, and only to the extent (amount), that interest payments on SDR allocations exceed interest receipts on SDR holdings. See the </t>
    </r>
    <r>
      <rPr>
        <i/>
        <sz val="10"/>
        <rFont val="Times New Roman"/>
        <family val="1"/>
      </rPr>
      <t>Guide</t>
    </r>
    <r>
      <rPr>
        <sz val="10"/>
        <rFont val="Times New Roman"/>
        <family val="1"/>
      </rPr>
      <t xml:space="preserve">, paragraph 7.16.
</t>
    </r>
  </si>
  <si>
    <r>
      <t xml:space="preserve">* Interest should include interest payments on SDR allocations; however, for the purpose of this table, interest payments are not shown in the "More than two years" column. The SDR allocations reported for the most recent quarterly data in Table 1 should be included as principal in the "More than two years" column. See the </t>
    </r>
    <r>
      <rPr>
        <i/>
        <sz val="10"/>
        <rFont val="Times New Roman"/>
        <family val="1"/>
      </rPr>
      <t>Guide</t>
    </r>
    <r>
      <rPr>
        <sz val="10"/>
        <rFont val="Times New Roman"/>
        <family val="1"/>
      </rPr>
      <t>, paragraph 7.16.</t>
    </r>
  </si>
  <si>
    <r>
      <t xml:space="preserve">Note: No differences with Table 7.5 of the </t>
    </r>
    <r>
      <rPr>
        <i/>
        <sz val="10"/>
        <rFont val="Times New Roman"/>
        <family val="1"/>
      </rPr>
      <t>Guide</t>
    </r>
    <r>
      <rPr>
        <sz val="10"/>
        <rFont val="Times New Roman"/>
        <family val="1"/>
      </rPr>
      <t>.</t>
    </r>
  </si>
  <si>
    <r>
      <t>1/ Supplementary table to Table 1 that provides a framework for reconciling nominal and market value of external debt securities. Data are broken down by sector and maturity, as set out in the</t>
    </r>
    <r>
      <rPr>
        <i/>
        <sz val="10"/>
        <rFont val="Times New Roman"/>
        <family val="1"/>
      </rPr>
      <t xml:space="preserve"> BPM6</t>
    </r>
    <r>
      <rPr>
        <sz val="10"/>
        <rFont val="Times New Roman"/>
        <family val="1"/>
      </rPr>
      <t xml:space="preserve"> and defined in the </t>
    </r>
    <r>
      <rPr>
        <i/>
        <sz val="10"/>
        <rFont val="Times New Roman"/>
        <family val="1"/>
      </rPr>
      <t>Guide</t>
    </r>
    <r>
      <rPr>
        <sz val="10"/>
        <rFont val="Times New Roman"/>
        <family val="1"/>
      </rPr>
      <t>. Dissemination of quarterly data with one-quarter lag is recommended.</t>
    </r>
  </si>
  <si>
    <t>6/ Arrears (if applicable) are included in the original debt instrument. See recording of arrears in paragraph 3.43.</t>
  </si>
  <si>
    <r>
      <t xml:space="preserve">4/ The nominal value of a debt instrument is the amount that at any moment in time the debtor owes to the creditor at that moment; it  reflects the value of the debt at creation, any subsequent economic flows (such as transactions), valuation changes (other than market price changes), and any other changes. See the </t>
    </r>
    <r>
      <rPr>
        <i/>
        <sz val="10"/>
        <rFont val="Times New Roman"/>
        <family val="1"/>
      </rPr>
      <t>Guide</t>
    </r>
    <r>
      <rPr>
        <sz val="10"/>
        <rFont val="Times New Roman"/>
        <family val="1"/>
      </rPr>
      <t>, paragraph 2.34 and Appendix III, Nominal Value.</t>
    </r>
  </si>
  <si>
    <r>
      <t xml:space="preserve">3/ It is recommended that periodic interest cost that have accrued and are not yet payable be included as part of the value of the underlying debt instrument. See </t>
    </r>
    <r>
      <rPr>
        <i/>
        <sz val="10"/>
        <rFont val="Times New Roman"/>
        <family val="1"/>
      </rPr>
      <t>Guide</t>
    </r>
    <r>
      <rPr>
        <sz val="10"/>
        <rFont val="Times New Roman"/>
        <family val="1"/>
      </rPr>
      <t>, paragraph 2.29.</t>
    </r>
  </si>
  <si>
    <r>
      <t xml:space="preserve">Note: Difference with Table 7.16 of the </t>
    </r>
    <r>
      <rPr>
        <i/>
        <sz val="10"/>
        <rFont val="Times New Roman"/>
        <family val="1"/>
      </rPr>
      <t>Guide</t>
    </r>
    <r>
      <rPr>
        <sz val="10"/>
        <rFont val="Times New Roman"/>
        <family val="1"/>
      </rPr>
      <t>:</t>
    </r>
  </si>
  <si>
    <r>
      <t xml:space="preserve">5/ The market value of a traded debt instrument is the amount of money that willing buyers pay to acquire debt instruments from willing sellers on the basis of commercial considerations only; it should be determined by the market price for that instrument prevailing at the reference date to which the position relates. See the </t>
    </r>
    <r>
      <rPr>
        <i/>
        <sz val="10"/>
        <rFont val="Times New Roman"/>
        <family val="1"/>
      </rPr>
      <t>Guide</t>
    </r>
    <r>
      <rPr>
        <sz val="10"/>
        <rFont val="Times New Roman"/>
        <family val="1"/>
      </rPr>
      <t>, paragraph 2.36.</t>
    </r>
  </si>
  <si>
    <r>
      <t xml:space="preserve">2/ Data to be presented in absolute amounts in the same unit of account used to present Table 1. See the </t>
    </r>
    <r>
      <rPr>
        <i/>
        <sz val="10"/>
        <rFont val="Times New Roman"/>
        <family val="1"/>
      </rPr>
      <t>Guide</t>
    </r>
    <r>
      <rPr>
        <sz val="10"/>
        <rFont val="Times New Roman"/>
        <family val="1"/>
      </rPr>
      <t>, paragraphs 7.54-7.55.</t>
    </r>
  </si>
  <si>
    <t>4/ Other debt liabilities comprise insurance, pension, and standardized guarantee schemes, and other accounts payable–other in the international investment position (IIP) statement.  In the absence of information to make the short-term/long-term attribution, it is recommended that insurance, pension, and standardized guaranteed schemes be classified as long term.</t>
  </si>
  <si>
    <t>5/ Arrears are recorded in the original debt instrument rather than in other debt liabilities, short term. See recording of arrears in paragraph 3.43.</t>
  </si>
  <si>
    <r>
      <t xml:space="preserve">Note:  Part of Table 4.1 (Other Sectors) of the </t>
    </r>
    <r>
      <rPr>
        <i/>
        <sz val="10"/>
        <rFont val="Times New Roman"/>
        <family val="1"/>
      </rPr>
      <t>Guide</t>
    </r>
    <r>
      <rPr>
        <sz val="10"/>
        <rFont val="Times New Roman"/>
        <family val="1"/>
      </rPr>
      <t>.</t>
    </r>
  </si>
  <si>
    <r>
      <t xml:space="preserve">1/ Supplementary table to Table 1 that provides a disaggregation of "other sectors" into three subsectors as defined in the </t>
    </r>
    <r>
      <rPr>
        <i/>
        <sz val="10"/>
        <rFont val="Times New Roman"/>
        <family val="1"/>
      </rPr>
      <t>Guide</t>
    </r>
    <r>
      <rPr>
        <sz val="10"/>
        <rFont val="Times New Roman"/>
        <family val="1"/>
      </rPr>
      <t xml:space="preserve">, see paragraphs 3.8-3.11. Data are also to be broken down by maturity--short-term and long-term-- on an original maturity basis and by instrument, as set out in the </t>
    </r>
    <r>
      <rPr>
        <i/>
        <sz val="10"/>
        <rFont val="Times New Roman"/>
        <family val="1"/>
      </rPr>
      <t>BPM6</t>
    </r>
    <r>
      <rPr>
        <sz val="10"/>
        <rFont val="Times New Roman"/>
        <family val="1"/>
      </rPr>
      <t xml:space="preserve"> and defined in the </t>
    </r>
    <r>
      <rPr>
        <i/>
        <sz val="10"/>
        <rFont val="Times New Roman"/>
        <family val="1"/>
      </rPr>
      <t>Guide</t>
    </r>
    <r>
      <rPr>
        <sz val="10"/>
        <rFont val="Times New Roman"/>
        <family val="1"/>
      </rPr>
      <t>. Dissemination of quarterly data with one-quarter lag is recommended.</t>
    </r>
  </si>
  <si>
    <r>
      <t xml:space="preserve">1/ Supplementary table to Table 1 that separates public sector external debt (current outstanding public sector debt liabilities) and publicly guaranteed private sector external debt (contingent public sector debt liabilities).  Data are broken down by maturity--short-term and long-term--on an original maturity basis and by instrument as set out in the </t>
    </r>
    <r>
      <rPr>
        <i/>
        <sz val="10"/>
        <rFont val="Times New Roman"/>
        <family val="1"/>
      </rPr>
      <t>BPM6</t>
    </r>
    <r>
      <rPr>
        <sz val="10"/>
        <rFont val="Times New Roman"/>
        <family val="1"/>
      </rPr>
      <t xml:space="preserve">, and defined in the </t>
    </r>
    <r>
      <rPr>
        <i/>
        <sz val="10"/>
        <rFont val="Times New Roman"/>
        <family val="1"/>
      </rPr>
      <t>Guide</t>
    </r>
    <r>
      <rPr>
        <sz val="10"/>
        <rFont val="Times New Roman"/>
        <family val="1"/>
      </rPr>
      <t>. Dissemination of quarterly data with one-quarter lag is recommended.</t>
    </r>
  </si>
  <si>
    <r>
      <t xml:space="preserve">3/ Public sector data as defined in paragraph 5.5 of the </t>
    </r>
    <r>
      <rPr>
        <i/>
        <sz val="10"/>
        <rFont val="Times New Roman"/>
        <family val="1"/>
      </rPr>
      <t>Guide</t>
    </r>
    <r>
      <rPr>
        <sz val="10"/>
        <rFont val="Times New Roman"/>
        <family val="1"/>
      </rPr>
      <t xml:space="preserve"> includes external debt of the general government, the central bank, and those units in the deposit-taking corporations, except the central bank, and other sectors that are public corporations. </t>
    </r>
  </si>
  <si>
    <r>
      <t xml:space="preserve">4/ Publicly-guaranteed private sector external debt comprises the external debt liabilities of the private sector, the servicing of which is contractually guaranteed by a public sector unit resident in the same economy as the debtor (the </t>
    </r>
    <r>
      <rPr>
        <i/>
        <sz val="10"/>
        <rFont val="Times New Roman"/>
        <family val="1"/>
      </rPr>
      <t>Guide</t>
    </r>
    <r>
      <rPr>
        <sz val="10"/>
        <rFont val="Times New Roman"/>
        <family val="1"/>
      </rPr>
      <t>, paragraph 5.6).</t>
    </r>
  </si>
  <si>
    <t>6/ Other debt liabilities comprise insurance, pension, and standardized guarantee schemes, and other accounts payable–other in the international investment position (IIP) statement. In the absence of information to make the short-term/long-term attribution, it is recommended that insurance, pension, and standardized guaranteed schemes be classified as long term.</t>
  </si>
  <si>
    <t>Debt securities 2/</t>
  </si>
  <si>
    <t>7/ Arrears are recorded in the original debt instrument, rather than in other debt liabilities, short-term, and separately identified by sector in memorandum items. See recording of arrears in paragraph 3.43.</t>
  </si>
  <si>
    <r>
      <t xml:space="preserve">8/ In line with </t>
    </r>
    <r>
      <rPr>
        <i/>
        <sz val="10"/>
        <rFont val="Times New Roman"/>
        <family val="1"/>
      </rPr>
      <t>BPM6</t>
    </r>
    <r>
      <rPr>
        <sz val="10"/>
        <rFont val="Times New Roman"/>
        <family val="1"/>
      </rPr>
      <t>, SDR allocations should be reported as long-term external debt liabilities.</t>
    </r>
  </si>
  <si>
    <r>
      <t>Note: Difference with Table 5.2 of the</t>
    </r>
    <r>
      <rPr>
        <i/>
        <sz val="10"/>
        <rFont val="Times New Roman"/>
        <family val="1"/>
      </rPr>
      <t xml:space="preserve"> Guide</t>
    </r>
    <r>
      <rPr>
        <sz val="10"/>
        <rFont val="Times New Roman"/>
        <family val="1"/>
      </rPr>
      <t>:</t>
    </r>
  </si>
  <si>
    <t>Breakdown of arrears into principal and interest in memorandum items.</t>
  </si>
  <si>
    <r>
      <t xml:space="preserve">1/ Supplementary table to Table 1 that presents outstanding arrears by sector (for some economies arrears might be very significant). Data are further disaggregated into arrears of principal and arrears of interest, as encouraged in the </t>
    </r>
    <r>
      <rPr>
        <i/>
        <sz val="10"/>
        <rFont val="Times New Roman"/>
        <family val="1"/>
      </rPr>
      <t>Guide</t>
    </r>
    <r>
      <rPr>
        <sz val="10"/>
        <rFont val="Times New Roman"/>
        <family val="1"/>
      </rPr>
      <t>, paragraphs 4.9-4.10. Dissemination of quarterly data with one-quarter lag is recommended.</t>
    </r>
  </si>
  <si>
    <r>
      <t xml:space="preserve">Note: No differences with Table 4.2 of the </t>
    </r>
    <r>
      <rPr>
        <i/>
        <sz val="10"/>
        <rFont val="Times New Roman"/>
        <family val="1"/>
      </rPr>
      <t>Guide</t>
    </r>
    <r>
      <rPr>
        <sz val="10"/>
        <rFont val="Times New Roman"/>
        <family val="1"/>
      </rPr>
      <t>.</t>
    </r>
  </si>
  <si>
    <t>Unallocated gold accounts included in monetary gold 3/</t>
  </si>
  <si>
    <t>Other debt instruments 4/ 5/</t>
  </si>
  <si>
    <t>Other debt instruments 4/</t>
  </si>
  <si>
    <t>3/ Monetary gold includes elements of a debt instrument (unallocated gold accounts) and a nondebt instrument (gold bullion). In principle, the gold bullion element of monetary gold should be excluded from the calculation of net debt. However, in practice, the total amount of monetary gold may have to be used in the net debt calculation because compilers may not be able to exclude the gold bullion element.</t>
  </si>
  <si>
    <t>4/ Other debt instruments comprise insurance, pension, and standardized guarantees schemes, and other accounts receivable/payable-other in the IIP statement. In the absence of information to make the short-term/long-term attribution, it is recommended that insurance, pension, and standardized guaranteed schemes be classified as long term.</t>
  </si>
  <si>
    <t>5/ Arrears recorded in the original instrument rather than in other debt liabilities, short term. See recording of arrears in paragraph 3.43.</t>
  </si>
  <si>
    <r>
      <t xml:space="preserve">Note:  Differences with Table 7.14 of the </t>
    </r>
    <r>
      <rPr>
        <i/>
        <sz val="10"/>
        <rFont val="Times New Roman"/>
        <family val="1"/>
      </rPr>
      <t>Guide</t>
    </r>
    <r>
      <rPr>
        <sz val="10"/>
        <rFont val="Times New Roman"/>
        <family val="1"/>
      </rPr>
      <t>:</t>
    </r>
  </si>
  <si>
    <t>No total of net external debt plus net financial derivatives positions are presented at the bottom of the table.</t>
  </si>
  <si>
    <t>3/ Other debt liabilities comprise insurance, pension, and standardized guarantees schemes, and other accounts payable in the IIP statement. In the absence of information to make the short-term/long-term attribution, it is recommended that insurance, pension, and standardized guaranteed schemes be classified as long term.</t>
  </si>
  <si>
    <t>4/ Arrears recorded in the original instrument rather than in other debt liabilities, short term. See recording of arrears in paragraph 3.43.</t>
  </si>
  <si>
    <r>
      <t xml:space="preserve">Note: Difference with Table 7.15 of the </t>
    </r>
    <r>
      <rPr>
        <i/>
        <sz val="10"/>
        <rFont val="Times New Roman"/>
        <family val="1"/>
      </rPr>
      <t>Guide</t>
    </r>
    <r>
      <rPr>
        <sz val="10"/>
        <rFont val="Times New Roman"/>
        <family val="1"/>
      </rPr>
      <t>:</t>
    </r>
  </si>
  <si>
    <r>
      <t xml:space="preserve">1/ Supplementary table to Table 2 that provides an attribution of foreign currency and foreign-currency-linked external debt by major foreign currency.  See the </t>
    </r>
    <r>
      <rPr>
        <i/>
        <sz val="10"/>
        <rFont val="Times New Roman"/>
        <family val="1"/>
      </rPr>
      <t>Guide</t>
    </r>
    <r>
      <rPr>
        <sz val="10"/>
        <rFont val="Times New Roman"/>
        <family val="1"/>
      </rPr>
      <t>, paragraphs 7.26-7.33.  Dissemination of quarterly data with one-quarter lag is recommended.</t>
    </r>
  </si>
  <si>
    <r>
      <t xml:space="preserve">3/ Foreign currency debt includes debt payable in domestic currency but with the amount to be paid linked to a foreign-currency. See the </t>
    </r>
    <r>
      <rPr>
        <i/>
        <sz val="10"/>
        <rFont val="Times New Roman"/>
        <family val="1"/>
      </rPr>
      <t>Guide</t>
    </r>
    <r>
      <rPr>
        <sz val="10"/>
        <rFont val="Times New Roman"/>
        <family val="1"/>
      </rPr>
      <t>, paragraphs 6.13-6.14.</t>
    </r>
  </si>
  <si>
    <r>
      <t xml:space="preserve">Note: Differences with Table 7.8 of the </t>
    </r>
    <r>
      <rPr>
        <i/>
        <sz val="10"/>
        <rFont val="Times New Roman"/>
        <family val="1"/>
      </rPr>
      <t>Guide</t>
    </r>
    <r>
      <rPr>
        <sz val="10"/>
        <rFont val="Times New Roman"/>
        <family val="1"/>
      </rPr>
      <t>:</t>
    </r>
  </si>
  <si>
    <t>Debt securities by Sector: Short-term on a remaining maturity basis 3/</t>
  </si>
  <si>
    <t>Reserve related liabilities 8/</t>
  </si>
  <si>
    <r>
      <t xml:space="preserve">1/ Supplementary table to Table 3 that presents gross external debt position data by short-term remaining maturity, broken down by institutional sector and debt instrument.  See the </t>
    </r>
    <r>
      <rPr>
        <i/>
        <sz val="10"/>
        <rFont val="Times New Roman"/>
        <family val="1"/>
      </rPr>
      <t>Guide</t>
    </r>
    <r>
      <rPr>
        <sz val="10"/>
        <rFont val="Times New Roman"/>
        <family val="1"/>
      </rPr>
      <t>, paragraphs 7.5-7.9. Dissemination of quarterly data with one-quarter lag is recommended.</t>
    </r>
  </si>
  <si>
    <r>
      <t xml:space="preserve">2/ It is recommended that remaining maturity be measured by adding the value of outstanding short-term external debt (original maturity) to the value of outstanding long-term external  debt (original maturity) due to be paid in one year or less. See the </t>
    </r>
    <r>
      <rPr>
        <i/>
        <sz val="10"/>
        <rFont val="Times New Roman"/>
        <family val="1"/>
      </rPr>
      <t>Guide</t>
    </r>
    <r>
      <rPr>
        <sz val="10"/>
        <rFont val="Times New Roman"/>
        <family val="1"/>
      </rPr>
      <t>, paragraphs 6.7-6.8.</t>
    </r>
  </si>
  <si>
    <t>5/ Other debt liabilities comprise insurance, pension, and standardized guarantees schemes, and other accounts-other payable in the IIP statement. In the absence of information to make the short-term/long-term attribution, it is recommended that insurance, pension, and standardized guaranteed schemes be classified as long term.</t>
  </si>
  <si>
    <t>6/ Arrears are recorded in the original debt instrument, rather than in other debt liabilities, short-term, and separately identified by sector in memorandum items. See recording of arrears in paragraph 3.43.</t>
  </si>
  <si>
    <r>
      <t xml:space="preserve">8/ Reserve related liabilities are defined as foreign currency liabilities of the monetary authorities that can be considered as direct claims by nonresidents on the reserve assets of an economy (see the </t>
    </r>
    <r>
      <rPr>
        <i/>
        <sz val="10"/>
        <rFont val="Times New Roman"/>
        <family val="1"/>
      </rPr>
      <t>Guide</t>
    </r>
    <r>
      <rPr>
        <sz val="10"/>
        <rFont val="Times New Roman"/>
        <family val="1"/>
      </rPr>
      <t>, paragraph 3.47).</t>
    </r>
  </si>
  <si>
    <r>
      <t xml:space="preserve">Note: Difference with Table 7.1 of the </t>
    </r>
    <r>
      <rPr>
        <i/>
        <sz val="10"/>
        <rFont val="Times New Roman"/>
        <family val="1"/>
      </rPr>
      <t>Guide</t>
    </r>
    <r>
      <rPr>
        <sz val="10"/>
        <rFont val="Times New Roman"/>
        <family val="1"/>
      </rPr>
      <t>.</t>
    </r>
  </si>
  <si>
    <t>3/ Other debt liabilities comprise insurance, pension, and standardized guarantees schemes, and other accounts payable-other in the IIP statement.  In the absence of information to make the short-term/long-term attribution, it is recommended that insurance, pension, and standardized guaranteed schemes be classified as long term.</t>
  </si>
  <si>
    <t>4/ Arrears are recorded in the original debt instrument rather than in other debt liabilities, short term. See recording of arrears in paragraph 3.43.</t>
  </si>
  <si>
    <r>
      <t xml:space="preserve">5/ Unless detailed information is available to make the appropriate maturity attribution, it is recommended that all principal payments on Direct Investment: Intercompany Lending be included in the over two years category.  See the </t>
    </r>
    <r>
      <rPr>
        <i/>
        <sz val="10"/>
        <rFont val="Times New Roman"/>
        <family val="1"/>
      </rPr>
      <t>Guide</t>
    </r>
    <r>
      <rPr>
        <sz val="10"/>
        <rFont val="Times New Roman"/>
        <family val="1"/>
      </rPr>
      <t>, paragraph 7.5.</t>
    </r>
  </si>
  <si>
    <t>6/   These memorandum items are requested to link the information in this table to data used by the IMF for debt sustainability analysis (DSA). For DSA purposes, the repayment of SDR allocations (principal) is excluded from the debt-service payment schedule, and interest payments on SDR allocations are included, only in the circumstance, and only to the extent (amount), that interest payments on SDR allocations exceed interest receipts on SDR holdings.</t>
  </si>
  <si>
    <r>
      <t xml:space="preserve">The </t>
    </r>
    <r>
      <rPr>
        <i/>
        <sz val="10"/>
        <rFont val="Times New Roman"/>
        <family val="1"/>
      </rPr>
      <t>Guide</t>
    </r>
    <r>
      <rPr>
        <sz val="10"/>
        <rFont val="Times New Roman"/>
        <family val="1"/>
      </rPr>
      <t xml:space="preserve"> is available at: </t>
    </r>
  </si>
  <si>
    <t>http://www.tffs.org/edsguide.htm</t>
  </si>
  <si>
    <t>DT.TDS.DECT.CD.SA.24P</t>
  </si>
  <si>
    <t>Unallocated gold accounts included in monetary gold 3/ (Gross External Debt Position)</t>
  </si>
  <si>
    <t>Other debt instruments 4/ 5/ (Gross External Debt Position)</t>
  </si>
  <si>
    <t>Other debt instruments 4/ (Gross External Debt Position)</t>
  </si>
  <si>
    <t>Unallocated gold accounts included in monetary gold 3/ (External Assets in Debt Instruments )</t>
  </si>
  <si>
    <t>Other debt instruments 4/ 5/ (External Assets in Debt Instruments )</t>
  </si>
  <si>
    <t>Other debt instruments 4/ (External Assets in Debt Instruments )</t>
  </si>
  <si>
    <t>Unallocated gold accounts included in monetary gold 3/ (Net External Debt )</t>
  </si>
  <si>
    <t>Other debt instruments 4/ 5/ (Net External Debt )</t>
  </si>
  <si>
    <t>Other debt instruments 4/ (Net External Debt )</t>
  </si>
  <si>
    <t>General Government (Total)</t>
  </si>
  <si>
    <t>Short-term 4/ (Total)</t>
  </si>
  <si>
    <t>Long-term 5/ (Total)</t>
  </si>
  <si>
    <t>Central Bank (Total)</t>
  </si>
  <si>
    <t>Short-term (Total)</t>
  </si>
  <si>
    <t>Deposit-Taking Corporations, except the Central Bank (Total)</t>
  </si>
  <si>
    <t>Long-term (Total)</t>
  </si>
  <si>
    <t>Other Sectors (Total)</t>
  </si>
  <si>
    <t>Direct Investment: Intercompany Lending  (Total)</t>
  </si>
  <si>
    <t>Debt liabilities of direct investment enterprises to direct investors (Total)</t>
  </si>
  <si>
    <t>Debt liabilities of direct investors to direct investment enterprises  (Total)</t>
  </si>
  <si>
    <t>Debt liabilities between fellow enterprises (Total)</t>
  </si>
  <si>
    <t>Gross External Foreign Currency and Foreign-Currency-Linked Debt Position  (Total)</t>
  </si>
  <si>
    <t>General Government (U.S. dollar)</t>
  </si>
  <si>
    <t>Short-term 4/ (U.S. dollar)</t>
  </si>
  <si>
    <t>Long-term 5/ (U.S. dollar)</t>
  </si>
  <si>
    <t>Central Bank (U.S. dollar)</t>
  </si>
  <si>
    <t>Short-term (U.S. dollar)</t>
  </si>
  <si>
    <t>Deposit-Taking Corporations, except the Central Bank (U.S. dollar)</t>
  </si>
  <si>
    <t>Long-term (U.S. dollar)</t>
  </si>
  <si>
    <t>Other Sectors (U.S. dollar)</t>
  </si>
  <si>
    <t>Direct Investment: Intercompany Lending  (U.S. dollar)</t>
  </si>
  <si>
    <t>Debt liabilities of direct investment enterprises to direct investors (U.S. dollar)</t>
  </si>
  <si>
    <t>Debt liabilities of direct investors to direct investment enterprises  (U.S. dollar)</t>
  </si>
  <si>
    <t>Debt liabilities between fellow enterprises (U.S. dollar)</t>
  </si>
  <si>
    <t>Gross External Foreign Currency and Foreign-Currency-Linked Debt Position  (U.S. dollar)</t>
  </si>
  <si>
    <t>General Government (Euro)</t>
  </si>
  <si>
    <t>Short-term 4/ (Euro)</t>
  </si>
  <si>
    <t>Long-term 5/ (Euro)</t>
  </si>
  <si>
    <t>Short-term (Euro)</t>
  </si>
  <si>
    <t>Long-term (Euro)</t>
  </si>
  <si>
    <t>Other Sectors (Euro)</t>
  </si>
  <si>
    <t>Direct Investment: Intercompany Lending  (Euro)</t>
  </si>
  <si>
    <t>Debt liabilities of direct investment enterprises to direct investors (Euro)</t>
  </si>
  <si>
    <t>Debt liabilities of direct investors to direct investment enterprises  (Euro)</t>
  </si>
  <si>
    <t>Gross External Foreign Currency and Foreign-Currency-Linked Debt Position  (Euro)</t>
  </si>
  <si>
    <t>General Government (Yen)</t>
  </si>
  <si>
    <t>Short-term 4/ (Yen)</t>
  </si>
  <si>
    <t>Long-term 5/ (Yen)</t>
  </si>
  <si>
    <t>Short-term (Yen)</t>
  </si>
  <si>
    <t>Long-term (Yen)</t>
  </si>
  <si>
    <t>Other Sectors (Yen)</t>
  </si>
  <si>
    <t>Direct Investment: Intercompany Lending  (Yen)</t>
  </si>
  <si>
    <t>Debt liabilities of direct investment enterprises to direct investors (Yen)</t>
  </si>
  <si>
    <t>Debt liabilities of direct investors to direct investment enterprises  (Yen)</t>
  </si>
  <si>
    <t>Gross External Foreign Currency and Foreign-Currency-Linked Debt Position  (Yen)</t>
  </si>
  <si>
    <t>General Government (Other)</t>
  </si>
  <si>
    <t>Short-term 4/ (Other)</t>
  </si>
  <si>
    <t>Long-term 5/ (Other)</t>
  </si>
  <si>
    <t>Short-term (Other)</t>
  </si>
  <si>
    <t>Long-term (Other)</t>
  </si>
  <si>
    <t>Other Sectors (Other)</t>
  </si>
  <si>
    <t>Direct Investment: Intercompany Lending  (Other)</t>
  </si>
  <si>
    <t>Debt liabilities of direct investment enterprises to direct investors (Other)</t>
  </si>
  <si>
    <t>Debt liabilities of direct investors to direct investment enterprises  (Other)</t>
  </si>
  <si>
    <t>Gross External Foreign Currency and Foreign-Currency-Linked Debt Position  (Other)</t>
  </si>
  <si>
    <t>Special drawing rights (allocations) * (More than 0 to 3)</t>
  </si>
  <si>
    <t>Special drawing rights (allocations) * (More than 3 to 6)</t>
  </si>
  <si>
    <t>Special drawing rights (allocations) * (More than 6 to 9)</t>
  </si>
  <si>
    <t>Special drawing rights (allocations) * (More than 9 to 12)</t>
  </si>
  <si>
    <t>Special drawing rights (allocations) * (More than 12 to 18)</t>
  </si>
  <si>
    <t>Special drawing rights (allocations) * (More than 18 to 24)</t>
  </si>
  <si>
    <t>Special drawing rights (allocations) * (More than 2yrs)</t>
  </si>
  <si>
    <t>Validation: Reported total minus calculated</t>
  </si>
  <si>
    <t>Reported: Gross External Debt Position</t>
  </si>
  <si>
    <t>Calculated: Gross External Debt Position (using subcomponents)</t>
  </si>
  <si>
    <t>diff</t>
  </si>
  <si>
    <t>%</t>
  </si>
  <si>
    <t>T3 sum&gt;&gt;</t>
  </si>
  <si>
    <t>&lt;&lt; T1 stocks</t>
  </si>
  <si>
    <t>Gross External Debt (oth. sectors)</t>
  </si>
  <si>
    <t>T1. 2 &gt;&gt;</t>
  </si>
  <si>
    <t>T1. &gt;&gt;</t>
  </si>
  <si>
    <t>Gross External Debt (PS &amp; PG Prvt Sector)</t>
  </si>
  <si>
    <t>T1. 3 &gt;&gt;</t>
  </si>
  <si>
    <t>Gross External FC &amp; FCL debt</t>
  </si>
  <si>
    <t>T.2.1 &gt;&gt;</t>
  </si>
  <si>
    <t>T2 &gt;&gt;</t>
  </si>
  <si>
    <t>T3.1 &gt;&gt;</t>
  </si>
  <si>
    <t>&lt;&lt; T3</t>
  </si>
  <si>
    <t>Country :</t>
  </si>
  <si>
    <t xml:space="preserve">immediate </t>
  </si>
  <si>
    <t>More than 2yrs</t>
  </si>
  <si>
    <t>Country</t>
  </si>
  <si>
    <t>Name</t>
  </si>
  <si>
    <t>Sector</t>
  </si>
  <si>
    <t>Maturity</t>
  </si>
  <si>
    <t>Sub-sector</t>
  </si>
  <si>
    <t>Other debt liabilities</t>
  </si>
  <si>
    <t>Special drawing rights (allocations)</t>
  </si>
  <si>
    <t>Debt Securities</t>
  </si>
  <si>
    <t xml:space="preserve">Domestic currency </t>
  </si>
  <si>
    <t>All currencies</t>
  </si>
  <si>
    <t>Foreign currency</t>
  </si>
  <si>
    <t>immediate</t>
  </si>
  <si>
    <t>SDR allocations</t>
  </si>
  <si>
    <t>More than 12 to 18</t>
  </si>
  <si>
    <t>General Government (Nominal Value)</t>
  </si>
  <si>
    <t>General Government (Market Value)</t>
  </si>
  <si>
    <t>Other Sectors (Market Value)</t>
  </si>
  <si>
    <t>Nominal Value</t>
  </si>
  <si>
    <t>Debt Securities, Total</t>
  </si>
  <si>
    <r>
      <t xml:space="preserve">1/  Supplementary table to Table 1 that provides a presentation of net external debt position data, placing gross external debt in the context of claims on nonresidents in the form of debt instruments (see the </t>
    </r>
    <r>
      <rPr>
        <i/>
        <sz val="10"/>
        <rFont val="Times New Roman"/>
        <family val="1"/>
      </rPr>
      <t>Guide</t>
    </r>
    <r>
      <rPr>
        <sz val="10"/>
        <rFont val="Times New Roman"/>
        <family val="1"/>
      </rPr>
      <t xml:space="preserve">, paragraphs 7.48-7.51).  Data are broken down by sector, maturity--short-term and long-term-- on an original maturity basis, and by instrument as set out in the </t>
    </r>
    <r>
      <rPr>
        <i/>
        <sz val="10"/>
        <rFont val="Times New Roman"/>
        <family val="1"/>
      </rPr>
      <t>BPM6</t>
    </r>
    <r>
      <rPr>
        <sz val="10"/>
        <rFont val="Times New Roman"/>
        <family val="1"/>
      </rPr>
      <t xml:space="preserve">, and defined in the </t>
    </r>
    <r>
      <rPr>
        <i/>
        <sz val="10"/>
        <rFont val="Times New Roman"/>
        <family val="1"/>
      </rPr>
      <t>Guide</t>
    </r>
    <r>
      <rPr>
        <sz val="10"/>
        <rFont val="Times New Roman"/>
        <family val="1"/>
      </rPr>
      <t>. Direct Investment: Intercompany Lending should preferably be disseminated separately from the four sectors. Dissemination of quarterly data with one-quarter lag is recommended. Specify whether debt securities are valued at nominal or market value.</t>
    </r>
  </si>
  <si>
    <r>
      <t xml:space="preserve">1/ Supplementary table to Table 1 that presents the reconciliation of gross external debt positions at two different reference dates (see the </t>
    </r>
    <r>
      <rPr>
        <i/>
        <sz val="10"/>
        <rFont val="Times New Roman"/>
        <family val="1"/>
      </rPr>
      <t>Guide</t>
    </r>
    <r>
      <rPr>
        <sz val="10"/>
        <rFont val="Times New Roman"/>
        <family val="1"/>
      </rPr>
      <t xml:space="preserve">, paragraphs 7.52-7.53).  Data are broken down by sector, maturity--short-term and long-term--on an original maturity basis, and by instrument as set out in the </t>
    </r>
    <r>
      <rPr>
        <i/>
        <sz val="10"/>
        <rFont val="Times New Roman"/>
        <family val="1"/>
      </rPr>
      <t>BPM6</t>
    </r>
    <r>
      <rPr>
        <sz val="10"/>
        <rFont val="Times New Roman"/>
        <family val="1"/>
      </rPr>
      <t xml:space="preserve">, and defined in the </t>
    </r>
    <r>
      <rPr>
        <i/>
        <sz val="10"/>
        <rFont val="Times New Roman"/>
        <family val="1"/>
      </rPr>
      <t>Guide</t>
    </r>
    <r>
      <rPr>
        <sz val="10"/>
        <rFont val="Times New Roman"/>
        <family val="1"/>
      </rPr>
      <t>. Direct Investment: Intercompany Lending should preferably be disseminated separately from the four sectors. Dissemination of quarterly data with one-quarter lag is recommended. Specify whether debt securities positions are valued at nominal or market value.</t>
    </r>
  </si>
  <si>
    <t>Publicly Guaranteed Private Sector External Debt</t>
  </si>
  <si>
    <t xml:space="preserve">Gross External Debt Position, Public Sector Debt and Publicly-Guaranteed Private Sector Debt </t>
  </si>
  <si>
    <t>Gross External Debt Position, Arrears</t>
  </si>
  <si>
    <t>Gross External Debt Position, Total</t>
  </si>
  <si>
    <t>Currency and deposits (Gross External Debt Position)</t>
  </si>
  <si>
    <t>Unallocated gold accounts included in monetary gold (Gross External Debt Position)</t>
  </si>
  <si>
    <t>Other debt instruments (Gross External Debt Position)</t>
  </si>
  <si>
    <t>Debt of direct investment enterprises to direct investors (Gross External Debt Position)</t>
  </si>
  <si>
    <t>Debt of direct investors to direct investment enterprises (Gross External Debt Position)</t>
  </si>
  <si>
    <t>Currency and deposits (External Assets in Debt Instruments )</t>
  </si>
  <si>
    <t>Unallocated gold accounts included in monetary gold (External Assets in Debt Instruments )</t>
  </si>
  <si>
    <t>Other debt instruments (External Assets in Debt Instruments )</t>
  </si>
  <si>
    <t>External Assets in Debt Instruments, Total</t>
  </si>
  <si>
    <t>Net External Debt, Total</t>
  </si>
  <si>
    <t>Currency and deposits (Net External Debt )</t>
  </si>
  <si>
    <t>Unallocated gold accounts included in monetary gold (Net External Debt )</t>
  </si>
  <si>
    <t>Other debt instruments (Net External Debt )</t>
  </si>
  <si>
    <t>Currency and deposits (Positon at beginning of period)</t>
  </si>
  <si>
    <t>Other debt liabilities (Positon at beginning of period)</t>
  </si>
  <si>
    <t>Other debt liabilities(Positon at beginning of period)</t>
  </si>
  <si>
    <t>2/ Specify whether debt securities are valued at nominal or market value. Debt securities in memoradum items are valued at market value if they are presented at nominal value in the table, or at nominal value if they are presented at market value in the table. Debt securities in the memorandum items do not include those that may be included in Direct Investment: Intercompany Lending.</t>
  </si>
  <si>
    <t>3/ Specify whether debt securities are valued at nominal or market value. Debt securities in memoradum items are valued at market value if they are presented at nominal value in the table, or at nominal value if they are presented at market value in the table. Debt securities in the memorandum items do not include those that may be included in Direct Investment: Intercompany Lending.</t>
  </si>
  <si>
    <t xml:space="preserve">Long-term </t>
  </si>
  <si>
    <t>Currency and deposits (Transactions)</t>
  </si>
  <si>
    <t>Other debt liabilities (Transactions)</t>
  </si>
  <si>
    <t>Currency and deposits (Exchange rate changes)</t>
  </si>
  <si>
    <t>Other debt liabilities (Exchange rate changes)</t>
  </si>
  <si>
    <t>Currency and deposits (Other price changes)</t>
  </si>
  <si>
    <t>Other debt liabilities (Other price changes)</t>
  </si>
  <si>
    <t>Currency and deposits (Other changes in volume)</t>
  </si>
  <si>
    <t>Other debt liabilities (Other changes in volume)</t>
  </si>
  <si>
    <t>Currency and deposits (Positon at end of period)</t>
  </si>
  <si>
    <t>Other debt liabilities (Positon at end of period)</t>
  </si>
  <si>
    <t>Gross External Foreign Currency and Foreign-Currency-Linked Debt Position</t>
  </si>
  <si>
    <t>Reserve related liabilities</t>
  </si>
  <si>
    <t>Debt securities, Short-term on a remaining maturity basis</t>
  </si>
  <si>
    <t>Short-Term External Debt (remaining maturity basis), Total</t>
  </si>
  <si>
    <t>Indicator_Fname</t>
  </si>
  <si>
    <t>Series</t>
  </si>
  <si>
    <t>Time</t>
  </si>
  <si>
    <t>Difference</t>
  </si>
  <si>
    <t>T4 &gt;&gt;</t>
  </si>
  <si>
    <t>T1.4&gt;&gt;</t>
  </si>
  <si>
    <t>T1 &gt;&gt;</t>
  </si>
  <si>
    <t>T3.2 &gt;&gt;</t>
  </si>
  <si>
    <t xml:space="preserve">Gross External Debt </t>
  </si>
  <si>
    <t>T1&gt;&gt;</t>
  </si>
  <si>
    <t>T1.6&gt;&gt;</t>
  </si>
  <si>
    <t>T2&gt;&gt;</t>
  </si>
  <si>
    <t>Table 1:</t>
  </si>
  <si>
    <t>Gereral Government - Long Term</t>
  </si>
  <si>
    <t>Central Bank - Long Term</t>
  </si>
  <si>
    <t>Table 3:</t>
  </si>
  <si>
    <t>Memorandum items on SDRs</t>
  </si>
  <si>
    <t>Table 1.3:</t>
  </si>
  <si>
    <t>Public Sector - Long Term</t>
  </si>
  <si>
    <t>Table 3.2:</t>
  </si>
  <si>
    <t>Table 1: Debt Securities</t>
  </si>
  <si>
    <t>Memorandum items: Debt Securities</t>
  </si>
  <si>
    <t>T1.5&gt;&gt;</t>
  </si>
  <si>
    <t xml:space="preserve">Table 1.1 - Gross External Debt Position: Debt Securities - Reconciliation of Nominal and Market Value </t>
  </si>
  <si>
    <t>Gross External Debt Position: Debt Securities - Reconciliation of Nominal and Market Value  1/ 2/ 3/</t>
  </si>
  <si>
    <t>SDDS Tables: Prescribed and Encouraged Components</t>
  </si>
  <si>
    <r>
      <t>Table 1 -  Gross External Debt Position: by Sector (</t>
    </r>
    <r>
      <rPr>
        <b/>
        <sz val="11"/>
        <color rgb="FF006600"/>
        <rFont val="Times New Roman"/>
        <family val="1"/>
      </rPr>
      <t>Prescribed component</t>
    </r>
    <r>
      <rPr>
        <b/>
        <sz val="11"/>
        <rFont val="Times New Roman"/>
        <family val="1"/>
      </rPr>
      <t>)</t>
    </r>
  </si>
  <si>
    <r>
      <t>Table 2 -  Gross External Debt Position: Foreign Currency and Domestic Currency Denominated Debt (</t>
    </r>
    <r>
      <rPr>
        <b/>
        <sz val="11"/>
        <color theme="7" tint="-0.249977111117893"/>
        <rFont val="Times New Roman"/>
        <family val="1"/>
      </rPr>
      <t>Encouraged component</t>
    </r>
    <r>
      <rPr>
        <b/>
        <sz val="11"/>
        <rFont val="Times New Roman"/>
        <family val="1"/>
      </rPr>
      <t>)</t>
    </r>
  </si>
  <si>
    <r>
      <t>Table 3 -  Debt-Service Payment Schedule for Outstanding External Debt as of End-Period: by Sector (</t>
    </r>
    <r>
      <rPr>
        <b/>
        <sz val="11"/>
        <color theme="7" tint="-0.249977111117893"/>
        <rFont val="Times New Roman"/>
        <family val="1"/>
      </rPr>
      <t>Encouraged component</t>
    </r>
    <r>
      <rPr>
        <b/>
        <sz val="11"/>
        <rFont val="Times New Roman"/>
        <family val="1"/>
      </rPr>
      <t>)</t>
    </r>
  </si>
  <si>
    <r>
      <t>Table 4 -  Gross External Debt Position: Principal and Interest Payments Due in One Year or Less - by Sector (</t>
    </r>
    <r>
      <rPr>
        <b/>
        <sz val="11"/>
        <color theme="7" tint="-0.249977111117893"/>
        <rFont val="Times New Roman"/>
        <family val="1"/>
      </rPr>
      <t>Encouraged component</t>
    </r>
    <r>
      <rPr>
        <b/>
        <sz val="11"/>
        <rFont val="Times New Roman"/>
        <family val="1"/>
      </rPr>
      <t>)</t>
    </r>
  </si>
  <si>
    <t>immediate 2/</t>
  </si>
  <si>
    <t>General Government * (immediate) 3/</t>
  </si>
  <si>
    <t>Principal (immediate) 3/</t>
  </si>
  <si>
    <t>Interest (immediate) 3/</t>
  </si>
  <si>
    <t>Central Bank * (immediate) 3/</t>
  </si>
  <si>
    <t>Interest  (immediate) 3</t>
  </si>
  <si>
    <t>Deposit-Taking Corporations, except the Central Bank (immediate) 3/</t>
  </si>
  <si>
    <t>Interest  (immediate) 3/</t>
  </si>
  <si>
    <t>Other Sectors (immediate) 3/</t>
  </si>
  <si>
    <t>Direct Investment: Intercompany Lending 4/ (immediate) 3/</t>
  </si>
  <si>
    <t>Principal  (immediate) 3/</t>
  </si>
  <si>
    <t>Total Debt Service Payments (immediate) 3/</t>
  </si>
  <si>
    <t>Interest receipts on SDR holdings (immediate) 3/</t>
  </si>
  <si>
    <t>Interest payments on SDR allocations (immediate) 3/</t>
  </si>
  <si>
    <t>General Government (Difference Market Value)</t>
  </si>
  <si>
    <t>Short-term (Difference Market Value)</t>
  </si>
  <si>
    <t>Long-term (Difference Market Value)</t>
  </si>
  <si>
    <t>Central Bank (Difference Market Value)</t>
  </si>
  <si>
    <t>Deposit-Taking Corporations, except the Central Bank (Difference Market Value)</t>
  </si>
  <si>
    <t>Other Sectors (Difference Market Value)</t>
  </si>
  <si>
    <t>Total (Difference Market Value)</t>
  </si>
  <si>
    <t>Difference Market Value</t>
  </si>
  <si>
    <t>Special drawing rights (allocations) * (immediate) 2/</t>
  </si>
  <si>
    <t>General Government (immediate) 2/</t>
  </si>
  <si>
    <t>Principal (immediate) 2/</t>
  </si>
  <si>
    <t>Interest (immediate) 2/</t>
  </si>
  <si>
    <t>Currency and deposits (immediate) 2/</t>
  </si>
  <si>
    <t>Debt securities (immediate) 2/</t>
  </si>
  <si>
    <t>Loans (immediate) 2/</t>
  </si>
  <si>
    <t>Trade credit and advances (immediate) 2/</t>
  </si>
  <si>
    <t>Other debt liabilities 3/ 4/ (immediate) 2/</t>
  </si>
  <si>
    <t>Central Bank (immediate) 2/</t>
  </si>
  <si>
    <t>Principal (immediate) v</t>
  </si>
  <si>
    <t>Deposit-Taking Corporations, except the Central Bank (immediate) 2/</t>
  </si>
  <si>
    <t xml:space="preserve"> Principal (immediate) 2/</t>
  </si>
  <si>
    <t>Other Sectors (immediate) 2/</t>
  </si>
  <si>
    <t>Direct Investment: Intercompany Lending 5/ (immediate) 2/</t>
  </si>
  <si>
    <t>Debt liabilities of direct investment enterprises to direct investors (immediate) 2/</t>
  </si>
  <si>
    <t>Debt liabilities of direct investors to direct investment enterprises (immediate) 2/</t>
  </si>
  <si>
    <t>Debt liabilities between fellow enterprises (immediate) 2/</t>
  </si>
  <si>
    <t>Gross External Debt Payments (immediate) 2/</t>
  </si>
  <si>
    <t>Principal  (immediate) 2/</t>
  </si>
  <si>
    <t>Interest receipts on SDR holdings (immediate) 2/</t>
  </si>
  <si>
    <t>Interest payments on SDR allocations (immediate) 2/</t>
  </si>
  <si>
    <t>version 2.1</t>
  </si>
  <si>
    <t>2015Q2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</si>
</sst>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3" x14ac:knownFonts="1">
    <font>
      <sz val="10"/>
      <name val="Times New Roman"/>
    </font>
    <font>
      <sz val="10"/>
      <name val="Times New Roman"/>
      <family val="1"/>
    </font>
    <font>
      <b/>
      <sz val="11"/>
      <name val="Times New Roman"/>
      <family val="1"/>
    </font>
    <font>
      <sz val="10"/>
      <name val="Times New Roman"/>
      <family val="1"/>
    </font>
    <font>
      <b/>
      <sz val="10"/>
      <name val="Times New Roman"/>
      <family val="1"/>
    </font>
    <font>
      <b/>
      <sz val="10"/>
      <color indexed="10"/>
      <name val="Times New Roman"/>
      <family val="1"/>
    </font>
    <font>
      <sz val="10"/>
      <color indexed="48"/>
      <name val="Times New Roman"/>
      <family val="1"/>
    </font>
    <font>
      <u/>
      <sz val="10"/>
      <name val="Times New Roman"/>
      <family val="1"/>
    </font>
    <font>
      <i/>
      <sz val="10"/>
      <name val="Times New Roman"/>
      <family val="1"/>
    </font>
    <font>
      <sz val="10"/>
      <color indexed="10"/>
      <name val="Times New Roman"/>
      <family val="1"/>
    </font>
    <font>
      <b/>
      <sz val="10"/>
      <color indexed="48"/>
      <name val="Times New Roman"/>
      <family val="1"/>
    </font>
    <font>
      <b/>
      <i/>
      <sz val="10"/>
      <name val="Times New Roman"/>
      <family val="1"/>
    </font>
    <font>
      <b/>
      <i/>
      <sz val="10"/>
      <color indexed="10"/>
      <name val="Times New Roman"/>
      <family val="1"/>
    </font>
    <font>
      <b/>
      <sz val="12"/>
      <color indexed="10"/>
      <name val="Times New Roman"/>
      <family val="1"/>
    </font>
    <font>
      <b/>
      <sz val="14"/>
      <color indexed="10"/>
      <name val="Times New Roman"/>
      <family val="1"/>
    </font>
    <font>
      <sz val="9"/>
      <name val="Times New Roman"/>
      <family val="1"/>
    </font>
    <font>
      <b/>
      <sz val="13"/>
      <color indexed="9"/>
      <name val="Verdana"/>
      <family val="2"/>
    </font>
    <font>
      <b/>
      <i/>
      <u/>
      <sz val="10"/>
      <name val="Times New Roman"/>
      <family val="1"/>
    </font>
    <font>
      <sz val="10"/>
      <color rgb="FFFF0000"/>
      <name val="Times New Roman"/>
      <family val="1"/>
    </font>
    <font>
      <sz val="10"/>
      <color theme="1"/>
      <name val="Times New Roman"/>
      <family val="1"/>
    </font>
    <font>
      <b/>
      <i/>
      <u/>
      <sz val="10"/>
      <color theme="1"/>
      <name val="Times New Roman"/>
      <family val="1"/>
    </font>
    <font>
      <i/>
      <u/>
      <sz val="10"/>
      <name val="Times New Roman"/>
      <family val="1"/>
    </font>
    <font>
      <sz val="11"/>
      <name val="Times New Roman"/>
      <family val="1"/>
    </font>
    <font>
      <b/>
      <sz val="20"/>
      <name val="Times New Roman"/>
      <family val="1"/>
    </font>
    <font>
      <b/>
      <i/>
      <sz val="11"/>
      <color rgb="FFC00000"/>
      <name val="Times New Roman"/>
      <family val="1"/>
    </font>
    <font>
      <b/>
      <sz val="20"/>
      <color theme="3" tint="-0.249977111117893"/>
      <name val="Times New Roman"/>
      <family val="1"/>
    </font>
    <font>
      <b/>
      <u/>
      <sz val="11"/>
      <color theme="1"/>
      <name val="Times New Roman"/>
      <family val="1"/>
    </font>
    <font>
      <b/>
      <sz val="9"/>
      <name val="Times New Roman"/>
      <family val="1"/>
    </font>
    <font>
      <b/>
      <sz val="8"/>
      <name val="Times New Roman"/>
      <family val="1"/>
    </font>
    <font>
      <i/>
      <sz val="8"/>
      <name val="Times New Roman"/>
      <family val="1"/>
    </font>
    <font>
      <b/>
      <sz val="9"/>
      <color theme="1"/>
      <name val="Times New Roman"/>
      <family val="1"/>
    </font>
    <font>
      <b/>
      <sz val="10"/>
      <color rgb="FF000000"/>
      <name val="Times New Roman"/>
      <family val="1"/>
    </font>
    <font>
      <b/>
      <sz val="9"/>
      <color rgb="FFFF0000"/>
      <name val="Times New Roman"/>
      <family val="1"/>
    </font>
    <font>
      <b/>
      <sz val="10"/>
      <color rgb="FFFF0000"/>
      <name val="Times New Roman"/>
      <family val="1"/>
    </font>
    <font>
      <sz val="10"/>
      <color rgb="FF000000"/>
      <name val="Times New Roman"/>
      <family val="1"/>
    </font>
    <font>
      <sz val="8"/>
      <color rgb="FF444444"/>
      <name val="Arial"/>
      <family val="2"/>
    </font>
    <font>
      <u/>
      <sz val="10"/>
      <color indexed="12"/>
      <name val="Times New Roman"/>
      <family val="1"/>
    </font>
    <font>
      <b/>
      <sz val="10"/>
      <color indexed="10"/>
      <name val="Arial"/>
      <family val="2"/>
    </font>
    <font>
      <sz val="8"/>
      <name val="Arial"/>
      <family val="2"/>
    </font>
    <font>
      <sz val="8"/>
      <color indexed="10"/>
      <name val="Arial"/>
      <family val="2"/>
    </font>
    <font>
      <b/>
      <sz val="8"/>
      <color indexed="48"/>
      <name val="Arial"/>
      <family val="2"/>
    </font>
    <font>
      <b/>
      <sz val="8"/>
      <color indexed="10"/>
      <name val="Arial"/>
      <family val="2"/>
    </font>
    <font>
      <b/>
      <sz val="8"/>
      <name val="Arial"/>
      <family val="2"/>
    </font>
    <font>
      <b/>
      <sz val="8"/>
      <color indexed="22"/>
      <name val="Arial"/>
      <family val="2"/>
    </font>
    <font>
      <sz val="8"/>
      <color indexed="22"/>
      <name val="Arial"/>
      <family val="2"/>
    </font>
    <font>
      <b/>
      <sz val="8"/>
      <color indexed="10"/>
      <name val="Times New Roman"/>
      <family val="1"/>
    </font>
    <font>
      <u/>
      <sz val="18"/>
      <name val="Times New Roman"/>
      <family val="1"/>
    </font>
    <font>
      <b/>
      <sz val="11"/>
      <color rgb="FF006600"/>
      <name val="Times New Roman"/>
      <family val="1"/>
    </font>
    <font>
      <b/>
      <u/>
      <sz val="14"/>
      <color rgb="FFC00000"/>
      <name val="Times New Roman"/>
      <family val="1"/>
    </font>
    <font>
      <b/>
      <sz val="11"/>
      <color theme="7" tint="-0.249977111117893"/>
      <name val="Times New Roman"/>
      <family val="1"/>
    </font>
    <font>
      <b/>
      <u/>
      <sz val="10"/>
      <name val="Times New Roman"/>
      <family val="1"/>
    </font>
    <font>
      <u/>
      <sz val="10"/>
      <color rgb="FFFF0000"/>
      <name val="Times New Roman"/>
      <family val="1"/>
    </font>
    <font>
      <sz val="10"/>
      <color theme="0"/>
      <name val="Times New Roman"/>
      <family val="1"/>
    </font>
  </fonts>
  <fills count="4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indexed="24"/>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DBEEF3"/>
        <bgColor indexed="64"/>
      </patternFill>
    </fill>
    <fill>
      <patternFill patternType="solid">
        <fgColor theme="2"/>
        <bgColor indexed="64"/>
      </patternFill>
    </fill>
    <fill>
      <patternFill patternType="solid">
        <fgColor rgb="FFFFFF99"/>
        <bgColor indexed="64"/>
      </patternFill>
    </fill>
    <fill>
      <patternFill patternType="solid">
        <fgColor theme="0"/>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FCC99"/>
        <bgColor indexed="64"/>
      </patternFill>
    </fill>
    <fill>
      <patternFill patternType="solid">
        <fgColor rgb="FFCCFFCC"/>
        <bgColor indexed="64"/>
      </patternFill>
    </fill>
    <fill>
      <patternFill patternType="solid">
        <fgColor rgb="FFCCFFFF"/>
        <bgColor indexed="64"/>
      </patternFill>
    </fill>
    <fill>
      <patternFill patternType="solid">
        <fgColor rgb="FFFFFF00"/>
        <bgColor indexed="64"/>
      </patternFill>
    </fill>
    <fill>
      <patternFill patternType="solid">
        <fgColor indexed="22"/>
        <bgColor indexed="64"/>
      </patternFill>
    </fill>
    <fill>
      <patternFill patternType="solid">
        <fgColor rgb="FF00B0F0"/>
        <bgColor indexed="64"/>
      </patternFill>
    </fill>
    <fill>
      <patternFill patternType="solid">
        <fgColor rgb="FFFFC000"/>
        <bgColor indexed="64"/>
      </patternFill>
    </fill>
    <fill>
      <patternFill patternType="solid">
        <fgColor theme="9" tint="0.39997558519241921"/>
        <bgColor indexed="64"/>
      </patternFill>
    </fill>
    <fill>
      <patternFill patternType="solid">
        <fgColor rgb="FF92D050"/>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3" tint="0.79998168889431442"/>
        <bgColor indexed="64"/>
      </patternFill>
    </fill>
    <fill>
      <patternFill patternType="solid">
        <fgColor theme="8" tint="0.39997558519241921"/>
        <bgColor indexed="64"/>
      </patternFill>
    </fill>
    <fill>
      <patternFill patternType="gray125">
        <bgColor theme="0" tint="-0.249977111117893"/>
      </patternFill>
    </fill>
    <fill>
      <patternFill patternType="solid">
        <fgColor theme="4" tint="0.79998168889431442"/>
        <bgColor indexed="64"/>
      </patternFill>
    </fill>
    <fill>
      <patternFill patternType="solid">
        <fgColor theme="0" tint="-0.34998626667073579"/>
        <bgColor indexed="64"/>
      </patternFill>
    </fill>
    <fill>
      <patternFill patternType="solid">
        <fgColor rgb="FFCCECFF"/>
        <bgColor indexed="64"/>
      </patternFill>
    </fill>
    <fill>
      <patternFill patternType="solid">
        <fgColor theme="2" tint="-9.9978637043366805E-2"/>
        <bgColor indexed="64"/>
      </patternFill>
    </fill>
    <fill>
      <patternFill patternType="solid">
        <fgColor theme="7" tint="0.79998168889431442"/>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6">
    <xf numFmtId="0" fontId="0" fillId="0" borderId="0"/>
    <xf numFmtId="0" fontId="16" fillId="8" borderId="10">
      <alignment horizontal="left" vertical="center" indent="1"/>
    </xf>
    <xf numFmtId="0" fontId="1" fillId="0" borderId="0"/>
    <xf numFmtId="0" fontId="1" fillId="0" borderId="0"/>
    <xf numFmtId="0" fontId="36" fillId="0" borderId="0" applyNumberFormat="0" applyFill="0" applyBorder="0" applyAlignment="0" applyProtection="0">
      <alignment vertical="top"/>
      <protection locked="0"/>
    </xf>
    <xf numFmtId="9" fontId="1" fillId="0" borderId="0" applyFont="0" applyFill="0" applyBorder="0" applyAlignment="0" applyProtection="0"/>
  </cellStyleXfs>
  <cellXfs count="721">
    <xf numFmtId="0" fontId="0" fillId="0" borderId="0" xfId="0"/>
    <xf numFmtId="0" fontId="1" fillId="0" borderId="0" xfId="0" applyFont="1"/>
    <xf numFmtId="0" fontId="0" fillId="0" borderId="0" xfId="0" applyAlignment="1">
      <alignment horizontal="left"/>
    </xf>
    <xf numFmtId="0" fontId="4" fillId="6" borderId="0" xfId="0" applyFont="1" applyFill="1"/>
    <xf numFmtId="0" fontId="3" fillId="6" borderId="0" xfId="0" applyFont="1" applyFill="1" applyAlignment="1">
      <alignment horizontal="left" indent="3"/>
    </xf>
    <xf numFmtId="0" fontId="3" fillId="6" borderId="0" xfId="0" applyFont="1" applyFill="1" applyBorder="1" applyAlignment="1">
      <alignment horizontal="left" indent="3"/>
    </xf>
    <xf numFmtId="0" fontId="4" fillId="6" borderId="0" xfId="0" applyFont="1" applyFill="1" applyBorder="1"/>
    <xf numFmtId="0" fontId="3" fillId="6" borderId="1" xfId="0" applyFont="1" applyFill="1" applyBorder="1" applyAlignment="1">
      <alignment horizontal="left" indent="3"/>
    </xf>
    <xf numFmtId="0" fontId="0" fillId="0" borderId="0" xfId="0" applyBorder="1"/>
    <xf numFmtId="0" fontId="0" fillId="0" borderId="0" xfId="0" applyAlignment="1"/>
    <xf numFmtId="0" fontId="0" fillId="6" borderId="0" xfId="0" applyFill="1"/>
    <xf numFmtId="0" fontId="0" fillId="6" borderId="0" xfId="0" applyFill="1" applyAlignment="1">
      <alignment horizontal="left"/>
    </xf>
    <xf numFmtId="0" fontId="0" fillId="5" borderId="0" xfId="0" applyFill="1"/>
    <xf numFmtId="0" fontId="5" fillId="0" borderId="0" xfId="0" applyFont="1" applyAlignment="1">
      <alignment horizontal="right"/>
    </xf>
    <xf numFmtId="164" fontId="0" fillId="0" borderId="0" xfId="0" applyNumberFormat="1"/>
    <xf numFmtId="0" fontId="12" fillId="0" borderId="0" xfId="0" applyFont="1" applyBorder="1" applyProtection="1"/>
    <xf numFmtId="164" fontId="10" fillId="12" borderId="2" xfId="0" quotePrefix="1" applyNumberFormat="1" applyFont="1" applyFill="1" applyBorder="1" applyAlignment="1" applyProtection="1">
      <alignment horizontal="right"/>
    </xf>
    <xf numFmtId="0" fontId="1" fillId="0" borderId="0" xfId="2"/>
    <xf numFmtId="0" fontId="1" fillId="0" borderId="0" xfId="2" applyProtection="1"/>
    <xf numFmtId="0" fontId="1" fillId="0" borderId="0" xfId="2" applyFont="1" applyProtection="1"/>
    <xf numFmtId="0" fontId="2" fillId="0" borderId="0" xfId="2" applyFont="1" applyAlignment="1" applyProtection="1">
      <alignment wrapText="1"/>
    </xf>
    <xf numFmtId="0" fontId="1" fillId="0" borderId="0" xfId="2" applyFont="1" applyFill="1" applyProtection="1"/>
    <xf numFmtId="0" fontId="5" fillId="0" borderId="0" xfId="2" applyFont="1" applyProtection="1"/>
    <xf numFmtId="0" fontId="4" fillId="12" borderId="2" xfId="2" applyFont="1" applyFill="1" applyBorder="1" applyProtection="1"/>
    <xf numFmtId="164" fontId="10" fillId="0" borderId="4" xfId="0" quotePrefix="1" applyNumberFormat="1" applyFont="1" applyFill="1" applyBorder="1" applyAlignment="1" applyProtection="1">
      <alignment horizontal="right" indent="2"/>
    </xf>
    <xf numFmtId="164" fontId="10" fillId="0" borderId="0" xfId="0" quotePrefix="1" applyNumberFormat="1" applyFont="1" applyFill="1" applyBorder="1" applyAlignment="1" applyProtection="1">
      <alignment horizontal="right" indent="2"/>
    </xf>
    <xf numFmtId="164" fontId="10" fillId="0" borderId="6" xfId="0" quotePrefix="1" applyNumberFormat="1" applyFont="1" applyFill="1" applyBorder="1" applyAlignment="1" applyProtection="1">
      <alignment horizontal="right" indent="2"/>
    </xf>
    <xf numFmtId="0" fontId="1" fillId="0" borderId="4" xfId="2" applyFont="1" applyFill="1" applyBorder="1" applyProtection="1"/>
    <xf numFmtId="0" fontId="1" fillId="0" borderId="6" xfId="2" applyFont="1" applyFill="1" applyBorder="1" applyProtection="1"/>
    <xf numFmtId="0" fontId="1" fillId="0" borderId="8" xfId="2" applyFont="1" applyFill="1" applyBorder="1" applyProtection="1"/>
    <xf numFmtId="0" fontId="20" fillId="0" borderId="0" xfId="2" applyFont="1" applyFill="1" applyBorder="1" applyAlignment="1" applyProtection="1"/>
    <xf numFmtId="0" fontId="1" fillId="0" borderId="0" xfId="2" applyFont="1" applyFill="1" applyAlignment="1">
      <alignment horizontal="left" indent="4"/>
    </xf>
    <xf numFmtId="0" fontId="4" fillId="12" borderId="2" xfId="2" applyFont="1" applyFill="1" applyBorder="1" applyAlignment="1">
      <alignment horizontal="left"/>
    </xf>
    <xf numFmtId="164" fontId="10" fillId="12" borderId="11" xfId="0" quotePrefix="1" applyNumberFormat="1" applyFont="1" applyFill="1" applyBorder="1" applyAlignment="1" applyProtection="1">
      <alignment horizontal="right"/>
    </xf>
    <xf numFmtId="164" fontId="10" fillId="12" borderId="12" xfId="0" quotePrefix="1" applyNumberFormat="1" applyFont="1" applyFill="1" applyBorder="1" applyAlignment="1" applyProtection="1">
      <alignment horizontal="right"/>
    </xf>
    <xf numFmtId="0" fontId="22" fillId="0" borderId="0" xfId="2" applyFont="1" applyProtection="1"/>
    <xf numFmtId="0" fontId="1" fillId="18" borderId="0" xfId="2" applyFont="1" applyFill="1" applyProtection="1"/>
    <xf numFmtId="0" fontId="1" fillId="18" borderId="0" xfId="2" applyFill="1"/>
    <xf numFmtId="0" fontId="12" fillId="18" borderId="0" xfId="0" applyFont="1" applyFill="1" applyBorder="1" applyProtection="1"/>
    <xf numFmtId="0" fontId="4" fillId="18" borderId="1" xfId="2" applyFont="1" applyFill="1" applyBorder="1" applyProtection="1"/>
    <xf numFmtId="0" fontId="5" fillId="18" borderId="2" xfId="2" applyFont="1" applyFill="1" applyBorder="1" applyAlignment="1" applyProtection="1">
      <alignment horizontal="right" vertical="center"/>
    </xf>
    <xf numFmtId="0" fontId="1" fillId="18" borderId="0" xfId="2" applyFont="1" applyFill="1" applyAlignment="1" applyProtection="1">
      <alignment horizontal="left" indent="2"/>
    </xf>
    <xf numFmtId="0" fontId="4" fillId="18" borderId="0" xfId="2" applyFont="1" applyFill="1" applyBorder="1" applyAlignment="1" applyProtection="1">
      <alignment horizontal="left" wrapText="1"/>
    </xf>
    <xf numFmtId="0" fontId="4" fillId="18" borderId="0" xfId="2" applyFont="1" applyFill="1" applyProtection="1"/>
    <xf numFmtId="0" fontId="21" fillId="18" borderId="0" xfId="2" applyFont="1" applyFill="1" applyProtection="1"/>
    <xf numFmtId="0" fontId="7" fillId="18" borderId="0" xfId="2" applyFont="1" applyFill="1" applyProtection="1"/>
    <xf numFmtId="0" fontId="1" fillId="18" borderId="0" xfId="2" applyFont="1" applyFill="1" applyBorder="1" applyAlignment="1" applyProtection="1"/>
    <xf numFmtId="0" fontId="1" fillId="18" borderId="4" xfId="2" applyFont="1" applyFill="1" applyBorder="1" applyAlignment="1" applyProtection="1">
      <alignment horizontal="left"/>
    </xf>
    <xf numFmtId="0" fontId="1" fillId="18" borderId="3" xfId="2" applyFont="1" applyFill="1" applyBorder="1" applyAlignment="1" applyProtection="1">
      <alignment horizontal="left"/>
    </xf>
    <xf numFmtId="0" fontId="1" fillId="18" borderId="5" xfId="2" applyFont="1" applyFill="1" applyBorder="1" applyProtection="1"/>
    <xf numFmtId="0" fontId="1" fillId="18" borderId="8" xfId="2" applyFont="1" applyFill="1" applyBorder="1" applyAlignment="1" applyProtection="1">
      <alignment horizontal="left"/>
    </xf>
    <xf numFmtId="0" fontId="1" fillId="18" borderId="1" xfId="2" applyFont="1" applyFill="1" applyBorder="1" applyAlignment="1" applyProtection="1">
      <alignment horizontal="left"/>
    </xf>
    <xf numFmtId="0" fontId="1" fillId="18" borderId="9" xfId="2" applyFont="1" applyFill="1" applyBorder="1" applyProtection="1"/>
    <xf numFmtId="0" fontId="1" fillId="18" borderId="0" xfId="2" applyFont="1" applyFill="1" applyProtection="1">
      <protection locked="0"/>
    </xf>
    <xf numFmtId="0" fontId="4" fillId="18" borderId="0" xfId="2" applyFont="1" applyFill="1" applyBorder="1" applyProtection="1"/>
    <xf numFmtId="0" fontId="5" fillId="18" borderId="2" xfId="2" applyFont="1" applyFill="1" applyBorder="1" applyAlignment="1" applyProtection="1">
      <alignment horizontal="right"/>
    </xf>
    <xf numFmtId="0" fontId="5" fillId="18" borderId="0" xfId="2" applyFont="1" applyFill="1" applyAlignment="1" applyProtection="1">
      <alignment wrapText="1"/>
    </xf>
    <xf numFmtId="0" fontId="1" fillId="18" borderId="0" xfId="2" applyFont="1" applyFill="1" applyAlignment="1" applyProtection="1">
      <alignment horizontal="right"/>
    </xf>
    <xf numFmtId="164" fontId="1" fillId="10" borderId="6" xfId="2" applyNumberFormat="1" applyFont="1" applyFill="1" applyBorder="1" applyAlignment="1" applyProtection="1">
      <alignment horizontal="right"/>
      <protection locked="0"/>
    </xf>
    <xf numFmtId="164" fontId="1" fillId="10" borderId="0" xfId="2" applyNumberFormat="1" applyFont="1" applyFill="1" applyBorder="1" applyAlignment="1" applyProtection="1">
      <alignment horizontal="right"/>
      <protection locked="0"/>
    </xf>
    <xf numFmtId="164" fontId="1" fillId="10" borderId="7" xfId="2" applyNumberFormat="1" applyFont="1" applyFill="1" applyBorder="1" applyAlignment="1" applyProtection="1">
      <alignment horizontal="right"/>
      <protection locked="0"/>
    </xf>
    <xf numFmtId="164" fontId="1" fillId="10" borderId="8" xfId="2" applyNumberFormat="1" applyFont="1" applyFill="1" applyBorder="1" applyAlignment="1" applyProtection="1">
      <alignment horizontal="right"/>
      <protection locked="0"/>
    </xf>
    <xf numFmtId="164" fontId="1" fillId="10" borderId="1" xfId="2" applyNumberFormat="1" applyFont="1" applyFill="1" applyBorder="1" applyAlignment="1" applyProtection="1">
      <alignment horizontal="right"/>
      <protection locked="0"/>
    </xf>
    <xf numFmtId="164" fontId="1" fillId="10" borderId="9" xfId="2" applyNumberFormat="1" applyFont="1" applyFill="1" applyBorder="1" applyAlignment="1" applyProtection="1">
      <alignment horizontal="right"/>
      <protection locked="0"/>
    </xf>
    <xf numFmtId="0" fontId="1" fillId="18" borderId="0" xfId="2" applyFont="1" applyFill="1" applyAlignment="1" applyProtection="1">
      <alignment horizontal="left" indent="4"/>
    </xf>
    <xf numFmtId="0" fontId="9" fillId="18" borderId="0" xfId="2" applyFont="1" applyFill="1"/>
    <xf numFmtId="0" fontId="11" fillId="18" borderId="1" xfId="2" applyFont="1" applyFill="1" applyBorder="1"/>
    <xf numFmtId="0" fontId="4" fillId="18" borderId="0" xfId="2" applyFont="1" applyFill="1" applyAlignment="1" applyProtection="1">
      <alignment horizontal="left" indent="2"/>
    </xf>
    <xf numFmtId="0" fontId="4" fillId="18" borderId="0" xfId="2" applyFont="1" applyFill="1" applyAlignment="1" applyProtection="1">
      <alignment horizontal="left"/>
    </xf>
    <xf numFmtId="0" fontId="4" fillId="18" borderId="0" xfId="2" applyFont="1" applyFill="1" applyBorder="1"/>
    <xf numFmtId="0" fontId="1" fillId="18" borderId="0" xfId="2" applyFont="1" applyFill="1" applyBorder="1"/>
    <xf numFmtId="0" fontId="1" fillId="18" borderId="0" xfId="2" applyFont="1" applyFill="1"/>
    <xf numFmtId="0" fontId="17" fillId="18" borderId="0" xfId="2" applyFont="1" applyFill="1" applyBorder="1"/>
    <xf numFmtId="0" fontId="21" fillId="18" borderId="0" xfId="2" applyFont="1" applyFill="1"/>
    <xf numFmtId="0" fontId="1" fillId="18" borderId="8" xfId="2" applyFont="1" applyFill="1" applyBorder="1" applyAlignment="1" applyProtection="1">
      <alignment horizontal="left" indent="4"/>
    </xf>
    <xf numFmtId="0" fontId="1" fillId="18" borderId="9" xfId="2" applyFont="1" applyFill="1" applyBorder="1" applyAlignment="1">
      <alignment horizontal="left" indent="4"/>
    </xf>
    <xf numFmtId="0" fontId="1" fillId="18" borderId="0" xfId="2" applyFont="1" applyFill="1" applyBorder="1" applyAlignment="1">
      <alignment horizontal="left" indent="3"/>
    </xf>
    <xf numFmtId="0" fontId="4" fillId="18" borderId="4" xfId="2" applyFont="1" applyFill="1" applyBorder="1" applyProtection="1"/>
    <xf numFmtId="0" fontId="1" fillId="18" borderId="6" xfId="2" applyFont="1" applyFill="1" applyBorder="1" applyAlignment="1" applyProtection="1">
      <alignment horizontal="left" indent="2"/>
    </xf>
    <xf numFmtId="0" fontId="4" fillId="18" borderId="6" xfId="2" applyFont="1" applyFill="1" applyBorder="1"/>
    <xf numFmtId="0" fontId="1" fillId="18" borderId="8" xfId="2" applyFont="1" applyFill="1" applyBorder="1" applyAlignment="1" applyProtection="1">
      <alignment horizontal="left" indent="2"/>
    </xf>
    <xf numFmtId="0" fontId="5" fillId="18" borderId="11" xfId="2" applyFont="1" applyFill="1" applyBorder="1" applyAlignment="1" applyProtection="1">
      <alignment horizontal="right" vertical="center"/>
    </xf>
    <xf numFmtId="0" fontId="5" fillId="18" borderId="12" xfId="2" applyFont="1" applyFill="1" applyBorder="1" applyAlignment="1" applyProtection="1">
      <alignment horizontal="right" vertical="center"/>
    </xf>
    <xf numFmtId="164" fontId="10" fillId="18" borderId="6" xfId="2" quotePrefix="1" applyNumberFormat="1" applyFont="1" applyFill="1" applyBorder="1" applyAlignment="1" applyProtection="1">
      <alignment horizontal="right"/>
    </xf>
    <xf numFmtId="164" fontId="10" fillId="18" borderId="0" xfId="2" quotePrefix="1" applyNumberFormat="1" applyFont="1" applyFill="1" applyBorder="1" applyAlignment="1" applyProtection="1">
      <alignment horizontal="right"/>
    </xf>
    <xf numFmtId="164" fontId="10" fillId="18" borderId="7" xfId="2" quotePrefix="1" applyNumberFormat="1" applyFont="1" applyFill="1" applyBorder="1" applyAlignment="1" applyProtection="1">
      <alignment horizontal="right"/>
    </xf>
    <xf numFmtId="164" fontId="6" fillId="18" borderId="6" xfId="2" applyNumberFormat="1" applyFont="1" applyFill="1" applyBorder="1" applyAlignment="1" applyProtection="1">
      <alignment horizontal="right"/>
    </xf>
    <xf numFmtId="164" fontId="6" fillId="18" borderId="0" xfId="2" applyNumberFormat="1" applyFont="1" applyFill="1" applyBorder="1" applyAlignment="1" applyProtection="1">
      <alignment horizontal="right"/>
    </xf>
    <xf numFmtId="164" fontId="6" fillId="18" borderId="7" xfId="2" applyNumberFormat="1" applyFont="1" applyFill="1" applyBorder="1" applyAlignment="1" applyProtection="1">
      <alignment horizontal="right"/>
    </xf>
    <xf numFmtId="0" fontId="0" fillId="16" borderId="0" xfId="0" applyFill="1"/>
    <xf numFmtId="0" fontId="1" fillId="19" borderId="2" xfId="0" applyFont="1" applyFill="1" applyBorder="1"/>
    <xf numFmtId="0" fontId="0" fillId="19" borderId="2" xfId="0" applyFill="1" applyBorder="1"/>
    <xf numFmtId="0" fontId="0" fillId="18" borderId="0" xfId="0" applyFill="1"/>
    <xf numFmtId="0" fontId="2" fillId="18" borderId="0" xfId="0" applyFont="1" applyFill="1" applyAlignment="1">
      <alignment horizontal="left"/>
    </xf>
    <xf numFmtId="0" fontId="2" fillId="18" borderId="0" xfId="0" applyFont="1" applyFill="1"/>
    <xf numFmtId="0" fontId="14" fillId="18" borderId="0" xfId="0" applyFont="1" applyFill="1"/>
    <xf numFmtId="0" fontId="6" fillId="18" borderId="0" xfId="0" applyFont="1" applyFill="1"/>
    <xf numFmtId="0" fontId="23" fillId="19" borderId="11" xfId="0" applyFont="1" applyFill="1" applyBorder="1"/>
    <xf numFmtId="0" fontId="0" fillId="19" borderId="12" xfId="0" applyFill="1" applyBorder="1"/>
    <xf numFmtId="0" fontId="24" fillId="14" borderId="10" xfId="0" applyFont="1" applyFill="1" applyBorder="1"/>
    <xf numFmtId="0" fontId="1" fillId="0" borderId="0" xfId="0" applyFont="1" applyAlignment="1"/>
    <xf numFmtId="0" fontId="1" fillId="4" borderId="0" xfId="0" applyFont="1" applyFill="1" applyAlignment="1"/>
    <xf numFmtId="0" fontId="1" fillId="24" borderId="0" xfId="0" applyFont="1" applyFill="1" applyAlignment="1"/>
    <xf numFmtId="0" fontId="4" fillId="24" borderId="0" xfId="2" applyFont="1" applyFill="1" applyBorder="1"/>
    <xf numFmtId="0" fontId="1" fillId="14" borderId="0" xfId="0" applyFont="1" applyFill="1"/>
    <xf numFmtId="0" fontId="4" fillId="24" borderId="1" xfId="2" applyFont="1" applyFill="1" applyBorder="1" applyAlignment="1">
      <alignment horizontal="left"/>
    </xf>
    <xf numFmtId="0" fontId="1" fillId="17" borderId="0" xfId="0" applyFont="1" applyFill="1" applyAlignment="1">
      <alignment horizontal="left"/>
    </xf>
    <xf numFmtId="0" fontId="4" fillId="17" borderId="0" xfId="2" applyFont="1" applyFill="1" applyBorder="1"/>
    <xf numFmtId="0" fontId="1" fillId="16" borderId="0" xfId="0" applyFont="1" applyFill="1"/>
    <xf numFmtId="0" fontId="1" fillId="20" borderId="0" xfId="0" applyFont="1" applyFill="1"/>
    <xf numFmtId="0" fontId="1" fillId="20" borderId="0" xfId="0" applyFont="1" applyFill="1" applyBorder="1"/>
    <xf numFmtId="0" fontId="1" fillId="21" borderId="0" xfId="0" applyFont="1" applyFill="1" applyAlignment="1"/>
    <xf numFmtId="0" fontId="4" fillId="21" borderId="0" xfId="2" applyFont="1" applyFill="1" applyBorder="1" applyAlignment="1" applyProtection="1">
      <alignment horizontal="left" wrapText="1"/>
    </xf>
    <xf numFmtId="0" fontId="1" fillId="6" borderId="0" xfId="0" applyFont="1" applyFill="1" applyAlignment="1"/>
    <xf numFmtId="0" fontId="1" fillId="21" borderId="1" xfId="0" applyFont="1" applyFill="1" applyBorder="1" applyAlignment="1"/>
    <xf numFmtId="0" fontId="1" fillId="22" borderId="1" xfId="0" applyFont="1" applyFill="1" applyBorder="1"/>
    <xf numFmtId="0" fontId="2" fillId="0" borderId="0" xfId="2" applyFont="1" applyAlignment="1" applyProtection="1">
      <alignment wrapText="1"/>
    </xf>
    <xf numFmtId="0" fontId="2" fillId="0" borderId="0" xfId="0" applyFont="1"/>
    <xf numFmtId="0" fontId="1" fillId="18" borderId="0" xfId="2" applyFont="1" applyFill="1" applyAlignment="1" applyProtection="1">
      <alignment horizontal="left" vertical="top" wrapText="1"/>
    </xf>
    <xf numFmtId="0" fontId="2" fillId="18" borderId="0" xfId="2" applyFont="1" applyFill="1" applyProtection="1"/>
    <xf numFmtId="164" fontId="19" fillId="9" borderId="6" xfId="0" applyNumberFormat="1" applyFont="1" applyFill="1" applyBorder="1" applyAlignment="1" applyProtection="1">
      <alignment horizontal="right" indent="2"/>
      <protection locked="0"/>
    </xf>
    <xf numFmtId="164" fontId="19" fillId="9" borderId="0" xfId="0" applyNumberFormat="1" applyFont="1" applyFill="1" applyBorder="1" applyAlignment="1" applyProtection="1">
      <alignment horizontal="right" indent="2"/>
      <protection locked="0"/>
    </xf>
    <xf numFmtId="164" fontId="19" fillId="10" borderId="4" xfId="0" applyNumberFormat="1" applyFont="1" applyFill="1" applyBorder="1" applyAlignment="1" applyProtection="1">
      <alignment horizontal="right" indent="2"/>
      <protection locked="0"/>
    </xf>
    <xf numFmtId="164" fontId="19" fillId="10" borderId="3" xfId="0" applyNumberFormat="1" applyFont="1" applyFill="1" applyBorder="1" applyAlignment="1" applyProtection="1">
      <alignment horizontal="right" indent="2"/>
      <protection locked="0"/>
    </xf>
    <xf numFmtId="164" fontId="19" fillId="10" borderId="5" xfId="0" applyNumberFormat="1" applyFont="1" applyFill="1" applyBorder="1" applyAlignment="1" applyProtection="1">
      <alignment horizontal="right" indent="2"/>
      <protection locked="0"/>
    </xf>
    <xf numFmtId="164" fontId="19" fillId="10" borderId="8" xfId="0" applyNumberFormat="1" applyFont="1" applyFill="1" applyBorder="1" applyAlignment="1" applyProtection="1">
      <alignment horizontal="right" indent="2"/>
      <protection locked="0"/>
    </xf>
    <xf numFmtId="164" fontId="19" fillId="10" borderId="1" xfId="0" applyNumberFormat="1" applyFont="1" applyFill="1" applyBorder="1" applyAlignment="1" applyProtection="1">
      <alignment horizontal="right" indent="2"/>
      <protection locked="0"/>
    </xf>
    <xf numFmtId="164" fontId="19" fillId="10" borderId="9" xfId="0" applyNumberFormat="1" applyFont="1" applyFill="1" applyBorder="1" applyAlignment="1" applyProtection="1">
      <alignment horizontal="right" indent="2"/>
      <protection locked="0"/>
    </xf>
    <xf numFmtId="164" fontId="19" fillId="10" borderId="10" xfId="0" applyNumberFormat="1" applyFont="1" applyFill="1" applyBorder="1" applyAlignment="1" applyProtection="1">
      <alignment horizontal="right" indent="3"/>
      <protection locked="0"/>
    </xf>
    <xf numFmtId="0" fontId="2" fillId="0" borderId="0" xfId="2" applyFont="1" applyAlignment="1" applyProtection="1">
      <alignment wrapText="1"/>
    </xf>
    <xf numFmtId="0" fontId="1" fillId="18" borderId="0" xfId="2" applyFont="1" applyFill="1" applyAlignment="1" applyProtection="1">
      <alignment horizontal="left" vertical="top" wrapText="1"/>
    </xf>
    <xf numFmtId="0" fontId="1" fillId="18" borderId="6" xfId="2" applyFont="1" applyFill="1" applyBorder="1" applyAlignment="1" applyProtection="1">
      <alignment horizontal="left" indent="4"/>
    </xf>
    <xf numFmtId="0" fontId="2" fillId="18" borderId="0" xfId="0" applyFont="1" applyFill="1" applyAlignment="1">
      <alignment horizontal="left" indent="1"/>
    </xf>
    <xf numFmtId="0" fontId="26" fillId="18" borderId="0" xfId="0" applyFont="1" applyFill="1" applyAlignment="1">
      <alignment horizontal="left"/>
    </xf>
    <xf numFmtId="164" fontId="19" fillId="9" borderId="6" xfId="2" applyNumberFormat="1" applyFont="1" applyFill="1" applyBorder="1" applyAlignment="1" applyProtection="1">
      <alignment horizontal="right"/>
      <protection locked="0"/>
    </xf>
    <xf numFmtId="164" fontId="19" fillId="9" borderId="0" xfId="2" applyNumberFormat="1" applyFont="1" applyFill="1" applyBorder="1" applyAlignment="1" applyProtection="1">
      <alignment horizontal="right"/>
      <protection locked="0"/>
    </xf>
    <xf numFmtId="164" fontId="19" fillId="9" borderId="7" xfId="2" applyNumberFormat="1" applyFont="1" applyFill="1" applyBorder="1" applyAlignment="1" applyProtection="1">
      <alignment horizontal="right"/>
      <protection locked="0"/>
    </xf>
    <xf numFmtId="0" fontId="2" fillId="18" borderId="0" xfId="2" applyFont="1" applyFill="1" applyAlignment="1" applyProtection="1"/>
    <xf numFmtId="0" fontId="1" fillId="18" borderId="0" xfId="2" applyFill="1" applyAlignment="1">
      <alignment horizontal="left"/>
    </xf>
    <xf numFmtId="0" fontId="4" fillId="0" borderId="0" xfId="2" applyFont="1" applyFill="1"/>
    <xf numFmtId="0" fontId="4" fillId="0" borderId="0" xfId="2" applyFont="1" applyFill="1" applyAlignment="1">
      <alignment horizontal="justify"/>
    </xf>
    <xf numFmtId="0" fontId="4" fillId="0" borderId="0" xfId="2" applyFont="1" applyFill="1" applyAlignment="1">
      <alignment horizontal="left"/>
    </xf>
    <xf numFmtId="0" fontId="27" fillId="0" borderId="0" xfId="2" applyFont="1" applyFill="1" applyAlignment="1">
      <alignment horizontal="justify"/>
    </xf>
    <xf numFmtId="0" fontId="4" fillId="0" borderId="13" xfId="2" applyFont="1" applyBorder="1" applyAlignment="1">
      <alignment horizontal="center"/>
    </xf>
    <xf numFmtId="0" fontId="4" fillId="0" borderId="15" xfId="2" applyFont="1" applyBorder="1" applyAlignment="1">
      <alignment horizontal="center"/>
    </xf>
    <xf numFmtId="164" fontId="19" fillId="9" borderId="15" xfId="0" applyNumberFormat="1" applyFont="1" applyFill="1" applyBorder="1" applyAlignment="1" applyProtection="1">
      <alignment horizontal="right" indent="2"/>
      <protection locked="0"/>
    </xf>
    <xf numFmtId="164" fontId="10" fillId="12" borderId="8" xfId="0" quotePrefix="1" applyNumberFormat="1" applyFont="1" applyFill="1" applyBorder="1" applyAlignment="1" applyProtection="1">
      <alignment horizontal="right" indent="2"/>
    </xf>
    <xf numFmtId="164" fontId="10" fillId="12" borderId="1" xfId="0" quotePrefix="1" applyNumberFormat="1" applyFont="1" applyFill="1" applyBorder="1" applyAlignment="1" applyProtection="1">
      <alignment horizontal="right" indent="2"/>
    </xf>
    <xf numFmtId="164" fontId="10" fillId="12" borderId="9" xfId="0" quotePrefix="1" applyNumberFormat="1" applyFont="1" applyFill="1" applyBorder="1" applyAlignment="1" applyProtection="1">
      <alignment horizontal="right" indent="2"/>
    </xf>
    <xf numFmtId="164" fontId="10" fillId="0" borderId="3" xfId="0" quotePrefix="1" applyNumberFormat="1" applyFont="1" applyFill="1" applyBorder="1" applyAlignment="1" applyProtection="1">
      <alignment horizontal="right" indent="2"/>
    </xf>
    <xf numFmtId="164" fontId="19" fillId="9" borderId="8" xfId="0" applyNumberFormat="1" applyFont="1" applyFill="1" applyBorder="1" applyAlignment="1" applyProtection="1">
      <alignment horizontal="right" indent="2"/>
      <protection locked="0"/>
    </xf>
    <xf numFmtId="164" fontId="19" fillId="9" borderId="1" xfId="0" applyNumberFormat="1" applyFont="1" applyFill="1" applyBorder="1" applyAlignment="1" applyProtection="1">
      <alignment horizontal="right" indent="2"/>
      <protection locked="0"/>
    </xf>
    <xf numFmtId="0" fontId="9" fillId="2" borderId="15" xfId="2" applyFont="1" applyFill="1" applyBorder="1"/>
    <xf numFmtId="164" fontId="10" fillId="0" borderId="13" xfId="0" quotePrefix="1" applyNumberFormat="1" applyFont="1" applyFill="1" applyBorder="1" applyAlignment="1" applyProtection="1">
      <alignment horizontal="right" indent="2"/>
    </xf>
    <xf numFmtId="164" fontId="10" fillId="0" borderId="15" xfId="0" quotePrefix="1" applyNumberFormat="1" applyFont="1" applyFill="1" applyBorder="1" applyAlignment="1" applyProtection="1">
      <alignment horizontal="right" indent="2"/>
    </xf>
    <xf numFmtId="164" fontId="19" fillId="9" borderId="14" xfId="0" applyNumberFormat="1" applyFont="1" applyFill="1" applyBorder="1" applyAlignment="1" applyProtection="1">
      <alignment horizontal="right" indent="2"/>
      <protection locked="0"/>
    </xf>
    <xf numFmtId="164" fontId="10" fillId="12" borderId="10" xfId="0" quotePrefix="1" applyNumberFormat="1" applyFont="1" applyFill="1" applyBorder="1" applyAlignment="1" applyProtection="1">
      <alignment horizontal="right" indent="2"/>
    </xf>
    <xf numFmtId="0" fontId="9" fillId="0" borderId="14" xfId="2" applyFont="1" applyBorder="1" applyAlignment="1">
      <alignment horizontal="right"/>
    </xf>
    <xf numFmtId="0" fontId="1" fillId="2" borderId="7" xfId="2" applyFont="1" applyFill="1" applyBorder="1" applyAlignment="1"/>
    <xf numFmtId="0" fontId="1" fillId="0" borderId="0" xfId="2" applyFont="1" applyFill="1" applyAlignment="1">
      <alignment horizontal="left" indent="3"/>
    </xf>
    <xf numFmtId="0" fontId="1" fillId="0" borderId="1" xfId="2" applyFont="1" applyFill="1" applyBorder="1" applyAlignment="1">
      <alignment horizontal="left" indent="3"/>
    </xf>
    <xf numFmtId="164" fontId="19" fillId="9" borderId="8" xfId="2" applyNumberFormat="1" applyFont="1" applyFill="1" applyBorder="1" applyAlignment="1" applyProtection="1">
      <alignment horizontal="right"/>
      <protection locked="0"/>
    </xf>
    <xf numFmtId="164" fontId="19" fillId="9" borderId="1" xfId="2" applyNumberFormat="1" applyFont="1" applyFill="1" applyBorder="1" applyAlignment="1" applyProtection="1">
      <alignment horizontal="right"/>
      <protection locked="0"/>
    </xf>
    <xf numFmtId="164" fontId="19" fillId="9" borderId="9" xfId="2" applyNumberFormat="1" applyFont="1" applyFill="1" applyBorder="1" applyAlignment="1" applyProtection="1">
      <alignment horizontal="right"/>
      <protection locked="0"/>
    </xf>
    <xf numFmtId="0" fontId="1" fillId="18" borderId="4" xfId="2" applyFont="1" applyFill="1" applyBorder="1" applyAlignment="1" applyProtection="1">
      <alignment horizontal="left" indent="2"/>
    </xf>
    <xf numFmtId="0" fontId="1" fillId="18" borderId="3" xfId="2" applyFont="1" applyFill="1" applyBorder="1" applyProtection="1"/>
    <xf numFmtId="0" fontId="1" fillId="18" borderId="1" xfId="2" applyFont="1" applyFill="1" applyBorder="1" applyProtection="1"/>
    <xf numFmtId="0" fontId="5" fillId="18" borderId="4" xfId="2" applyFont="1" applyFill="1" applyBorder="1" applyAlignment="1" applyProtection="1">
      <alignment horizontal="right" vertical="center"/>
    </xf>
    <xf numFmtId="0" fontId="5" fillId="18" borderId="3" xfId="2" applyFont="1" applyFill="1" applyBorder="1" applyAlignment="1" applyProtection="1">
      <alignment horizontal="right" vertical="center"/>
    </xf>
    <xf numFmtId="0" fontId="5" fillId="18" borderId="5" xfId="2" applyFont="1" applyFill="1" applyBorder="1" applyAlignment="1" applyProtection="1">
      <alignment horizontal="right" vertical="center"/>
    </xf>
    <xf numFmtId="0" fontId="1" fillId="18" borderId="0" xfId="2" applyFont="1" applyFill="1" applyBorder="1" applyAlignment="1" applyProtection="1">
      <alignment horizontal="left"/>
    </xf>
    <xf numFmtId="0" fontId="1" fillId="18" borderId="7" xfId="2" applyFont="1" applyFill="1" applyBorder="1" applyProtection="1"/>
    <xf numFmtId="0" fontId="5" fillId="18" borderId="4" xfId="2" applyFont="1" applyFill="1" applyBorder="1" applyAlignment="1" applyProtection="1">
      <alignment horizontal="right"/>
    </xf>
    <xf numFmtId="0" fontId="5" fillId="18" borderId="8" xfId="2" applyFont="1" applyFill="1" applyBorder="1" applyAlignment="1" applyProtection="1">
      <alignment horizontal="right"/>
    </xf>
    <xf numFmtId="164" fontId="10" fillId="18" borderId="4" xfId="2" quotePrefix="1" applyNumberFormat="1" applyFont="1" applyFill="1" applyBorder="1" applyAlignment="1" applyProtection="1">
      <alignment horizontal="right"/>
    </xf>
    <xf numFmtId="164" fontId="10" fillId="18" borderId="3" xfId="2" quotePrefix="1" applyNumberFormat="1" applyFont="1" applyFill="1" applyBorder="1" applyAlignment="1" applyProtection="1">
      <alignment horizontal="right"/>
    </xf>
    <xf numFmtId="164" fontId="10" fillId="18" borderId="5" xfId="2" quotePrefix="1" applyNumberFormat="1" applyFont="1" applyFill="1" applyBorder="1" applyAlignment="1" applyProtection="1">
      <alignment horizontal="right"/>
    </xf>
    <xf numFmtId="0" fontId="4" fillId="18" borderId="6" xfId="2" applyFont="1" applyFill="1" applyBorder="1" applyAlignment="1" applyProtection="1">
      <alignment horizontal="left" indent="2"/>
    </xf>
    <xf numFmtId="0" fontId="1" fillId="18" borderId="6" xfId="2" applyFont="1" applyFill="1" applyBorder="1" applyAlignment="1" applyProtection="1">
      <alignment horizontal="left" indent="3"/>
    </xf>
    <xf numFmtId="0" fontId="4" fillId="18" borderId="6" xfId="2" applyFont="1" applyFill="1" applyBorder="1" applyProtection="1"/>
    <xf numFmtId="0" fontId="1" fillId="18" borderId="8" xfId="2" applyFont="1" applyFill="1" applyBorder="1" applyAlignment="1" applyProtection="1">
      <alignment horizontal="left" indent="3"/>
    </xf>
    <xf numFmtId="164" fontId="10" fillId="18" borderId="4" xfId="0" quotePrefix="1" applyNumberFormat="1" applyFont="1" applyFill="1" applyBorder="1" applyAlignment="1" applyProtection="1">
      <alignment horizontal="right"/>
    </xf>
    <xf numFmtId="164" fontId="10" fillId="18" borderId="3" xfId="0" quotePrefix="1" applyNumberFormat="1" applyFont="1" applyFill="1" applyBorder="1" applyAlignment="1" applyProtection="1">
      <alignment horizontal="right"/>
    </xf>
    <xf numFmtId="164" fontId="10" fillId="18" borderId="5" xfId="0" quotePrefix="1" applyNumberFormat="1" applyFont="1" applyFill="1" applyBorder="1" applyAlignment="1" applyProtection="1">
      <alignment horizontal="right"/>
    </xf>
    <xf numFmtId="164" fontId="10" fillId="18" borderId="6" xfId="0" quotePrefix="1" applyNumberFormat="1" applyFont="1" applyFill="1" applyBorder="1" applyAlignment="1" applyProtection="1">
      <alignment horizontal="right"/>
    </xf>
    <xf numFmtId="164" fontId="10" fillId="18" borderId="0" xfId="0" quotePrefix="1" applyNumberFormat="1" applyFont="1" applyFill="1" applyBorder="1" applyAlignment="1" applyProtection="1">
      <alignment horizontal="right"/>
    </xf>
    <xf numFmtId="164" fontId="10" fillId="18" borderId="7" xfId="0" quotePrefix="1" applyNumberFormat="1" applyFont="1" applyFill="1" applyBorder="1" applyAlignment="1" applyProtection="1">
      <alignment horizontal="right"/>
    </xf>
    <xf numFmtId="0" fontId="4" fillId="18" borderId="0" xfId="2" applyFont="1" applyFill="1" applyBorder="1" applyAlignment="1" applyProtection="1">
      <alignment horizontal="left" wrapText="1" indent="2"/>
    </xf>
    <xf numFmtId="164" fontId="10" fillId="12" borderId="8" xfId="0" quotePrefix="1" applyNumberFormat="1" applyFont="1" applyFill="1" applyBorder="1" applyAlignment="1" applyProtection="1">
      <alignment horizontal="right"/>
    </xf>
    <xf numFmtId="0" fontId="1" fillId="18" borderId="0" xfId="2" applyFill="1" applyBorder="1"/>
    <xf numFmtId="0" fontId="19" fillId="0" borderId="0" xfId="0" applyFont="1" applyFill="1" applyBorder="1" applyAlignment="1">
      <alignment horizontal="left"/>
    </xf>
    <xf numFmtId="0" fontId="1" fillId="18" borderId="3" xfId="2" applyFill="1" applyBorder="1"/>
    <xf numFmtId="0" fontId="1" fillId="18" borderId="5" xfId="2" applyFill="1" applyBorder="1"/>
    <xf numFmtId="0" fontId="1" fillId="18" borderId="7" xfId="2" applyFill="1" applyBorder="1"/>
    <xf numFmtId="0" fontId="1" fillId="18" borderId="1" xfId="2" applyFill="1" applyBorder="1"/>
    <xf numFmtId="0" fontId="1" fillId="18" borderId="9" xfId="2" applyFill="1" applyBorder="1"/>
    <xf numFmtId="164" fontId="6" fillId="18" borderId="6" xfId="2" applyNumberFormat="1" applyFont="1" applyFill="1" applyBorder="1" applyAlignment="1" applyProtection="1">
      <alignment horizontal="right" indent="1"/>
    </xf>
    <xf numFmtId="164" fontId="10" fillId="12" borderId="11" xfId="0" quotePrefix="1" applyNumberFormat="1" applyFont="1" applyFill="1" applyBorder="1" applyAlignment="1" applyProtection="1">
      <alignment horizontal="right" indent="1"/>
    </xf>
    <xf numFmtId="164" fontId="10" fillId="18" borderId="4" xfId="2" quotePrefix="1" applyNumberFormat="1" applyFont="1" applyFill="1" applyBorder="1" applyAlignment="1" applyProtection="1">
      <alignment horizontal="right" indent="2"/>
    </xf>
    <xf numFmtId="164" fontId="6" fillId="18" borderId="6" xfId="2" applyNumberFormat="1" applyFont="1" applyFill="1" applyBorder="1" applyAlignment="1" applyProtection="1">
      <alignment horizontal="right" indent="2"/>
    </xf>
    <xf numFmtId="164" fontId="10" fillId="18" borderId="6" xfId="2" quotePrefix="1" applyNumberFormat="1" applyFont="1" applyFill="1" applyBorder="1" applyAlignment="1" applyProtection="1">
      <alignment horizontal="right" indent="2"/>
    </xf>
    <xf numFmtId="164" fontId="10" fillId="12" borderId="11" xfId="0" quotePrefix="1" applyNumberFormat="1" applyFont="1" applyFill="1" applyBorder="1" applyAlignment="1" applyProtection="1">
      <alignment horizontal="right" indent="3"/>
    </xf>
    <xf numFmtId="164" fontId="10" fillId="18" borderId="13" xfId="2" quotePrefix="1" applyNumberFormat="1" applyFont="1" applyFill="1" applyBorder="1" applyAlignment="1" applyProtection="1">
      <alignment horizontal="right" indent="3"/>
    </xf>
    <xf numFmtId="164" fontId="6" fillId="18" borderId="15" xfId="2" applyNumberFormat="1" applyFont="1" applyFill="1" applyBorder="1" applyAlignment="1" applyProtection="1">
      <alignment horizontal="right" indent="3"/>
    </xf>
    <xf numFmtId="164" fontId="19" fillId="9" borderId="15" xfId="2" applyNumberFormat="1" applyFont="1" applyFill="1" applyBorder="1" applyAlignment="1" applyProtection="1">
      <alignment horizontal="right" indent="3"/>
      <protection locked="0"/>
    </xf>
    <xf numFmtId="164" fontId="6" fillId="13" borderId="15" xfId="0" applyNumberFormat="1" applyFont="1" applyFill="1" applyBorder="1" applyAlignment="1" applyProtection="1">
      <alignment horizontal="right" indent="3"/>
      <protection locked="0"/>
    </xf>
    <xf numFmtId="164" fontId="10" fillId="18" borderId="15" xfId="2" quotePrefix="1" applyNumberFormat="1" applyFont="1" applyFill="1" applyBorder="1" applyAlignment="1" applyProtection="1">
      <alignment horizontal="right" indent="3"/>
    </xf>
    <xf numFmtId="164" fontId="10" fillId="12" borderId="10" xfId="0" quotePrefix="1" applyNumberFormat="1" applyFont="1" applyFill="1" applyBorder="1" applyAlignment="1" applyProtection="1">
      <alignment horizontal="right" indent="3"/>
    </xf>
    <xf numFmtId="164" fontId="6" fillId="18" borderId="15" xfId="2" applyNumberFormat="1" applyFont="1" applyFill="1" applyBorder="1" applyAlignment="1" applyProtection="1">
      <alignment horizontal="right" indent="1"/>
    </xf>
    <xf numFmtId="164" fontId="10" fillId="12" borderId="2" xfId="0" quotePrefix="1" applyNumberFormat="1" applyFont="1" applyFill="1" applyBorder="1" applyAlignment="1" applyProtection="1">
      <alignment horizontal="right" indent="1"/>
    </xf>
    <xf numFmtId="164" fontId="6" fillId="18" borderId="15" xfId="2" applyNumberFormat="1" applyFont="1" applyFill="1" applyBorder="1" applyAlignment="1" applyProtection="1">
      <alignment horizontal="right" indent="2"/>
    </xf>
    <xf numFmtId="164" fontId="10" fillId="18" borderId="15" xfId="2" quotePrefix="1" applyNumberFormat="1" applyFont="1" applyFill="1" applyBorder="1" applyAlignment="1" applyProtection="1">
      <alignment horizontal="right" indent="2"/>
    </xf>
    <xf numFmtId="164" fontId="19" fillId="13" borderId="6" xfId="2" applyNumberFormat="1" applyFont="1" applyFill="1" applyBorder="1" applyAlignment="1" applyProtection="1">
      <alignment horizontal="right" indent="2"/>
      <protection locked="0"/>
    </xf>
    <xf numFmtId="164" fontId="6" fillId="0" borderId="15" xfId="2" applyNumberFormat="1" applyFont="1" applyFill="1" applyBorder="1" applyAlignment="1" applyProtection="1">
      <alignment horizontal="right" indent="2"/>
    </xf>
    <xf numFmtId="164" fontId="10" fillId="12" borderId="12" xfId="0" quotePrefix="1" applyNumberFormat="1" applyFont="1" applyFill="1" applyBorder="1" applyAlignment="1" applyProtection="1">
      <alignment horizontal="right" indent="1"/>
    </xf>
    <xf numFmtId="164" fontId="10" fillId="12" borderId="12" xfId="0" quotePrefix="1" applyNumberFormat="1" applyFont="1" applyFill="1" applyBorder="1" applyAlignment="1" applyProtection="1">
      <alignment horizontal="right" indent="2"/>
    </xf>
    <xf numFmtId="164" fontId="19" fillId="9" borderId="0" xfId="2" applyNumberFormat="1" applyFont="1" applyFill="1" applyBorder="1" applyAlignment="1" applyProtection="1">
      <alignment horizontal="right" indent="3"/>
      <protection locked="0"/>
    </xf>
    <xf numFmtId="164" fontId="10" fillId="12" borderId="2" xfId="0" quotePrefix="1" applyNumberFormat="1" applyFont="1" applyFill="1" applyBorder="1" applyAlignment="1" applyProtection="1">
      <alignment horizontal="right" indent="3"/>
    </xf>
    <xf numFmtId="164" fontId="10" fillId="12" borderId="12" xfId="0" quotePrefix="1" applyNumberFormat="1" applyFont="1" applyFill="1" applyBorder="1" applyAlignment="1" applyProtection="1">
      <alignment horizontal="right" indent="3"/>
    </xf>
    <xf numFmtId="0" fontId="30" fillId="14" borderId="13" xfId="3" applyFont="1" applyFill="1" applyBorder="1" applyAlignment="1">
      <alignment horizontal="center" vertical="center" wrapText="1"/>
    </xf>
    <xf numFmtId="0" fontId="30" fillId="14" borderId="4" xfId="3" applyFont="1" applyFill="1" applyBorder="1" applyAlignment="1">
      <alignment horizontal="center" vertical="center" wrapText="1"/>
    </xf>
    <xf numFmtId="0" fontId="30" fillId="14" borderId="4" xfId="3" applyFont="1" applyFill="1" applyBorder="1" applyAlignment="1">
      <alignment horizontal="right"/>
    </xf>
    <xf numFmtId="0" fontId="30" fillId="14" borderId="3" xfId="3" applyFont="1" applyFill="1" applyBorder="1" applyAlignment="1">
      <alignment horizontal="right"/>
    </xf>
    <xf numFmtId="0" fontId="30" fillId="14" borderId="5" xfId="3" applyFont="1" applyFill="1" applyBorder="1" applyAlignment="1">
      <alignment horizontal="right"/>
    </xf>
    <xf numFmtId="0" fontId="30" fillId="14" borderId="8" xfId="3" applyFont="1" applyFill="1" applyBorder="1" applyAlignment="1">
      <alignment horizontal="right"/>
    </xf>
    <xf numFmtId="0" fontId="30" fillId="14" borderId="1" xfId="3" applyFont="1" applyFill="1" applyBorder="1" applyAlignment="1">
      <alignment horizontal="right"/>
    </xf>
    <xf numFmtId="0" fontId="30" fillId="14" borderId="9" xfId="3" applyFont="1" applyFill="1" applyBorder="1" applyAlignment="1">
      <alignment horizontal="right"/>
    </xf>
    <xf numFmtId="0" fontId="18" fillId="14" borderId="6" xfId="2" applyFont="1" applyFill="1" applyBorder="1" applyAlignment="1" applyProtection="1">
      <alignment horizontal="center" wrapText="1"/>
    </xf>
    <xf numFmtId="0" fontId="18" fillId="14" borderId="0" xfId="2" applyFont="1" applyFill="1" applyBorder="1" applyAlignment="1" applyProtection="1">
      <alignment horizontal="center" wrapText="1"/>
    </xf>
    <xf numFmtId="0" fontId="18" fillId="14" borderId="2" xfId="2" applyFont="1" applyFill="1" applyBorder="1" applyAlignment="1" applyProtection="1">
      <alignment horizontal="center" wrapText="1"/>
    </xf>
    <xf numFmtId="0" fontId="18" fillId="14" borderId="7" xfId="2" applyFont="1" applyFill="1" applyBorder="1" applyAlignment="1" applyProtection="1">
      <alignment horizontal="center" wrapText="1"/>
    </xf>
    <xf numFmtId="0" fontId="1" fillId="18" borderId="0" xfId="2" applyFont="1" applyFill="1" applyBorder="1" applyProtection="1"/>
    <xf numFmtId="0" fontId="1" fillId="18" borderId="0" xfId="2" applyFill="1" applyAlignment="1">
      <alignment horizontal="center" wrapText="1"/>
    </xf>
    <xf numFmtId="0" fontId="30" fillId="14" borderId="6" xfId="3" applyFont="1" applyFill="1" applyBorder="1" applyAlignment="1">
      <alignment horizontal="center" wrapText="1"/>
    </xf>
    <xf numFmtId="0" fontId="30" fillId="14" borderId="0" xfId="3" applyFont="1" applyFill="1" applyBorder="1" applyAlignment="1">
      <alignment horizontal="center" wrapText="1"/>
    </xf>
    <xf numFmtId="0" fontId="30" fillId="14" borderId="7" xfId="3" applyFont="1" applyFill="1" applyBorder="1" applyAlignment="1">
      <alignment horizontal="center" wrapText="1"/>
    </xf>
    <xf numFmtId="0" fontId="12" fillId="18" borderId="13" xfId="0" applyFont="1" applyFill="1" applyBorder="1" applyProtection="1"/>
    <xf numFmtId="0" fontId="12" fillId="18" borderId="15" xfId="0" applyFont="1" applyFill="1" applyBorder="1" applyProtection="1"/>
    <xf numFmtId="0" fontId="5" fillId="18" borderId="14" xfId="2" applyFont="1" applyFill="1" applyBorder="1" applyAlignment="1" applyProtection="1">
      <alignment horizontal="center" wrapText="1"/>
    </xf>
    <xf numFmtId="0" fontId="5" fillId="18" borderId="15" xfId="2" applyFont="1" applyFill="1" applyBorder="1" applyAlignment="1" applyProtection="1">
      <alignment horizontal="right"/>
    </xf>
    <xf numFmtId="0" fontId="5" fillId="18" borderId="14" xfId="2" applyFont="1" applyFill="1" applyBorder="1" applyAlignment="1" applyProtection="1">
      <alignment horizontal="right"/>
    </xf>
    <xf numFmtId="0" fontId="1" fillId="18" borderId="6" xfId="2" applyFont="1" applyFill="1" applyBorder="1" applyAlignment="1" applyProtection="1">
      <alignment horizontal="left" indent="5"/>
    </xf>
    <xf numFmtId="0" fontId="1" fillId="2" borderId="7" xfId="2" applyFont="1" applyFill="1" applyBorder="1" applyAlignment="1">
      <alignment horizontal="left" indent="4"/>
    </xf>
    <xf numFmtId="0" fontId="4" fillId="18" borderId="8" xfId="2" applyFont="1" applyFill="1" applyBorder="1" applyAlignment="1" applyProtection="1">
      <alignment horizontal="left"/>
    </xf>
    <xf numFmtId="164" fontId="6" fillId="12" borderId="1" xfId="0" quotePrefix="1" applyNumberFormat="1" applyFont="1" applyFill="1" applyBorder="1" applyAlignment="1" applyProtection="1">
      <alignment horizontal="right"/>
    </xf>
    <xf numFmtId="164" fontId="6" fillId="12" borderId="9" xfId="0" quotePrefix="1" applyNumberFormat="1" applyFont="1" applyFill="1" applyBorder="1" applyAlignment="1" applyProtection="1">
      <alignment horizontal="right"/>
    </xf>
    <xf numFmtId="0" fontId="4" fillId="0" borderId="0" xfId="2" applyFont="1" applyFill="1" applyAlignment="1">
      <alignment horizontal="left" indent="3"/>
    </xf>
    <xf numFmtId="164" fontId="10" fillId="0" borderId="4" xfId="0" quotePrefix="1" applyNumberFormat="1" applyFont="1" applyFill="1" applyBorder="1" applyAlignment="1" applyProtection="1">
      <alignment horizontal="right" indent="1"/>
    </xf>
    <xf numFmtId="0" fontId="18" fillId="14" borderId="11" xfId="2" applyFont="1" applyFill="1" applyBorder="1" applyAlignment="1" applyProtection="1">
      <alignment horizontal="center" wrapText="1"/>
    </xf>
    <xf numFmtId="0" fontId="18" fillId="14" borderId="12" xfId="2" applyFont="1" applyFill="1" applyBorder="1" applyAlignment="1" applyProtection="1">
      <alignment horizontal="center" wrapText="1"/>
    </xf>
    <xf numFmtId="0" fontId="9" fillId="2" borderId="14" xfId="2" applyFont="1" applyFill="1" applyBorder="1"/>
    <xf numFmtId="164" fontId="10" fillId="0" borderId="3" xfId="0" quotePrefix="1" applyNumberFormat="1" applyFont="1" applyFill="1" applyBorder="1" applyAlignment="1" applyProtection="1">
      <alignment horizontal="right" indent="1"/>
    </xf>
    <xf numFmtId="164" fontId="10" fillId="0" borderId="5" xfId="0" quotePrefix="1" applyNumberFormat="1" applyFont="1" applyFill="1" applyBorder="1" applyAlignment="1" applyProtection="1">
      <alignment horizontal="right" indent="1"/>
    </xf>
    <xf numFmtId="164" fontId="6" fillId="18" borderId="0" xfId="2" applyNumberFormat="1" applyFont="1" applyFill="1" applyBorder="1" applyAlignment="1" applyProtection="1">
      <alignment horizontal="right" indent="1"/>
    </xf>
    <xf numFmtId="164" fontId="6" fillId="18" borderId="7" xfId="2" applyNumberFormat="1" applyFont="1" applyFill="1" applyBorder="1" applyAlignment="1" applyProtection="1">
      <alignment horizontal="right" indent="1"/>
    </xf>
    <xf numFmtId="164" fontId="10" fillId="0" borderId="6" xfId="0" quotePrefix="1" applyNumberFormat="1" applyFont="1" applyFill="1" applyBorder="1" applyAlignment="1" applyProtection="1">
      <alignment horizontal="right" indent="1"/>
    </xf>
    <xf numFmtId="164" fontId="10" fillId="0" borderId="0" xfId="0" quotePrefix="1" applyNumberFormat="1" applyFont="1" applyFill="1" applyBorder="1" applyAlignment="1" applyProtection="1">
      <alignment horizontal="right" indent="1"/>
    </xf>
    <xf numFmtId="164" fontId="10" fillId="0" borderId="7" xfId="0" quotePrefix="1" applyNumberFormat="1" applyFont="1" applyFill="1" applyBorder="1" applyAlignment="1" applyProtection="1">
      <alignment horizontal="right" indent="1"/>
    </xf>
    <xf numFmtId="164" fontId="10" fillId="12" borderId="10" xfId="0" quotePrefix="1" applyNumberFormat="1" applyFont="1" applyFill="1" applyBorder="1" applyAlignment="1" applyProtection="1">
      <alignment horizontal="right" indent="1"/>
    </xf>
    <xf numFmtId="164" fontId="10" fillId="0" borderId="13" xfId="0" quotePrefix="1" applyNumberFormat="1" applyFont="1" applyFill="1" applyBorder="1" applyAlignment="1" applyProtection="1">
      <alignment horizontal="right" indent="1"/>
    </xf>
    <xf numFmtId="164" fontId="10" fillId="0" borderId="15" xfId="0" quotePrefix="1" applyNumberFormat="1" applyFont="1" applyFill="1" applyBorder="1" applyAlignment="1" applyProtection="1">
      <alignment horizontal="right" indent="1"/>
    </xf>
    <xf numFmtId="0" fontId="1" fillId="2" borderId="4" xfId="2" applyFont="1" applyFill="1" applyBorder="1" applyAlignment="1"/>
    <xf numFmtId="0" fontId="1" fillId="2" borderId="3" xfId="2" applyFont="1" applyFill="1" applyBorder="1" applyAlignment="1"/>
    <xf numFmtId="0" fontId="1" fillId="2" borderId="5" xfId="2" applyFont="1" applyFill="1" applyBorder="1" applyAlignment="1"/>
    <xf numFmtId="0" fontId="1" fillId="2" borderId="0" xfId="2" applyFont="1" applyFill="1" applyBorder="1" applyAlignment="1"/>
    <xf numFmtId="0" fontId="1" fillId="2" borderId="1" xfId="2" applyFont="1" applyFill="1" applyBorder="1" applyAlignment="1">
      <alignment wrapText="1"/>
    </xf>
    <xf numFmtId="0" fontId="1" fillId="2" borderId="9" xfId="2" applyFont="1" applyFill="1" applyBorder="1" applyAlignment="1">
      <alignment wrapText="1"/>
    </xf>
    <xf numFmtId="0" fontId="1" fillId="2" borderId="6" xfId="2" applyFont="1" applyFill="1" applyBorder="1" applyAlignment="1">
      <alignment horizontal="left" indent="4"/>
    </xf>
    <xf numFmtId="0" fontId="1" fillId="2" borderId="8" xfId="2" applyFont="1" applyFill="1" applyBorder="1" applyAlignment="1">
      <alignment horizontal="left" wrapText="1" indent="4"/>
    </xf>
    <xf numFmtId="0" fontId="4" fillId="0" borderId="0" xfId="2" applyFont="1" applyFill="1" applyBorder="1"/>
    <xf numFmtId="0" fontId="1" fillId="0" borderId="0" xfId="2" applyFont="1" applyFill="1" applyBorder="1" applyAlignment="1">
      <alignment horizontal="left" indent="2"/>
    </xf>
    <xf numFmtId="0" fontId="4" fillId="23" borderId="0" xfId="2" applyFont="1" applyFill="1" applyProtection="1"/>
    <xf numFmtId="0" fontId="4" fillId="23" borderId="0" xfId="2" applyFont="1" applyFill="1" applyAlignment="1" applyProtection="1">
      <alignment horizontal="left" indent="2"/>
    </xf>
    <xf numFmtId="0" fontId="1" fillId="23" borderId="0" xfId="2" applyFont="1" applyFill="1" applyAlignment="1" applyProtection="1">
      <alignment horizontal="left" indent="4"/>
    </xf>
    <xf numFmtId="0" fontId="4" fillId="23" borderId="0" xfId="2" applyFont="1" applyFill="1" applyAlignment="1" applyProtection="1">
      <alignment horizontal="left"/>
    </xf>
    <xf numFmtId="0" fontId="1" fillId="23" borderId="0" xfId="2" applyFont="1" applyFill="1" applyAlignment="1" applyProtection="1">
      <alignment horizontal="left" indent="2"/>
    </xf>
    <xf numFmtId="0" fontId="4" fillId="23" borderId="0" xfId="2" applyFont="1" applyFill="1" applyBorder="1"/>
    <xf numFmtId="0" fontId="1" fillId="23" borderId="0" xfId="2" applyFont="1" applyFill="1" applyBorder="1" applyAlignment="1">
      <alignment horizontal="left" indent="2"/>
    </xf>
    <xf numFmtId="0" fontId="1" fillId="23" borderId="0" xfId="2" applyFont="1" applyFill="1" applyBorder="1" applyAlignment="1" applyProtection="1">
      <alignment horizontal="left" indent="2"/>
    </xf>
    <xf numFmtId="0" fontId="1" fillId="23" borderId="0" xfId="0" applyFont="1" applyFill="1"/>
    <xf numFmtId="0" fontId="33" fillId="23" borderId="0" xfId="0" applyFont="1" applyFill="1"/>
    <xf numFmtId="0" fontId="1" fillId="23" borderId="1" xfId="2" applyFont="1" applyFill="1" applyBorder="1" applyAlignment="1" applyProtection="1">
      <alignment horizontal="left" indent="2"/>
    </xf>
    <xf numFmtId="0" fontId="1" fillId="23" borderId="1" xfId="0" applyFont="1" applyFill="1" applyBorder="1"/>
    <xf numFmtId="164" fontId="0" fillId="0" borderId="0" xfId="0" applyNumberFormat="1" applyBorder="1"/>
    <xf numFmtId="0" fontId="33" fillId="14" borderId="0" xfId="0" applyFont="1" applyFill="1"/>
    <xf numFmtId="0" fontId="4" fillId="24" borderId="0" xfId="2" applyFont="1" applyFill="1" applyBorder="1" applyAlignment="1">
      <alignment horizontal="left"/>
    </xf>
    <xf numFmtId="0" fontId="1" fillId="24" borderId="0" xfId="2" applyFont="1" applyFill="1" applyBorder="1" applyAlignment="1">
      <alignment horizontal="left" indent="2"/>
    </xf>
    <xf numFmtId="0" fontId="1" fillId="17" borderId="0" xfId="2" applyFont="1" applyFill="1" applyBorder="1"/>
    <xf numFmtId="0" fontId="1" fillId="17" borderId="0" xfId="2" applyFont="1" applyFill="1" applyBorder="1" applyAlignment="1">
      <alignment horizontal="left" indent="2"/>
    </xf>
    <xf numFmtId="0" fontId="1" fillId="0" borderId="0" xfId="2" applyFont="1" applyFill="1" applyBorder="1"/>
    <xf numFmtId="164" fontId="1" fillId="0" borderId="0" xfId="0" applyNumberFormat="1" applyFont="1"/>
    <xf numFmtId="0" fontId="33" fillId="16" borderId="0" xfId="0" applyFont="1" applyFill="1"/>
    <xf numFmtId="0" fontId="1" fillId="22" borderId="0" xfId="0" applyFont="1" applyFill="1" applyBorder="1"/>
    <xf numFmtId="0" fontId="4" fillId="21" borderId="0" xfId="2" applyFont="1" applyFill="1" applyBorder="1"/>
    <xf numFmtId="0" fontId="1" fillId="21" borderId="0" xfId="2" applyFont="1" applyFill="1" applyBorder="1" applyAlignment="1">
      <alignment horizontal="left" indent="2"/>
    </xf>
    <xf numFmtId="0" fontId="33" fillId="22" borderId="0" xfId="0" applyFont="1" applyFill="1" applyBorder="1"/>
    <xf numFmtId="0" fontId="18" fillId="20" borderId="0" xfId="0" applyFont="1" applyFill="1"/>
    <xf numFmtId="0" fontId="4" fillId="17" borderId="0" xfId="0" applyFont="1" applyFill="1" applyBorder="1" applyAlignment="1">
      <alignment horizontal="left"/>
    </xf>
    <xf numFmtId="0" fontId="33" fillId="14" borderId="1" xfId="0" applyFont="1" applyFill="1" applyBorder="1"/>
    <xf numFmtId="0" fontId="1" fillId="21" borderId="1" xfId="2" applyFont="1" applyFill="1" applyBorder="1" applyAlignment="1">
      <alignment horizontal="left" indent="2"/>
    </xf>
    <xf numFmtId="0" fontId="1" fillId="20" borderId="1" xfId="0" applyFont="1" applyFill="1" applyBorder="1"/>
    <xf numFmtId="0" fontId="4" fillId="17" borderId="0" xfId="0" applyFont="1" applyFill="1" applyBorder="1" applyAlignment="1"/>
    <xf numFmtId="0" fontId="4" fillId="17" borderId="0" xfId="2" applyFont="1" applyFill="1" applyProtection="1"/>
    <xf numFmtId="0" fontId="4" fillId="17" borderId="0" xfId="2" applyFont="1" applyFill="1" applyAlignment="1" applyProtection="1">
      <alignment horizontal="left" indent="2"/>
    </xf>
    <xf numFmtId="0" fontId="1" fillId="17" borderId="0" xfId="2" applyFont="1" applyFill="1" applyAlignment="1" applyProtection="1">
      <alignment horizontal="left" indent="4"/>
    </xf>
    <xf numFmtId="0" fontId="18" fillId="20" borderId="0" xfId="0" applyFont="1" applyFill="1" applyBorder="1"/>
    <xf numFmtId="0" fontId="4" fillId="21" borderId="0" xfId="2" applyFont="1" applyFill="1" applyAlignment="1" applyProtection="1">
      <alignment horizontal="left" indent="2"/>
    </xf>
    <xf numFmtId="0" fontId="1" fillId="21" borderId="0" xfId="2" applyFont="1" applyFill="1" applyAlignment="1" applyProtection="1">
      <alignment horizontal="left" indent="4"/>
    </xf>
    <xf numFmtId="0" fontId="4" fillId="21" borderId="0" xfId="2" applyFont="1" applyFill="1" applyBorder="1" applyProtection="1"/>
    <xf numFmtId="0" fontId="4" fillId="21" borderId="0" xfId="2" applyFont="1" applyFill="1" applyBorder="1" applyAlignment="1" applyProtection="1">
      <alignment horizontal="left" indent="2"/>
    </xf>
    <xf numFmtId="0" fontId="1" fillId="21" borderId="0" xfId="2" applyFont="1" applyFill="1" applyBorder="1" applyAlignment="1" applyProtection="1">
      <alignment horizontal="left" indent="3"/>
    </xf>
    <xf numFmtId="0" fontId="19" fillId="20" borderId="0" xfId="0" applyFont="1" applyFill="1" applyBorder="1"/>
    <xf numFmtId="0" fontId="33" fillId="20" borderId="0" xfId="0" applyFont="1" applyFill="1" applyBorder="1"/>
    <xf numFmtId="0" fontId="0" fillId="24" borderId="0" xfId="0" applyFill="1" applyAlignment="1"/>
    <xf numFmtId="0" fontId="1" fillId="21" borderId="1" xfId="2" applyFont="1" applyFill="1" applyBorder="1" applyAlignment="1" applyProtection="1">
      <alignment horizontal="left" indent="3"/>
    </xf>
    <xf numFmtId="0" fontId="19" fillId="20" borderId="1" xfId="0" applyFont="1" applyFill="1" applyBorder="1"/>
    <xf numFmtId="0" fontId="4" fillId="24" borderId="0" xfId="0" applyFont="1" applyFill="1" applyProtection="1"/>
    <xf numFmtId="0" fontId="4" fillId="24" borderId="0" xfId="0" applyFont="1" applyFill="1" applyAlignment="1" applyProtection="1">
      <alignment horizontal="left" indent="2"/>
    </xf>
    <xf numFmtId="0" fontId="1" fillId="24" borderId="0" xfId="0" applyFont="1" applyFill="1" applyAlignment="1" applyProtection="1">
      <alignment horizontal="left" indent="4"/>
    </xf>
    <xf numFmtId="0" fontId="4" fillId="24" borderId="0" xfId="0" applyFont="1" applyFill="1" applyAlignment="1" applyProtection="1">
      <alignment horizontal="left"/>
    </xf>
    <xf numFmtId="0" fontId="1" fillId="24" borderId="0" xfId="0" applyFont="1" applyFill="1" applyAlignment="1" applyProtection="1">
      <alignment horizontal="left" indent="2"/>
    </xf>
    <xf numFmtId="0" fontId="4" fillId="24" borderId="0" xfId="0" applyFont="1" applyFill="1" applyBorder="1" applyProtection="1"/>
    <xf numFmtId="0" fontId="4" fillId="6" borderId="1" xfId="0" applyFont="1" applyFill="1" applyBorder="1"/>
    <xf numFmtId="0" fontId="34" fillId="29" borderId="0" xfId="0" applyFont="1" applyFill="1" applyBorder="1" applyAlignment="1">
      <alignment horizontal="left" vertical="top" wrapText="1" indent="3"/>
    </xf>
    <xf numFmtId="0" fontId="31" fillId="29" borderId="0" xfId="0" applyFont="1" applyFill="1" applyBorder="1" applyAlignment="1">
      <alignment horizontal="left" vertical="top" wrapText="1" indent="2"/>
    </xf>
    <xf numFmtId="0" fontId="31" fillId="29" borderId="0" xfId="0" applyFont="1" applyFill="1" applyBorder="1" applyAlignment="1">
      <alignment vertical="top" wrapText="1"/>
    </xf>
    <xf numFmtId="0" fontId="4" fillId="29" borderId="0" xfId="0" applyFont="1" applyFill="1" applyBorder="1" applyAlignment="1">
      <alignment horizontal="left"/>
    </xf>
    <xf numFmtId="0" fontId="4" fillId="29" borderId="0" xfId="0" applyFont="1" applyFill="1" applyBorder="1"/>
    <xf numFmtId="0" fontId="31" fillId="29" borderId="0" xfId="0" applyFont="1" applyFill="1" applyBorder="1"/>
    <xf numFmtId="0" fontId="34" fillId="29" borderId="0" xfId="0" applyFont="1" applyFill="1" applyBorder="1" applyAlignment="1">
      <alignment horizontal="left" indent="2"/>
    </xf>
    <xf numFmtId="0" fontId="18" fillId="20" borderId="1" xfId="0" applyFont="1" applyFill="1" applyBorder="1"/>
    <xf numFmtId="0" fontId="4" fillId="28" borderId="0" xfId="3" applyFont="1" applyFill="1"/>
    <xf numFmtId="0" fontId="1" fillId="28" borderId="0" xfId="3" applyFont="1" applyFill="1" applyAlignment="1">
      <alignment horizontal="left" indent="2"/>
    </xf>
    <xf numFmtId="0" fontId="4" fillId="28" borderId="0" xfId="3" applyFont="1" applyFill="1" applyAlignment="1">
      <alignment horizontal="left"/>
    </xf>
    <xf numFmtId="0" fontId="4" fillId="28" borderId="0" xfId="3" applyFont="1" applyFill="1" applyAlignment="1">
      <alignment horizontal="justify"/>
    </xf>
    <xf numFmtId="0" fontId="1" fillId="28" borderId="0" xfId="0" applyFont="1" applyFill="1" applyAlignment="1" applyProtection="1">
      <alignment horizontal="left" indent="2"/>
    </xf>
    <xf numFmtId="0" fontId="4" fillId="12" borderId="10" xfId="2" applyFont="1" applyFill="1" applyBorder="1" applyAlignment="1">
      <alignment wrapText="1"/>
    </xf>
    <xf numFmtId="164" fontId="10" fillId="12" borderId="11" xfId="0" quotePrefix="1" applyNumberFormat="1" applyFont="1" applyFill="1" applyBorder="1" applyAlignment="1" applyProtection="1"/>
    <xf numFmtId="0" fontId="4" fillId="19" borderId="0" xfId="2" applyFont="1" applyFill="1" applyProtection="1"/>
    <xf numFmtId="0" fontId="4" fillId="19" borderId="0" xfId="2" applyFont="1" applyFill="1" applyAlignment="1" applyProtection="1">
      <alignment horizontal="left" indent="2"/>
    </xf>
    <xf numFmtId="0" fontId="1" fillId="19" borderId="0" xfId="2" applyFont="1" applyFill="1" applyAlignment="1" applyProtection="1">
      <alignment horizontal="left" indent="4"/>
    </xf>
    <xf numFmtId="0" fontId="4" fillId="19" borderId="0" xfId="2" applyFont="1" applyFill="1" applyBorder="1" applyProtection="1"/>
    <xf numFmtId="0" fontId="1" fillId="19" borderId="0" xfId="2" applyFont="1" applyFill="1" applyBorder="1" applyAlignment="1" applyProtection="1">
      <alignment horizontal="left" indent="2"/>
    </xf>
    <xf numFmtId="0" fontId="4" fillId="19" borderId="0" xfId="2" applyFont="1" applyFill="1" applyBorder="1"/>
    <xf numFmtId="0" fontId="4" fillId="17" borderId="3" xfId="0" applyFont="1" applyFill="1" applyBorder="1" applyAlignment="1"/>
    <xf numFmtId="0" fontId="31" fillId="17" borderId="0" xfId="0" applyFont="1" applyFill="1" applyBorder="1" applyAlignment="1">
      <alignment horizontal="left" vertical="top" indent="2"/>
    </xf>
    <xf numFmtId="0" fontId="34" fillId="17" borderId="0" xfId="0" applyFont="1" applyFill="1" applyBorder="1" applyAlignment="1">
      <alignment horizontal="left" vertical="top" indent="3"/>
    </xf>
    <xf numFmtId="0" fontId="4" fillId="17" borderId="0" xfId="3" applyFont="1" applyFill="1" applyBorder="1" applyAlignment="1"/>
    <xf numFmtId="0" fontId="4" fillId="17" borderId="0" xfId="3" applyFont="1" applyFill="1" applyBorder="1" applyAlignment="1">
      <alignment horizontal="justify"/>
    </xf>
    <xf numFmtId="0" fontId="19" fillId="17" borderId="0" xfId="0" applyFont="1" applyFill="1" applyBorder="1" applyAlignment="1">
      <alignment horizontal="left" indent="2"/>
    </xf>
    <xf numFmtId="0" fontId="19" fillId="17" borderId="0" xfId="0" applyFont="1" applyFill="1" applyBorder="1" applyAlignment="1">
      <alignment horizontal="left" vertical="top" indent="4"/>
    </xf>
    <xf numFmtId="0" fontId="4" fillId="17" borderId="0" xfId="0" applyFont="1" applyFill="1" applyBorder="1" applyAlignment="1">
      <alignment horizontal="justify"/>
    </xf>
    <xf numFmtId="0" fontId="19" fillId="17" borderId="0" xfId="0" applyFont="1" applyFill="1" applyBorder="1" applyAlignment="1">
      <alignment horizontal="left" vertical="top" indent="2"/>
    </xf>
    <xf numFmtId="0" fontId="19" fillId="17" borderId="0" xfId="0" applyFont="1" applyFill="1" applyBorder="1" applyAlignment="1">
      <alignment horizontal="left" vertical="top"/>
    </xf>
    <xf numFmtId="0" fontId="1" fillId="4" borderId="0" xfId="0" quotePrefix="1" applyFont="1" applyFill="1" applyAlignment="1"/>
    <xf numFmtId="0" fontId="35" fillId="0" borderId="0" xfId="0" applyFont="1"/>
    <xf numFmtId="0" fontId="1" fillId="21" borderId="0" xfId="0" applyFont="1" applyFill="1" applyAlignment="1">
      <alignment horizontal="left"/>
    </xf>
    <xf numFmtId="0" fontId="1" fillId="17" borderId="0" xfId="0" applyFont="1" applyFill="1" applyAlignment="1"/>
    <xf numFmtId="0" fontId="1" fillId="28" borderId="0" xfId="0" applyFont="1" applyFill="1" applyAlignment="1"/>
    <xf numFmtId="0" fontId="0" fillId="29" borderId="0" xfId="0" applyFill="1" applyAlignment="1"/>
    <xf numFmtId="0" fontId="0" fillId="19" borderId="0" xfId="0" applyFill="1" applyAlignment="1"/>
    <xf numFmtId="0" fontId="0" fillId="17" borderId="0" xfId="0" applyFill="1" applyAlignment="1"/>
    <xf numFmtId="0" fontId="1" fillId="32" borderId="0" xfId="0" quotePrefix="1" applyFont="1" applyFill="1" applyAlignment="1"/>
    <xf numFmtId="0" fontId="1" fillId="33" borderId="0" xfId="0" quotePrefix="1" applyFont="1" applyFill="1" applyAlignment="1"/>
    <xf numFmtId="0" fontId="1" fillId="33" borderId="0" xfId="0" applyFont="1" applyFill="1"/>
    <xf numFmtId="0" fontId="1" fillId="32" borderId="0" xfId="0" applyFont="1" applyFill="1"/>
    <xf numFmtId="0" fontId="1" fillId="30" borderId="0" xfId="0" quotePrefix="1" applyFont="1" applyFill="1" applyAlignment="1"/>
    <xf numFmtId="0" fontId="1" fillId="34" borderId="0" xfId="0" quotePrefix="1" applyFont="1" applyFill="1" applyAlignment="1"/>
    <xf numFmtId="0" fontId="1" fillId="19" borderId="0" xfId="0" applyFont="1" applyFill="1"/>
    <xf numFmtId="0" fontId="1" fillId="35" borderId="0" xfId="0" applyFont="1" applyFill="1" applyBorder="1"/>
    <xf numFmtId="0" fontId="1" fillId="33" borderId="0" xfId="0" applyFont="1" applyFill="1" applyBorder="1"/>
    <xf numFmtId="0" fontId="1" fillId="32" borderId="0" xfId="0" applyFont="1" applyFill="1" applyBorder="1"/>
    <xf numFmtId="0" fontId="1" fillId="30" borderId="0" xfId="0" applyFont="1" applyFill="1" applyBorder="1"/>
    <xf numFmtId="0" fontId="1" fillId="31" borderId="0" xfId="0" quotePrefix="1" applyFont="1" applyFill="1" applyAlignment="1"/>
    <xf numFmtId="0" fontId="1" fillId="31" borderId="0" xfId="0" applyFont="1" applyFill="1" applyBorder="1"/>
    <xf numFmtId="0" fontId="1" fillId="23" borderId="0" xfId="0" quotePrefix="1" applyFont="1" applyFill="1" applyAlignment="1"/>
    <xf numFmtId="0" fontId="1" fillId="23" borderId="0" xfId="0" applyFont="1" applyFill="1" applyBorder="1"/>
    <xf numFmtId="0" fontId="1" fillId="34" borderId="0" xfId="0" applyFont="1" applyFill="1" applyBorder="1"/>
    <xf numFmtId="0" fontId="0" fillId="19" borderId="1" xfId="0" applyFill="1" applyBorder="1" applyAlignment="1"/>
    <xf numFmtId="0" fontId="1" fillId="34" borderId="1" xfId="0" quotePrefix="1" applyFont="1" applyFill="1" applyBorder="1" applyAlignment="1"/>
    <xf numFmtId="0" fontId="1" fillId="34" borderId="1" xfId="0" applyFont="1" applyFill="1" applyBorder="1"/>
    <xf numFmtId="0" fontId="4" fillId="19" borderId="1" xfId="2" applyFont="1" applyFill="1" applyBorder="1" applyAlignment="1" applyProtection="1">
      <alignment horizontal="left"/>
    </xf>
    <xf numFmtId="0" fontId="1" fillId="28" borderId="1" xfId="0" applyFont="1" applyFill="1" applyBorder="1" applyAlignment="1"/>
    <xf numFmtId="0" fontId="1" fillId="33" borderId="1" xfId="0" quotePrefix="1" applyFont="1" applyFill="1" applyBorder="1" applyAlignment="1"/>
    <xf numFmtId="0" fontId="1" fillId="33" borderId="1" xfId="0" applyFont="1" applyFill="1" applyBorder="1"/>
    <xf numFmtId="0" fontId="4" fillId="28" borderId="1" xfId="3" applyFont="1" applyFill="1" applyBorder="1"/>
    <xf numFmtId="0" fontId="0" fillId="29" borderId="1" xfId="0" applyFill="1" applyBorder="1" applyAlignment="1"/>
    <xf numFmtId="0" fontId="1" fillId="23" borderId="1" xfId="0" quotePrefix="1" applyFont="1" applyFill="1" applyBorder="1" applyAlignment="1"/>
    <xf numFmtId="0" fontId="4" fillId="29" borderId="1" xfId="0" applyFont="1" applyFill="1" applyBorder="1"/>
    <xf numFmtId="0" fontId="1" fillId="6" borderId="1" xfId="0" applyFont="1" applyFill="1" applyBorder="1" applyAlignment="1"/>
    <xf numFmtId="0" fontId="1" fillId="30" borderId="1" xfId="0" quotePrefix="1" applyFont="1" applyFill="1" applyBorder="1" applyAlignment="1"/>
    <xf numFmtId="0" fontId="1" fillId="30" borderId="1" xfId="0" applyFont="1" applyFill="1" applyBorder="1"/>
    <xf numFmtId="0" fontId="1" fillId="32" borderId="1" xfId="0" quotePrefix="1" applyFont="1" applyFill="1" applyBorder="1" applyAlignment="1"/>
    <xf numFmtId="0" fontId="1" fillId="32" borderId="1" xfId="0" applyFont="1" applyFill="1" applyBorder="1"/>
    <xf numFmtId="0" fontId="1" fillId="17" borderId="1" xfId="0" applyFont="1" applyFill="1" applyBorder="1" applyAlignment="1"/>
    <xf numFmtId="0" fontId="1" fillId="35" borderId="1" xfId="0" applyFont="1" applyFill="1" applyBorder="1"/>
    <xf numFmtId="0" fontId="4" fillId="17" borderId="1" xfId="2" applyFont="1" applyFill="1" applyBorder="1" applyProtection="1"/>
    <xf numFmtId="0" fontId="1" fillId="21" borderId="1" xfId="0" applyFont="1" applyFill="1" applyBorder="1" applyAlignment="1">
      <alignment horizontal="left"/>
    </xf>
    <xf numFmtId="0" fontId="1" fillId="19" borderId="1" xfId="0" applyFont="1" applyFill="1" applyBorder="1"/>
    <xf numFmtId="0" fontId="1" fillId="24" borderId="1" xfId="0" applyFont="1" applyFill="1" applyBorder="1" applyAlignment="1"/>
    <xf numFmtId="0" fontId="1" fillId="4" borderId="1" xfId="0" applyFont="1" applyFill="1" applyBorder="1" applyAlignment="1"/>
    <xf numFmtId="0" fontId="4" fillId="23" borderId="0" xfId="2" applyFont="1" applyFill="1" applyBorder="1" applyAlignment="1">
      <alignment horizontal="left"/>
    </xf>
    <xf numFmtId="0" fontId="33" fillId="23" borderId="0" xfId="0" applyFont="1" applyFill="1" applyBorder="1"/>
    <xf numFmtId="0" fontId="33" fillId="20" borderId="1" xfId="0" applyFont="1" applyFill="1" applyBorder="1"/>
    <xf numFmtId="0" fontId="1" fillId="18" borderId="6" xfId="2" applyFont="1" applyFill="1" applyBorder="1" applyAlignment="1" applyProtection="1">
      <alignment horizontal="left" indent="4"/>
    </xf>
    <xf numFmtId="0" fontId="1" fillId="36" borderId="11" xfId="2" applyFont="1" applyFill="1" applyBorder="1" applyProtection="1"/>
    <xf numFmtId="0" fontId="1" fillId="36" borderId="2" xfId="2" applyFont="1" applyFill="1" applyBorder="1" applyProtection="1"/>
    <xf numFmtId="0" fontId="1" fillId="36" borderId="12" xfId="2" applyFont="1" applyFill="1" applyBorder="1" applyProtection="1"/>
    <xf numFmtId="0" fontId="1" fillId="36" borderId="13" xfId="2" applyFont="1" applyFill="1" applyBorder="1" applyProtection="1"/>
    <xf numFmtId="0" fontId="1" fillId="36" borderId="14" xfId="2" applyFont="1" applyFill="1" applyBorder="1" applyProtection="1"/>
    <xf numFmtId="0" fontId="1" fillId="18" borderId="0" xfId="2" applyFont="1" applyFill="1" applyAlignment="1" applyProtection="1">
      <alignment horizontal="left" vertical="top" wrapText="1"/>
    </xf>
    <xf numFmtId="0" fontId="1" fillId="2" borderId="0" xfId="0" applyFont="1" applyFill="1" applyBorder="1" applyAlignment="1" applyProtection="1"/>
    <xf numFmtId="0" fontId="36" fillId="0" borderId="0" xfId="4" applyAlignment="1" applyProtection="1"/>
    <xf numFmtId="0" fontId="1" fillId="17" borderId="0" xfId="0" applyFont="1" applyFill="1" applyBorder="1" applyAlignment="1">
      <alignment horizontal="left"/>
    </xf>
    <xf numFmtId="0" fontId="1" fillId="16" borderId="0" xfId="0" applyFont="1" applyFill="1" applyBorder="1"/>
    <xf numFmtId="0" fontId="33" fillId="22" borderId="3" xfId="0" applyFont="1" applyFill="1" applyBorder="1"/>
    <xf numFmtId="164" fontId="0" fillId="0" borderId="3" xfId="0" applyNumberFormat="1" applyBorder="1"/>
    <xf numFmtId="164" fontId="1" fillId="0" borderId="0" xfId="0" applyNumberFormat="1" applyFont="1" applyBorder="1"/>
    <xf numFmtId="0" fontId="18" fillId="26" borderId="0" xfId="0" applyFont="1" applyFill="1" applyBorder="1"/>
    <xf numFmtId="0" fontId="18" fillId="7" borderId="0" xfId="0" applyFont="1" applyFill="1"/>
    <xf numFmtId="0" fontId="1" fillId="27" borderId="0" xfId="2" applyFont="1" applyFill="1" applyAlignment="1" applyProtection="1"/>
    <xf numFmtId="0" fontId="1" fillId="27" borderId="0" xfId="2" applyFont="1" applyFill="1" applyAlignment="1" applyProtection="1">
      <alignment horizontal="left"/>
    </xf>
    <xf numFmtId="0" fontId="37" fillId="0" borderId="0" xfId="2" applyFont="1"/>
    <xf numFmtId="0" fontId="38" fillId="0" borderId="0" xfId="2" applyFont="1"/>
    <xf numFmtId="0" fontId="38" fillId="0" borderId="0" xfId="2" applyFont="1" applyAlignment="1">
      <alignment horizontal="right"/>
    </xf>
    <xf numFmtId="0" fontId="39" fillId="0" borderId="0" xfId="2" applyFont="1" applyAlignment="1">
      <alignment horizontal="right"/>
    </xf>
    <xf numFmtId="0" fontId="41" fillId="0" borderId="0" xfId="2" applyFont="1" applyAlignment="1">
      <alignment horizontal="right"/>
    </xf>
    <xf numFmtId="1" fontId="38" fillId="0" borderId="0" xfId="2" applyNumberFormat="1" applyFont="1"/>
    <xf numFmtId="1" fontId="38" fillId="0" borderId="0" xfId="2" applyNumberFormat="1" applyFont="1" applyAlignment="1">
      <alignment horizontal="right"/>
    </xf>
    <xf numFmtId="1" fontId="38" fillId="3" borderId="0" xfId="2" applyNumberFormat="1" applyFont="1" applyFill="1" applyAlignment="1">
      <alignment horizontal="right"/>
    </xf>
    <xf numFmtId="9" fontId="38" fillId="3" borderId="0" xfId="5" applyFont="1" applyFill="1" applyAlignment="1">
      <alignment horizontal="right"/>
    </xf>
    <xf numFmtId="0" fontId="40" fillId="0" borderId="0" xfId="2" applyFont="1" applyAlignment="1">
      <alignment horizontal="right"/>
    </xf>
    <xf numFmtId="1" fontId="42" fillId="3" borderId="0" xfId="2" applyNumberFormat="1" applyFont="1" applyFill="1" applyAlignment="1">
      <alignment horizontal="right"/>
    </xf>
    <xf numFmtId="0" fontId="1" fillId="27" borderId="0" xfId="2" applyFill="1"/>
    <xf numFmtId="0" fontId="42" fillId="3" borderId="0" xfId="2" applyFont="1" applyFill="1" applyAlignment="1">
      <alignment horizontal="right"/>
    </xf>
    <xf numFmtId="1" fontId="38" fillId="3" borderId="0" xfId="2" applyNumberFormat="1" applyFont="1" applyFill="1"/>
    <xf numFmtId="0" fontId="43" fillId="0" borderId="0" xfId="2" applyFont="1" applyAlignment="1">
      <alignment horizontal="right"/>
    </xf>
    <xf numFmtId="0" fontId="44" fillId="0" borderId="0" xfId="2" applyFont="1"/>
    <xf numFmtId="49" fontId="13" fillId="0" borderId="0" xfId="2" applyNumberFormat="1" applyFont="1"/>
    <xf numFmtId="164" fontId="10" fillId="18" borderId="6" xfId="2" applyNumberFormat="1" applyFont="1" applyFill="1" applyBorder="1" applyAlignment="1" applyProtection="1">
      <alignment horizontal="right"/>
    </xf>
    <xf numFmtId="164" fontId="10" fillId="18" borderId="0" xfId="2" applyNumberFormat="1" applyFont="1" applyFill="1" applyBorder="1" applyAlignment="1" applyProtection="1">
      <alignment horizontal="right"/>
    </xf>
    <xf numFmtId="164" fontId="10" fillId="18" borderId="7" xfId="2" applyNumberFormat="1" applyFont="1" applyFill="1" applyBorder="1" applyAlignment="1" applyProtection="1">
      <alignment horizontal="right"/>
    </xf>
    <xf numFmtId="0" fontId="18" fillId="0" borderId="0" xfId="0" applyFont="1" applyAlignment="1">
      <alignment horizontal="left" readingOrder="1"/>
    </xf>
    <xf numFmtId="0" fontId="1" fillId="0" borderId="0" xfId="2" applyFill="1"/>
    <xf numFmtId="1" fontId="38" fillId="0" borderId="0" xfId="2" applyNumberFormat="1" applyFont="1" applyFill="1" applyAlignment="1">
      <alignment horizontal="right"/>
    </xf>
    <xf numFmtId="9" fontId="38" fillId="0" borderId="0" xfId="5" applyFont="1" applyFill="1" applyAlignment="1">
      <alignment horizontal="right"/>
    </xf>
    <xf numFmtId="0" fontId="40" fillId="0" borderId="0" xfId="2" applyFont="1" applyFill="1" applyAlignment="1">
      <alignment horizontal="right"/>
    </xf>
    <xf numFmtId="1" fontId="38" fillId="0" borderId="0" xfId="2" applyNumberFormat="1" applyFont="1" applyFill="1"/>
    <xf numFmtId="0" fontId="1" fillId="0" borderId="0" xfId="2" applyFont="1" applyFill="1" applyAlignment="1" applyProtection="1">
      <alignment horizontal="left"/>
    </xf>
    <xf numFmtId="0" fontId="38" fillId="0" borderId="0" xfId="2" applyFont="1" applyFill="1"/>
    <xf numFmtId="1" fontId="45" fillId="0" borderId="0" xfId="0" applyNumberFormat="1" applyFont="1"/>
    <xf numFmtId="1" fontId="38" fillId="37" borderId="0" xfId="2" applyNumberFormat="1" applyFont="1" applyFill="1"/>
    <xf numFmtId="0" fontId="46" fillId="17" borderId="0" xfId="2" applyFont="1" applyFill="1"/>
    <xf numFmtId="49" fontId="2" fillId="17" borderId="10" xfId="2" applyNumberFormat="1" applyFont="1" applyFill="1" applyBorder="1" applyAlignment="1" applyProtection="1">
      <alignment horizontal="right"/>
    </xf>
    <xf numFmtId="1" fontId="38" fillId="13" borderId="0" xfId="2" applyNumberFormat="1" applyFont="1" applyFill="1" applyAlignment="1">
      <alignment horizontal="right"/>
    </xf>
    <xf numFmtId="0" fontId="39" fillId="13" borderId="1" xfId="2" applyFont="1" applyFill="1" applyBorder="1" applyAlignment="1">
      <alignment horizontal="center" wrapText="1"/>
    </xf>
    <xf numFmtId="0" fontId="47" fillId="18" borderId="0" xfId="2" applyFont="1" applyFill="1" applyAlignment="1" applyProtection="1">
      <alignment horizontal="left" indent="6"/>
    </xf>
    <xf numFmtId="0" fontId="4" fillId="32" borderId="0" xfId="0" applyFont="1" applyFill="1"/>
    <xf numFmtId="0" fontId="4" fillId="32" borderId="0" xfId="0" applyFont="1" applyFill="1" applyAlignment="1"/>
    <xf numFmtId="0" fontId="5" fillId="32" borderId="0" xfId="0" applyFont="1" applyFill="1"/>
    <xf numFmtId="0" fontId="4" fillId="26" borderId="0" xfId="0" applyFont="1" applyFill="1" applyAlignment="1"/>
    <xf numFmtId="0" fontId="4" fillId="26" borderId="0" xfId="0" applyFont="1" applyFill="1" applyBorder="1" applyAlignment="1"/>
    <xf numFmtId="0" fontId="1" fillId="13" borderId="0" xfId="0" applyFont="1" applyFill="1" applyBorder="1" applyAlignment="1"/>
    <xf numFmtId="0" fontId="1" fillId="13" borderId="0" xfId="0" applyFont="1" applyFill="1" applyAlignment="1"/>
    <xf numFmtId="0" fontId="4" fillId="32" borderId="6" xfId="0" applyFont="1" applyFill="1" applyBorder="1"/>
    <xf numFmtId="0" fontId="1" fillId="23" borderId="0" xfId="2" applyFont="1" applyFill="1" applyAlignment="1" applyProtection="1">
      <alignment horizontal="left"/>
    </xf>
    <xf numFmtId="0" fontId="1" fillId="20" borderId="6" xfId="0" applyFont="1" applyFill="1" applyBorder="1" applyAlignment="1" applyProtection="1">
      <alignment horizontal="left"/>
    </xf>
    <xf numFmtId="0" fontId="1" fillId="23" borderId="0" xfId="2" applyFont="1" applyFill="1" applyProtection="1"/>
    <xf numFmtId="0" fontId="1" fillId="23" borderId="0" xfId="2" applyFont="1" applyFill="1" applyBorder="1" applyAlignment="1">
      <alignment horizontal="left"/>
    </xf>
    <xf numFmtId="0" fontId="1" fillId="23" borderId="0" xfId="2" applyFont="1" applyFill="1" applyBorder="1" applyAlignment="1" applyProtection="1">
      <alignment horizontal="left"/>
    </xf>
    <xf numFmtId="0" fontId="1" fillId="17" borderId="0" xfId="2" applyFont="1" applyFill="1" applyBorder="1" applyAlignment="1">
      <alignment horizontal="left"/>
    </xf>
    <xf numFmtId="0" fontId="1" fillId="21" borderId="0" xfId="2" applyFont="1" applyFill="1" applyBorder="1" applyAlignment="1">
      <alignment horizontal="left"/>
    </xf>
    <xf numFmtId="0" fontId="1" fillId="21" borderId="0" xfId="2" applyFont="1" applyFill="1" applyBorder="1"/>
    <xf numFmtId="0" fontId="1" fillId="6" borderId="0" xfId="0" applyFont="1" applyFill="1" applyAlignment="1">
      <alignment horizontal="left" indent="3"/>
    </xf>
    <xf numFmtId="0" fontId="1" fillId="17" borderId="0" xfId="2" applyFont="1" applyFill="1" applyProtection="1"/>
    <xf numFmtId="0" fontId="1" fillId="17" borderId="0" xfId="2" applyFont="1" applyFill="1" applyAlignment="1" applyProtection="1">
      <alignment horizontal="left"/>
    </xf>
    <xf numFmtId="0" fontId="1" fillId="21" borderId="0" xfId="2" applyFont="1" applyFill="1" applyBorder="1" applyAlignment="1" applyProtection="1">
      <alignment horizontal="left"/>
    </xf>
    <xf numFmtId="0" fontId="1" fillId="21" borderId="0" xfId="2" applyFont="1" applyFill="1" applyAlignment="1" applyProtection="1">
      <alignment horizontal="left"/>
    </xf>
    <xf numFmtId="0" fontId="1" fillId="21" borderId="0" xfId="2" applyFont="1" applyFill="1" applyBorder="1" applyAlignment="1" applyProtection="1">
      <alignment horizontal="left" indent="2"/>
    </xf>
    <xf numFmtId="0" fontId="1" fillId="21" borderId="0" xfId="2" applyFont="1" applyFill="1" applyBorder="1" applyProtection="1"/>
    <xf numFmtId="0" fontId="1" fillId="6" borderId="0" xfId="0" applyFont="1" applyFill="1" applyBorder="1"/>
    <xf numFmtId="0" fontId="1" fillId="24" borderId="0" xfId="0" applyFont="1" applyFill="1" applyProtection="1"/>
    <xf numFmtId="0" fontId="1" fillId="24" borderId="0" xfId="0" applyFont="1" applyFill="1" applyAlignment="1" applyProtection="1">
      <alignment horizontal="left"/>
    </xf>
    <xf numFmtId="0" fontId="1" fillId="24" borderId="0" xfId="0" applyFont="1" applyFill="1" applyBorder="1" applyProtection="1"/>
    <xf numFmtId="0" fontId="31" fillId="29" borderId="0" xfId="0" applyFont="1" applyFill="1" applyBorder="1" applyAlignment="1">
      <alignment vertical="top"/>
    </xf>
    <xf numFmtId="0" fontId="34" fillId="29" borderId="0" xfId="0" applyFont="1" applyFill="1" applyBorder="1" applyAlignment="1">
      <alignment vertical="top"/>
    </xf>
    <xf numFmtId="0" fontId="31" fillId="29" borderId="0" xfId="0" applyFont="1" applyFill="1" applyBorder="1" applyAlignment="1">
      <alignment horizontal="left" vertical="top"/>
    </xf>
    <xf numFmtId="0" fontId="34" fillId="29" borderId="0" xfId="0" applyFont="1" applyFill="1" applyBorder="1" applyAlignment="1">
      <alignment horizontal="left" vertical="top"/>
    </xf>
    <xf numFmtId="0" fontId="1" fillId="29" borderId="0" xfId="0" applyFont="1" applyFill="1" applyBorder="1" applyAlignment="1">
      <alignment horizontal="left"/>
    </xf>
    <xf numFmtId="0" fontId="34" fillId="29" borderId="0" xfId="0" applyFont="1" applyFill="1" applyBorder="1" applyAlignment="1">
      <alignment horizontal="left"/>
    </xf>
    <xf numFmtId="0" fontId="1" fillId="28" borderId="0" xfId="3" applyFont="1" applyFill="1" applyAlignment="1">
      <alignment horizontal="left"/>
    </xf>
    <xf numFmtId="0" fontId="1" fillId="28" borderId="0" xfId="0" applyFont="1" applyFill="1" applyAlignment="1" applyProtection="1">
      <alignment horizontal="left"/>
    </xf>
    <xf numFmtId="0" fontId="1" fillId="28" borderId="0" xfId="3" applyFont="1" applyFill="1"/>
    <xf numFmtId="0" fontId="4" fillId="19" borderId="0" xfId="2" applyFont="1" applyFill="1" applyAlignment="1" applyProtection="1">
      <alignment horizontal="left" indent="1"/>
    </xf>
    <xf numFmtId="0" fontId="4" fillId="19" borderId="0" xfId="2" applyFont="1" applyFill="1" applyAlignment="1" applyProtection="1">
      <alignment horizontal="left"/>
    </xf>
    <xf numFmtId="0" fontId="1" fillId="19" borderId="0" xfId="2" applyFont="1" applyFill="1" applyBorder="1" applyAlignment="1" applyProtection="1">
      <alignment horizontal="left"/>
    </xf>
    <xf numFmtId="0" fontId="1" fillId="19" borderId="0" xfId="2" applyFont="1" applyFill="1" applyAlignment="1" applyProtection="1">
      <alignment horizontal="left"/>
    </xf>
    <xf numFmtId="0" fontId="31" fillId="17" borderId="0" xfId="0" applyFont="1" applyFill="1" applyBorder="1" applyAlignment="1">
      <alignment horizontal="left" vertical="top"/>
    </xf>
    <xf numFmtId="0" fontId="34" fillId="17" borderId="0" xfId="0" applyFont="1" applyFill="1" applyBorder="1" applyAlignment="1">
      <alignment horizontal="left" vertical="top"/>
    </xf>
    <xf numFmtId="0" fontId="1" fillId="17" borderId="0" xfId="0" applyFont="1" applyFill="1" applyBorder="1" applyAlignment="1"/>
    <xf numFmtId="0" fontId="1" fillId="25" borderId="6" xfId="0" applyFont="1" applyFill="1" applyBorder="1" applyAlignment="1" applyProtection="1">
      <alignment horizontal="left"/>
    </xf>
    <xf numFmtId="0" fontId="19" fillId="17" borderId="0" xfId="0" applyFont="1" applyFill="1" applyBorder="1" applyAlignment="1">
      <alignment horizontal="left"/>
    </xf>
    <xf numFmtId="0" fontId="5" fillId="0" borderId="0" xfId="0" applyFont="1"/>
    <xf numFmtId="164" fontId="10" fillId="15" borderId="6" xfId="2" applyNumberFormat="1" applyFont="1" applyFill="1" applyBorder="1" applyAlignment="1" applyProtection="1">
      <alignment horizontal="right"/>
      <protection locked="0"/>
    </xf>
    <xf numFmtId="164" fontId="10" fillId="15" borderId="0" xfId="2" applyNumberFormat="1" applyFont="1" applyFill="1" applyBorder="1" applyAlignment="1" applyProtection="1">
      <alignment horizontal="right"/>
      <protection locked="0"/>
    </xf>
    <xf numFmtId="164" fontId="10" fillId="15" borderId="7" xfId="2" applyNumberFormat="1" applyFont="1" applyFill="1" applyBorder="1" applyAlignment="1" applyProtection="1">
      <alignment horizontal="right"/>
      <protection locked="0"/>
    </xf>
    <xf numFmtId="0" fontId="0" fillId="0" borderId="1" xfId="0" applyBorder="1"/>
    <xf numFmtId="0" fontId="0" fillId="38" borderId="0" xfId="0" applyFill="1"/>
    <xf numFmtId="0" fontId="5" fillId="38" borderId="0" xfId="0" applyFont="1" applyFill="1"/>
    <xf numFmtId="0" fontId="24" fillId="14" borderId="14" xfId="0" applyFont="1" applyFill="1" applyBorder="1"/>
    <xf numFmtId="0" fontId="48" fillId="14" borderId="11" xfId="0" applyFont="1" applyFill="1" applyBorder="1"/>
    <xf numFmtId="0" fontId="1" fillId="20" borderId="8" xfId="0" applyFont="1" applyFill="1" applyBorder="1" applyAlignment="1" applyProtection="1">
      <alignment horizontal="left"/>
    </xf>
    <xf numFmtId="0" fontId="4" fillId="23" borderId="1" xfId="2" applyFont="1" applyFill="1" applyBorder="1"/>
    <xf numFmtId="0" fontId="1" fillId="23" borderId="1" xfId="2" applyFont="1" applyFill="1" applyBorder="1" applyAlignment="1" applyProtection="1">
      <alignment horizontal="left"/>
    </xf>
    <xf numFmtId="0" fontId="1" fillId="13" borderId="1" xfId="0" applyFont="1" applyFill="1" applyBorder="1" applyAlignment="1"/>
    <xf numFmtId="0" fontId="4" fillId="24" borderId="1" xfId="2" applyFont="1" applyFill="1" applyBorder="1"/>
    <xf numFmtId="0" fontId="1" fillId="21" borderId="0" xfId="0" applyFont="1" applyFill="1" applyBorder="1" applyAlignment="1">
      <alignment horizontal="left"/>
    </xf>
    <xf numFmtId="0" fontId="1" fillId="19" borderId="0" xfId="0" applyFont="1" applyFill="1" applyBorder="1"/>
    <xf numFmtId="0" fontId="1" fillId="17" borderId="1" xfId="0" applyFont="1" applyFill="1" applyBorder="1" applyAlignment="1">
      <alignment horizontal="left"/>
    </xf>
    <xf numFmtId="0" fontId="1" fillId="4" borderId="1" xfId="0" quotePrefix="1" applyFont="1" applyFill="1" applyBorder="1" applyAlignment="1"/>
    <xf numFmtId="0" fontId="1" fillId="17" borderId="1" xfId="2" applyFont="1" applyFill="1" applyBorder="1"/>
    <xf numFmtId="0" fontId="1" fillId="16" borderId="1" xfId="0" applyFont="1" applyFill="1" applyBorder="1"/>
    <xf numFmtId="0" fontId="4" fillId="21" borderId="1" xfId="2" applyFont="1" applyFill="1" applyBorder="1"/>
    <xf numFmtId="0" fontId="1" fillId="21" borderId="1" xfId="2" applyFont="1" applyFill="1" applyBorder="1" applyAlignment="1">
      <alignment horizontal="left"/>
    </xf>
    <xf numFmtId="0" fontId="1" fillId="21" borderId="1" xfId="2" applyFont="1" applyFill="1" applyBorder="1"/>
    <xf numFmtId="0" fontId="1" fillId="23" borderId="1" xfId="2" applyFont="1" applyFill="1" applyBorder="1" applyProtection="1"/>
    <xf numFmtId="0" fontId="1" fillId="17" borderId="1" xfId="2" applyFont="1" applyFill="1" applyBorder="1" applyProtection="1"/>
    <xf numFmtId="0" fontId="1" fillId="21" borderId="1" xfId="2" applyFont="1" applyFill="1" applyBorder="1" applyProtection="1"/>
    <xf numFmtId="0" fontId="1" fillId="21" borderId="1" xfId="2" applyFont="1" applyFill="1" applyBorder="1" applyAlignment="1" applyProtection="1">
      <alignment horizontal="left"/>
    </xf>
    <xf numFmtId="0" fontId="7" fillId="24" borderId="1" xfId="0" applyFont="1" applyFill="1" applyBorder="1" applyAlignment="1"/>
    <xf numFmtId="0" fontId="7" fillId="31" borderId="1" xfId="0" quotePrefix="1" applyFont="1" applyFill="1" applyBorder="1" applyAlignment="1"/>
    <xf numFmtId="0" fontId="7" fillId="31" borderId="1" xfId="0" applyFont="1" applyFill="1" applyBorder="1"/>
    <xf numFmtId="0" fontId="50" fillId="24" borderId="1" xfId="0" applyFont="1" applyFill="1" applyBorder="1" applyProtection="1"/>
    <xf numFmtId="0" fontId="51" fillId="20" borderId="1" xfId="0" applyFont="1" applyFill="1" applyBorder="1"/>
    <xf numFmtId="0" fontId="1" fillId="23" borderId="6" xfId="0" applyFont="1" applyFill="1" applyBorder="1" applyAlignment="1" applyProtection="1">
      <alignment horizontal="left"/>
    </xf>
    <xf numFmtId="0" fontId="1" fillId="23" borderId="8" xfId="0" applyFont="1" applyFill="1" applyBorder="1" applyAlignment="1" applyProtection="1">
      <alignment horizontal="left"/>
    </xf>
    <xf numFmtId="0" fontId="1" fillId="40" borderId="6" xfId="0" applyFont="1" applyFill="1" applyBorder="1" applyAlignment="1" applyProtection="1">
      <alignment horizontal="left"/>
    </xf>
    <xf numFmtId="0" fontId="1" fillId="40" borderId="8" xfId="0" applyFont="1" applyFill="1" applyBorder="1" applyAlignment="1" applyProtection="1">
      <alignment horizontal="left"/>
    </xf>
    <xf numFmtId="0" fontId="1" fillId="11" borderId="6" xfId="0" applyFont="1" applyFill="1" applyBorder="1" applyAlignment="1" applyProtection="1">
      <alignment horizontal="left"/>
    </xf>
    <xf numFmtId="0" fontId="1" fillId="11" borderId="8" xfId="0" applyFont="1" applyFill="1" applyBorder="1" applyAlignment="1" applyProtection="1">
      <alignment horizontal="left"/>
    </xf>
    <xf numFmtId="0" fontId="1" fillId="41" borderId="6" xfId="0" applyFont="1" applyFill="1" applyBorder="1" applyAlignment="1" applyProtection="1">
      <alignment horizontal="left"/>
    </xf>
    <xf numFmtId="0" fontId="1" fillId="41" borderId="8" xfId="0" applyFont="1" applyFill="1" applyBorder="1" applyAlignment="1" applyProtection="1">
      <alignment horizontal="left"/>
    </xf>
    <xf numFmtId="0" fontId="1" fillId="15" borderId="6" xfId="0" applyFont="1" applyFill="1" applyBorder="1" applyAlignment="1" applyProtection="1">
      <alignment horizontal="left"/>
    </xf>
    <xf numFmtId="0" fontId="1" fillId="15" borderId="8" xfId="0" applyFont="1" applyFill="1" applyBorder="1" applyAlignment="1" applyProtection="1">
      <alignment horizontal="left"/>
    </xf>
    <xf numFmtId="0" fontId="1" fillId="14" borderId="6" xfId="0" applyFont="1" applyFill="1" applyBorder="1" applyAlignment="1" applyProtection="1">
      <alignment horizontal="left"/>
    </xf>
    <xf numFmtId="0" fontId="1" fillId="39" borderId="6" xfId="0" applyFont="1" applyFill="1" applyBorder="1" applyAlignment="1" applyProtection="1">
      <alignment horizontal="left"/>
    </xf>
    <xf numFmtId="0" fontId="1" fillId="39" borderId="8" xfId="0" applyFont="1" applyFill="1" applyBorder="1" applyAlignment="1" applyProtection="1">
      <alignment horizontal="left"/>
    </xf>
    <xf numFmtId="0" fontId="7" fillId="14" borderId="8" xfId="0" applyFont="1" applyFill="1" applyBorder="1" applyAlignment="1" applyProtection="1">
      <alignment horizontal="left"/>
    </xf>
    <xf numFmtId="0" fontId="7" fillId="24" borderId="1" xfId="0" applyFont="1" applyFill="1" applyBorder="1" applyProtection="1"/>
    <xf numFmtId="0" fontId="7" fillId="13" borderId="1" xfId="0" applyFont="1" applyFill="1" applyBorder="1" applyAlignment="1"/>
    <xf numFmtId="164" fontId="6" fillId="11" borderId="4" xfId="0" applyNumberFormat="1" applyFont="1" applyFill="1" applyBorder="1" applyAlignment="1" applyProtection="1">
      <alignment horizontal="right" indent="2"/>
    </xf>
    <xf numFmtId="164" fontId="6" fillId="11" borderId="3" xfId="0" applyNumberFormat="1" applyFont="1" applyFill="1" applyBorder="1" applyAlignment="1" applyProtection="1">
      <alignment horizontal="right" indent="2"/>
    </xf>
    <xf numFmtId="164" fontId="6" fillId="11" borderId="5" xfId="0" applyNumberFormat="1" applyFont="1" applyFill="1" applyBorder="1" applyAlignment="1" applyProtection="1">
      <alignment horizontal="right" indent="2"/>
    </xf>
    <xf numFmtId="164" fontId="6" fillId="11" borderId="13" xfId="0" applyNumberFormat="1" applyFont="1" applyFill="1" applyBorder="1" applyAlignment="1" applyProtection="1">
      <alignment horizontal="right" indent="2"/>
    </xf>
    <xf numFmtId="164" fontId="6" fillId="11" borderId="8" xfId="0" applyNumberFormat="1" applyFont="1" applyFill="1" applyBorder="1" applyAlignment="1" applyProtection="1">
      <alignment horizontal="right" indent="2"/>
    </xf>
    <xf numFmtId="164" fontId="6" fillId="11" borderId="1" xfId="0" applyNumberFormat="1" applyFont="1" applyFill="1" applyBorder="1" applyAlignment="1" applyProtection="1">
      <alignment horizontal="right" indent="2"/>
    </xf>
    <xf numFmtId="164" fontId="6" fillId="11" borderId="9" xfId="0" applyNumberFormat="1" applyFont="1" applyFill="1" applyBorder="1" applyAlignment="1" applyProtection="1">
      <alignment horizontal="right" indent="2"/>
    </xf>
    <xf numFmtId="164" fontId="6" fillId="11" borderId="14" xfId="0" applyNumberFormat="1" applyFont="1" applyFill="1" applyBorder="1" applyAlignment="1" applyProtection="1">
      <alignment horizontal="right" indent="2"/>
    </xf>
    <xf numFmtId="164" fontId="10" fillId="18" borderId="4" xfId="2" applyNumberFormat="1" applyFont="1" applyFill="1" applyBorder="1" applyAlignment="1" applyProtection="1">
      <alignment horizontal="right"/>
    </xf>
    <xf numFmtId="164" fontId="10" fillId="18" borderId="3" xfId="2" applyNumberFormat="1" applyFont="1" applyFill="1" applyBorder="1" applyAlignment="1" applyProtection="1">
      <alignment horizontal="right"/>
    </xf>
    <xf numFmtId="164" fontId="10" fillId="18" borderId="5" xfId="2" applyNumberFormat="1" applyFont="1" applyFill="1" applyBorder="1" applyAlignment="1" applyProtection="1">
      <alignment horizontal="right"/>
    </xf>
    <xf numFmtId="164" fontId="6" fillId="11" borderId="4" xfId="0" applyNumberFormat="1" applyFont="1" applyFill="1" applyBorder="1" applyAlignment="1" applyProtection="1">
      <alignment horizontal="right"/>
    </xf>
    <xf numFmtId="164" fontId="6" fillId="11" borderId="3" xfId="0" applyNumberFormat="1" applyFont="1" applyFill="1" applyBorder="1" applyAlignment="1" applyProtection="1">
      <alignment horizontal="right"/>
    </xf>
    <xf numFmtId="164" fontId="6" fillId="11" borderId="5" xfId="0" applyNumberFormat="1" applyFont="1" applyFill="1" applyBorder="1" applyAlignment="1" applyProtection="1">
      <alignment horizontal="right"/>
    </xf>
    <xf numFmtId="164" fontId="6" fillId="11" borderId="8" xfId="0" applyNumberFormat="1" applyFont="1" applyFill="1" applyBorder="1" applyAlignment="1" applyProtection="1">
      <alignment horizontal="right"/>
    </xf>
    <xf numFmtId="164" fontId="6" fillId="11" borderId="1" xfId="0" applyNumberFormat="1" applyFont="1" applyFill="1" applyBorder="1" applyAlignment="1" applyProtection="1">
      <alignment horizontal="right"/>
    </xf>
    <xf numFmtId="164" fontId="6" fillId="11" borderId="9" xfId="0" applyNumberFormat="1" applyFont="1" applyFill="1" applyBorder="1" applyAlignment="1" applyProtection="1">
      <alignment horizontal="right"/>
    </xf>
    <xf numFmtId="164" fontId="6" fillId="13" borderId="15" xfId="2" applyNumberFormat="1" applyFont="1" applyFill="1" applyBorder="1" applyAlignment="1" applyProtection="1">
      <alignment horizontal="right" indent="2"/>
      <protection locked="0"/>
    </xf>
    <xf numFmtId="164" fontId="6" fillId="18" borderId="3" xfId="2" applyNumberFormat="1" applyFont="1" applyFill="1" applyBorder="1" applyAlignment="1" applyProtection="1">
      <alignment horizontal="right"/>
    </xf>
    <xf numFmtId="164" fontId="6" fillId="18" borderId="5" xfId="2" applyNumberFormat="1" applyFont="1" applyFill="1" applyBorder="1" applyAlignment="1" applyProtection="1">
      <alignment horizontal="right"/>
    </xf>
    <xf numFmtId="164" fontId="6" fillId="11" borderId="6" xfId="0" applyNumberFormat="1" applyFont="1" applyFill="1" applyBorder="1" applyAlignment="1" applyProtection="1">
      <alignment horizontal="right" indent="1"/>
    </xf>
    <xf numFmtId="164" fontId="6" fillId="11" borderId="0" xfId="0" applyNumberFormat="1" applyFont="1" applyFill="1" applyBorder="1" applyAlignment="1" applyProtection="1">
      <alignment horizontal="right" indent="1"/>
    </xf>
    <xf numFmtId="164" fontId="6" fillId="11" borderId="7" xfId="0" applyNumberFormat="1" applyFont="1" applyFill="1" applyBorder="1" applyAlignment="1" applyProtection="1">
      <alignment horizontal="right" indent="1"/>
    </xf>
    <xf numFmtId="164" fontId="6" fillId="11" borderId="15" xfId="0" applyNumberFormat="1" applyFont="1" applyFill="1" applyBorder="1" applyAlignment="1" applyProtection="1">
      <alignment horizontal="right" indent="1"/>
    </xf>
    <xf numFmtId="164" fontId="6" fillId="11" borderId="8" xfId="0" applyNumberFormat="1" applyFont="1" applyFill="1" applyBorder="1" applyAlignment="1" applyProtection="1">
      <alignment horizontal="right" indent="1"/>
    </xf>
    <xf numFmtId="164" fontId="6" fillId="11" borderId="1" xfId="0" applyNumberFormat="1" applyFont="1" applyFill="1" applyBorder="1" applyAlignment="1" applyProtection="1">
      <alignment horizontal="right" indent="1"/>
    </xf>
    <xf numFmtId="164" fontId="6" fillId="11" borderId="9" xfId="0" applyNumberFormat="1" applyFont="1" applyFill="1" applyBorder="1" applyAlignment="1" applyProtection="1">
      <alignment horizontal="right" indent="1"/>
    </xf>
    <xf numFmtId="164" fontId="6" fillId="11" borderId="14" xfId="0" applyNumberFormat="1" applyFont="1" applyFill="1" applyBorder="1" applyAlignment="1" applyProtection="1">
      <alignment horizontal="right" indent="1"/>
    </xf>
    <xf numFmtId="1" fontId="42" fillId="0" borderId="0" xfId="2" applyNumberFormat="1" applyFont="1" applyFill="1" applyAlignment="1">
      <alignment horizontal="right"/>
    </xf>
    <xf numFmtId="0" fontId="5" fillId="0" borderId="0" xfId="0" applyFont="1" applyAlignment="1">
      <alignment horizontal="center"/>
    </xf>
    <xf numFmtId="1" fontId="1" fillId="24" borderId="0" xfId="2" applyNumberFormat="1" applyFill="1"/>
    <xf numFmtId="164" fontId="10" fillId="18" borderId="13" xfId="2" quotePrefix="1" applyNumberFormat="1" applyFont="1" applyFill="1" applyBorder="1" applyAlignment="1" applyProtection="1">
      <alignment horizontal="right" indent="3"/>
      <protection locked="0"/>
    </xf>
    <xf numFmtId="164" fontId="10" fillId="18" borderId="0" xfId="2" quotePrefix="1" applyNumberFormat="1" applyFont="1" applyFill="1" applyBorder="1" applyAlignment="1" applyProtection="1">
      <alignment horizontal="right" indent="3"/>
      <protection locked="0"/>
    </xf>
    <xf numFmtId="164" fontId="6" fillId="18" borderId="15" xfId="2" applyNumberFormat="1" applyFont="1" applyFill="1" applyBorder="1" applyAlignment="1" applyProtection="1">
      <alignment horizontal="right" indent="3"/>
      <protection locked="0"/>
    </xf>
    <xf numFmtId="164" fontId="6" fillId="18" borderId="0" xfId="2" applyNumberFormat="1" applyFont="1" applyFill="1" applyBorder="1" applyAlignment="1" applyProtection="1">
      <alignment horizontal="right" indent="3"/>
      <protection locked="0"/>
    </xf>
    <xf numFmtId="0" fontId="1" fillId="15" borderId="0" xfId="2" applyFill="1" applyBorder="1" applyAlignment="1" applyProtection="1">
      <alignment horizontal="right" indent="3"/>
      <protection locked="0"/>
    </xf>
    <xf numFmtId="164" fontId="10" fillId="18" borderId="15" xfId="2" quotePrefix="1" applyNumberFormat="1" applyFont="1" applyFill="1" applyBorder="1" applyAlignment="1" applyProtection="1">
      <alignment horizontal="right" indent="3"/>
      <protection locked="0"/>
    </xf>
    <xf numFmtId="0" fontId="37" fillId="0" borderId="1" xfId="2" applyFont="1" applyBorder="1"/>
    <xf numFmtId="0" fontId="38" fillId="0" borderId="1" xfId="2" applyFont="1" applyBorder="1"/>
    <xf numFmtId="0" fontId="1" fillId="0" borderId="1" xfId="2" applyBorder="1"/>
    <xf numFmtId="164" fontId="6" fillId="15" borderId="6" xfId="2" applyNumberFormat="1" applyFont="1" applyFill="1" applyBorder="1" applyAlignment="1" applyProtection="1">
      <alignment horizontal="right"/>
    </xf>
    <xf numFmtId="164" fontId="6" fillId="15" borderId="8" xfId="2" applyNumberFormat="1" applyFont="1" applyFill="1" applyBorder="1" applyAlignment="1" applyProtection="1">
      <alignment horizontal="right"/>
    </xf>
    <xf numFmtId="164" fontId="19" fillId="9" borderId="6" xfId="0" applyNumberFormat="1" applyFont="1" applyFill="1" applyBorder="1" applyAlignment="1" applyProtection="1">
      <alignment horizontal="right" indent="1"/>
      <protection locked="0"/>
    </xf>
    <xf numFmtId="164" fontId="19" fillId="9" borderId="0" xfId="0" applyNumberFormat="1" applyFont="1" applyFill="1" applyBorder="1" applyAlignment="1" applyProtection="1">
      <alignment horizontal="right" indent="1"/>
      <protection locked="0"/>
    </xf>
    <xf numFmtId="164" fontId="19" fillId="9" borderId="7" xfId="0" applyNumberFormat="1" applyFont="1" applyFill="1" applyBorder="1" applyAlignment="1" applyProtection="1">
      <alignment horizontal="right" indent="1"/>
      <protection locked="0"/>
    </xf>
    <xf numFmtId="164" fontId="19" fillId="9" borderId="15" xfId="0" applyNumberFormat="1" applyFont="1" applyFill="1" applyBorder="1" applyAlignment="1" applyProtection="1">
      <alignment horizontal="right" indent="1"/>
      <protection locked="0"/>
    </xf>
    <xf numFmtId="164" fontId="19" fillId="10" borderId="4" xfId="0" applyNumberFormat="1" applyFont="1" applyFill="1" applyBorder="1" applyAlignment="1" applyProtection="1">
      <alignment horizontal="right" indent="1"/>
      <protection locked="0"/>
    </xf>
    <xf numFmtId="164" fontId="19" fillId="10" borderId="3" xfId="0" applyNumberFormat="1" applyFont="1" applyFill="1" applyBorder="1" applyAlignment="1" applyProtection="1">
      <alignment horizontal="right" indent="1"/>
      <protection locked="0"/>
    </xf>
    <xf numFmtId="164" fontId="19" fillId="10" borderId="5" xfId="0" applyNumberFormat="1" applyFont="1" applyFill="1" applyBorder="1" applyAlignment="1" applyProtection="1">
      <alignment horizontal="right" indent="1"/>
      <protection locked="0"/>
    </xf>
    <xf numFmtId="164" fontId="19" fillId="10" borderId="8" xfId="0" applyNumberFormat="1" applyFont="1" applyFill="1" applyBorder="1" applyAlignment="1" applyProtection="1">
      <alignment horizontal="right" indent="1"/>
      <protection locked="0"/>
    </xf>
    <xf numFmtId="164" fontId="19" fillId="10" borderId="1" xfId="0" applyNumberFormat="1" applyFont="1" applyFill="1" applyBorder="1" applyAlignment="1" applyProtection="1">
      <alignment horizontal="right" indent="1"/>
      <protection locked="0"/>
    </xf>
    <xf numFmtId="164" fontId="19" fillId="10" borderId="9" xfId="0" applyNumberFormat="1" applyFont="1" applyFill="1" applyBorder="1" applyAlignment="1" applyProtection="1">
      <alignment horizontal="right" indent="1"/>
      <protection locked="0"/>
    </xf>
    <xf numFmtId="0" fontId="1" fillId="0" borderId="0" xfId="2" applyAlignment="1">
      <alignment horizontal="left" indent="1"/>
    </xf>
    <xf numFmtId="0" fontId="4" fillId="32" borderId="0" xfId="2" applyFont="1" applyFill="1"/>
    <xf numFmtId="0" fontId="4" fillId="0" borderId="0" xfId="2" applyFont="1" applyAlignment="1">
      <alignment horizontal="left" indent="1"/>
    </xf>
    <xf numFmtId="0" fontId="1" fillId="0" borderId="0" xfId="2" applyAlignment="1">
      <alignment horizontal="left" indent="2"/>
    </xf>
    <xf numFmtId="1" fontId="38" fillId="0" borderId="0" xfId="0" applyNumberFormat="1" applyFont="1" applyFill="1"/>
    <xf numFmtId="1" fontId="38" fillId="24" borderId="0" xfId="0" applyNumberFormat="1" applyFont="1" applyFill="1"/>
    <xf numFmtId="1" fontId="1" fillId="0" borderId="0" xfId="2" applyNumberFormat="1"/>
    <xf numFmtId="1" fontId="38" fillId="24" borderId="0" xfId="2" applyNumberFormat="1" applyFont="1" applyFill="1"/>
    <xf numFmtId="0" fontId="1" fillId="15" borderId="15" xfId="2" applyFill="1" applyBorder="1" applyAlignment="1" applyProtection="1">
      <alignment horizontal="right" indent="3"/>
      <protection locked="0"/>
    </xf>
    <xf numFmtId="0" fontId="38" fillId="0" borderId="0" xfId="2" applyFont="1" applyAlignment="1">
      <alignment horizontal="left" indent="1"/>
    </xf>
    <xf numFmtId="0" fontId="4" fillId="32" borderId="0" xfId="2" applyFont="1" applyFill="1" applyAlignment="1">
      <alignment horizontal="left"/>
    </xf>
    <xf numFmtId="0" fontId="38" fillId="0" borderId="0" xfId="2" applyFont="1" applyFill="1" applyAlignment="1">
      <alignment horizontal="right"/>
    </xf>
    <xf numFmtId="0" fontId="1" fillId="10" borderId="6" xfId="2" applyFill="1" applyBorder="1" applyProtection="1">
      <protection locked="0"/>
    </xf>
    <xf numFmtId="0" fontId="1" fillId="10" borderId="0" xfId="2" applyFont="1" applyFill="1" applyBorder="1" applyProtection="1">
      <protection locked="0"/>
    </xf>
    <xf numFmtId="0" fontId="1" fillId="10" borderId="7" xfId="2" applyFont="1" applyFill="1" applyBorder="1" applyProtection="1">
      <protection locked="0"/>
    </xf>
    <xf numFmtId="0" fontId="1" fillId="10" borderId="8" xfId="2" applyFill="1" applyBorder="1" applyProtection="1">
      <protection locked="0"/>
    </xf>
    <xf numFmtId="0" fontId="1" fillId="10" borderId="1" xfId="2" applyFont="1" applyFill="1" applyBorder="1" applyProtection="1">
      <protection locked="0"/>
    </xf>
    <xf numFmtId="0" fontId="1" fillId="10" borderId="9" xfId="2" applyFont="1" applyFill="1" applyBorder="1" applyProtection="1">
      <protection locked="0"/>
    </xf>
    <xf numFmtId="164" fontId="19" fillId="15" borderId="6" xfId="2" applyNumberFormat="1" applyFont="1" applyFill="1" applyBorder="1" applyAlignment="1" applyProtection="1">
      <alignment horizontal="right" indent="2"/>
      <protection locked="0"/>
    </xf>
    <xf numFmtId="164" fontId="19" fillId="15" borderId="8" xfId="2" applyNumberFormat="1" applyFont="1" applyFill="1" applyBorder="1" applyAlignment="1" applyProtection="1">
      <alignment horizontal="right" indent="2"/>
      <protection locked="0"/>
    </xf>
    <xf numFmtId="164" fontId="6" fillId="11" borderId="15" xfId="2" applyNumberFormat="1" applyFont="1" applyFill="1" applyBorder="1" applyAlignment="1" applyProtection="1">
      <alignment horizontal="right" indent="2"/>
    </xf>
    <xf numFmtId="164" fontId="6" fillId="11" borderId="14" xfId="2" applyNumberFormat="1" applyFont="1" applyFill="1" applyBorder="1" applyAlignment="1" applyProtection="1">
      <alignment horizontal="right" indent="2"/>
    </xf>
    <xf numFmtId="164" fontId="19" fillId="11" borderId="15" xfId="2" applyNumberFormat="1" applyFont="1" applyFill="1" applyBorder="1" applyAlignment="1" applyProtection="1">
      <alignment horizontal="right" indent="3"/>
      <protection locked="0"/>
    </xf>
    <xf numFmtId="164" fontId="1" fillId="11" borderId="15" xfId="2" applyNumberFormat="1" applyFill="1" applyBorder="1" applyAlignment="1" applyProtection="1">
      <alignment horizontal="right" indent="3"/>
      <protection locked="0"/>
    </xf>
    <xf numFmtId="164" fontId="0" fillId="0" borderId="0" xfId="0" applyNumberFormat="1" applyFill="1"/>
    <xf numFmtId="1" fontId="18" fillId="0" borderId="0" xfId="0" applyNumberFormat="1" applyFont="1" applyFill="1"/>
    <xf numFmtId="1" fontId="0" fillId="0" borderId="0" xfId="0" applyNumberFormat="1" applyFill="1"/>
    <xf numFmtId="0" fontId="1" fillId="6" borderId="0" xfId="0" applyFont="1" applyFill="1" applyBorder="1" applyAlignment="1">
      <alignment horizontal="left" indent="3"/>
    </xf>
    <xf numFmtId="17" fontId="52" fillId="18" borderId="0" xfId="0" applyNumberFormat="1" applyFont="1" applyFill="1"/>
    <xf numFmtId="49" fontId="22" fillId="15" borderId="10" xfId="0" applyNumberFormat="1" applyFont="1" applyFill="1" applyBorder="1" applyAlignment="1" applyProtection="1">
      <alignment horizontal="right"/>
      <protection locked="0"/>
    </xf>
    <xf numFmtId="0" fontId="22" fillId="15" borderId="10" xfId="0" applyFont="1" applyFill="1" applyBorder="1" applyAlignment="1" applyProtection="1">
      <alignment horizontal="right"/>
      <protection locked="0"/>
    </xf>
    <xf numFmtId="0" fontId="22" fillId="14" borderId="2" xfId="0" applyFont="1" applyFill="1" applyBorder="1" applyAlignment="1">
      <alignment horizontal="center"/>
    </xf>
    <xf numFmtId="0" fontId="22" fillId="14" borderId="12" xfId="0" applyFont="1" applyFill="1" applyBorder="1" applyAlignment="1">
      <alignment horizontal="center"/>
    </xf>
    <xf numFmtId="0" fontId="40" fillId="0" borderId="0" xfId="2" applyFont="1" applyAlignment="1">
      <alignment horizontal="center"/>
    </xf>
    <xf numFmtId="0" fontId="6" fillId="0" borderId="0" xfId="2" applyFont="1" applyAlignment="1">
      <alignment horizontal="center"/>
    </xf>
    <xf numFmtId="49" fontId="13" fillId="0" borderId="0" xfId="2" applyNumberFormat="1" applyFont="1" applyAlignment="1">
      <alignment horizontal="left"/>
    </xf>
    <xf numFmtId="0" fontId="40" fillId="0" borderId="0" xfId="2" applyFont="1" applyFill="1" applyAlignment="1">
      <alignment horizontal="center"/>
    </xf>
    <xf numFmtId="0" fontId="2" fillId="18" borderId="0" xfId="2" applyFont="1" applyFill="1" applyAlignment="1" applyProtection="1"/>
    <xf numFmtId="0" fontId="22" fillId="18" borderId="0" xfId="2" applyFont="1" applyFill="1" applyAlignment="1"/>
    <xf numFmtId="0" fontId="1" fillId="18" borderId="4" xfId="2" applyFont="1" applyFill="1" applyBorder="1" applyAlignment="1" applyProtection="1"/>
    <xf numFmtId="0" fontId="1" fillId="18" borderId="5" xfId="2" applyFont="1" applyFill="1" applyBorder="1" applyAlignment="1"/>
    <xf numFmtId="0" fontId="1" fillId="18" borderId="6" xfId="2" applyFont="1" applyFill="1" applyBorder="1" applyAlignment="1" applyProtection="1">
      <alignment horizontal="left" indent="4"/>
    </xf>
    <xf numFmtId="0" fontId="1" fillId="18" borderId="7" xfId="2" applyFont="1" applyFill="1" applyBorder="1" applyAlignment="1">
      <alignment horizontal="left" indent="4"/>
    </xf>
    <xf numFmtId="0" fontId="1" fillId="18" borderId="0" xfId="2" applyFont="1" applyFill="1" applyAlignment="1">
      <alignment horizontal="left" vertical="top" wrapText="1"/>
    </xf>
    <xf numFmtId="0" fontId="1" fillId="14" borderId="4" xfId="2" applyFont="1" applyFill="1" applyBorder="1" applyAlignment="1" applyProtection="1">
      <alignment horizontal="left" vertical="top" wrapText="1"/>
      <protection locked="0"/>
    </xf>
    <xf numFmtId="0" fontId="1" fillId="14" borderId="3" xfId="2" applyFont="1" applyFill="1" applyBorder="1" applyAlignment="1" applyProtection="1">
      <alignment horizontal="left" vertical="top" wrapText="1"/>
      <protection locked="0"/>
    </xf>
    <xf numFmtId="0" fontId="1" fillId="14" borderId="5" xfId="2" applyFont="1" applyFill="1" applyBorder="1" applyAlignment="1" applyProtection="1">
      <alignment horizontal="left" vertical="top" wrapText="1"/>
      <protection locked="0"/>
    </xf>
    <xf numFmtId="0" fontId="1" fillId="14" borderId="6" xfId="2" applyFont="1" applyFill="1" applyBorder="1" applyAlignment="1" applyProtection="1">
      <alignment horizontal="left" vertical="top" wrapText="1"/>
      <protection locked="0"/>
    </xf>
    <xf numFmtId="0" fontId="1" fillId="14" borderId="0" xfId="2" applyFont="1" applyFill="1" applyBorder="1" applyAlignment="1" applyProtection="1">
      <alignment horizontal="left" vertical="top" wrapText="1"/>
      <protection locked="0"/>
    </xf>
    <xf numFmtId="0" fontId="1" fillId="14" borderId="7" xfId="2" applyFont="1" applyFill="1" applyBorder="1" applyAlignment="1" applyProtection="1">
      <alignment horizontal="left" vertical="top" wrapText="1"/>
      <protection locked="0"/>
    </xf>
    <xf numFmtId="0" fontId="1" fillId="14" borderId="8" xfId="2" applyFont="1" applyFill="1" applyBorder="1" applyAlignment="1" applyProtection="1">
      <alignment horizontal="left" vertical="top" wrapText="1"/>
      <protection locked="0"/>
    </xf>
    <xf numFmtId="0" fontId="1" fillId="14" borderId="1" xfId="2" applyFont="1" applyFill="1" applyBorder="1" applyAlignment="1" applyProtection="1">
      <alignment horizontal="left" vertical="top" wrapText="1"/>
      <protection locked="0"/>
    </xf>
    <xf numFmtId="0" fontId="1" fillId="14" borderId="9" xfId="2" applyFont="1" applyFill="1" applyBorder="1" applyAlignment="1" applyProtection="1">
      <alignment horizontal="left" vertical="top" wrapText="1"/>
      <protection locked="0"/>
    </xf>
    <xf numFmtId="0" fontId="1" fillId="18" borderId="0" xfId="2" applyFont="1" applyFill="1" applyAlignment="1" applyProtection="1">
      <alignment horizontal="left" vertical="top" wrapText="1"/>
    </xf>
    <xf numFmtId="0" fontId="1" fillId="18" borderId="0" xfId="2" applyFont="1" applyFill="1" applyAlignment="1" applyProtection="1">
      <alignment horizontal="left" wrapText="1"/>
    </xf>
    <xf numFmtId="0" fontId="1" fillId="0" borderId="0" xfId="2" applyFont="1" applyFill="1" applyAlignment="1" applyProtection="1">
      <alignment horizontal="left" vertical="top" wrapText="1"/>
    </xf>
    <xf numFmtId="0" fontId="1" fillId="0" borderId="0" xfId="2" applyFont="1" applyAlignment="1" applyProtection="1">
      <alignment horizontal="left" vertical="top" wrapText="1"/>
    </xf>
    <xf numFmtId="0" fontId="2" fillId="0" borderId="0" xfId="2" applyFont="1" applyAlignment="1" applyProtection="1">
      <alignment wrapText="1"/>
    </xf>
    <xf numFmtId="0" fontId="7" fillId="0" borderId="0" xfId="2" applyFont="1" applyProtection="1"/>
    <xf numFmtId="0" fontId="4" fillId="0" borderId="4" xfId="2" applyFont="1" applyBorder="1" applyAlignment="1" applyProtection="1">
      <alignment horizontal="center"/>
    </xf>
    <xf numFmtId="0" fontId="4" fillId="0" borderId="3" xfId="2" applyFont="1" applyBorder="1" applyAlignment="1" applyProtection="1">
      <alignment horizontal="center"/>
    </xf>
    <xf numFmtId="0" fontId="4" fillId="0" borderId="5" xfId="2" applyFont="1" applyBorder="1" applyAlignment="1" applyProtection="1">
      <alignment horizontal="center"/>
    </xf>
    <xf numFmtId="0" fontId="4" fillId="0" borderId="4" xfId="2" applyFont="1" applyBorder="1" applyAlignment="1">
      <alignment horizontal="center"/>
    </xf>
    <xf numFmtId="0" fontId="4" fillId="0" borderId="3" xfId="2" applyFont="1" applyBorder="1" applyAlignment="1">
      <alignment horizontal="center"/>
    </xf>
    <xf numFmtId="0" fontId="4" fillId="0" borderId="8" xfId="2" applyFont="1" applyBorder="1" applyAlignment="1" applyProtection="1">
      <alignment horizontal="center"/>
    </xf>
    <xf numFmtId="0" fontId="4" fillId="0" borderId="1" xfId="2" applyFont="1" applyBorder="1" applyAlignment="1" applyProtection="1">
      <alignment horizontal="center"/>
    </xf>
    <xf numFmtId="0" fontId="4" fillId="0" borderId="9" xfId="2" applyFont="1" applyBorder="1" applyAlignment="1" applyProtection="1">
      <alignment horizontal="center"/>
    </xf>
    <xf numFmtId="0" fontId="4" fillId="0" borderId="8" xfId="2" applyFont="1" applyBorder="1" applyAlignment="1">
      <alignment horizontal="center"/>
    </xf>
    <xf numFmtId="0" fontId="4" fillId="0" borderId="1" xfId="2" applyFont="1" applyBorder="1" applyAlignment="1">
      <alignment horizontal="center"/>
    </xf>
    <xf numFmtId="0" fontId="1" fillId="2" borderId="4" xfId="2" applyFont="1" applyFill="1" applyBorder="1" applyAlignment="1">
      <alignment horizontal="left"/>
    </xf>
    <xf numFmtId="0" fontId="1" fillId="2" borderId="3" xfId="2" applyFont="1" applyFill="1" applyBorder="1" applyAlignment="1">
      <alignment horizontal="left"/>
    </xf>
    <xf numFmtId="0" fontId="1" fillId="2" borderId="5" xfId="2" applyFont="1" applyFill="1" applyBorder="1" applyAlignment="1">
      <alignment horizontal="left"/>
    </xf>
    <xf numFmtId="0" fontId="1" fillId="2" borderId="6" xfId="2" applyFont="1" applyFill="1" applyBorder="1" applyAlignment="1">
      <alignment horizontal="left" indent="4"/>
    </xf>
    <xf numFmtId="0" fontId="1" fillId="2" borderId="0" xfId="2" applyFont="1" applyFill="1" applyBorder="1" applyAlignment="1">
      <alignment horizontal="left" indent="4"/>
    </xf>
    <xf numFmtId="0" fontId="1" fillId="2" borderId="6" xfId="2" applyFont="1" applyFill="1" applyBorder="1" applyAlignment="1">
      <alignment horizontal="left" wrapText="1" indent="4"/>
    </xf>
    <xf numFmtId="0" fontId="1" fillId="2" borderId="0" xfId="2" applyFont="1" applyFill="1" applyBorder="1" applyAlignment="1">
      <alignment horizontal="left" wrapText="1" indent="4"/>
    </xf>
    <xf numFmtId="0" fontId="1" fillId="2" borderId="7" xfId="2" applyFont="1" applyFill="1" applyBorder="1" applyAlignment="1">
      <alignment horizontal="left" wrapText="1" indent="4"/>
    </xf>
    <xf numFmtId="0" fontId="1" fillId="0" borderId="6" xfId="2" applyFont="1" applyFill="1" applyBorder="1" applyAlignment="1">
      <alignment horizontal="left" wrapText="1" indent="4"/>
    </xf>
    <xf numFmtId="0" fontId="1" fillId="0" borderId="0" xfId="2" applyFont="1" applyFill="1" applyBorder="1" applyAlignment="1">
      <alignment horizontal="left" wrapText="1" indent="4"/>
    </xf>
    <xf numFmtId="0" fontId="1" fillId="0" borderId="7" xfId="2" applyFont="1" applyFill="1" applyBorder="1" applyAlignment="1">
      <alignment horizontal="left" wrapText="1" indent="4"/>
    </xf>
    <xf numFmtId="0" fontId="1" fillId="0" borderId="8" xfId="2" applyFont="1" applyFill="1" applyBorder="1" applyAlignment="1">
      <alignment horizontal="left" wrapText="1" indent="4"/>
    </xf>
    <xf numFmtId="0" fontId="1" fillId="0" borderId="1" xfId="2" applyFont="1" applyFill="1" applyBorder="1" applyAlignment="1">
      <alignment horizontal="left" wrapText="1" indent="4"/>
    </xf>
    <xf numFmtId="0" fontId="1" fillId="0" borderId="9" xfId="2" applyFont="1" applyFill="1" applyBorder="1" applyAlignment="1">
      <alignment horizontal="left" wrapText="1" indent="4"/>
    </xf>
    <xf numFmtId="0" fontId="5" fillId="23" borderId="11" xfId="2" applyFont="1" applyFill="1" applyBorder="1" applyAlignment="1" applyProtection="1">
      <alignment horizontal="center" vertical="center"/>
    </xf>
    <xf numFmtId="0" fontId="5" fillId="23" borderId="2" xfId="2" applyFont="1" applyFill="1" applyBorder="1" applyAlignment="1" applyProtection="1">
      <alignment horizontal="center" vertical="center"/>
    </xf>
    <xf numFmtId="0" fontId="5" fillId="23" borderId="12" xfId="2" applyFont="1" applyFill="1" applyBorder="1" applyAlignment="1" applyProtection="1">
      <alignment horizontal="center" vertical="center"/>
    </xf>
    <xf numFmtId="0" fontId="5" fillId="25" borderId="11" xfId="2" applyFont="1" applyFill="1" applyBorder="1" applyAlignment="1" applyProtection="1">
      <alignment horizontal="center" vertical="center"/>
    </xf>
    <xf numFmtId="0" fontId="5" fillId="25" borderId="2" xfId="2" applyFont="1" applyFill="1" applyBorder="1" applyAlignment="1" applyProtection="1">
      <alignment horizontal="center" vertical="center"/>
    </xf>
    <xf numFmtId="0" fontId="5" fillId="25" borderId="12" xfId="2" applyFont="1" applyFill="1" applyBorder="1" applyAlignment="1" applyProtection="1">
      <alignment horizontal="center" vertical="center"/>
    </xf>
    <xf numFmtId="0" fontId="1" fillId="18" borderId="0" xfId="2" applyNumberFormat="1" applyFont="1" applyFill="1" applyAlignment="1" applyProtection="1">
      <alignment horizontal="left" vertical="top" wrapText="1"/>
    </xf>
    <xf numFmtId="0" fontId="5" fillId="0" borderId="2" xfId="2" applyFont="1" applyFill="1" applyBorder="1" applyAlignment="1" applyProtection="1">
      <alignment horizontal="center" vertical="center"/>
    </xf>
    <xf numFmtId="0" fontId="5" fillId="0" borderId="12" xfId="2" applyFont="1" applyFill="1" applyBorder="1" applyAlignment="1" applyProtection="1">
      <alignment horizontal="center" vertical="center"/>
    </xf>
    <xf numFmtId="0" fontId="30" fillId="14" borderId="3" xfId="3" applyFont="1" applyFill="1" applyBorder="1" applyAlignment="1">
      <alignment horizontal="center" vertical="center" wrapText="1"/>
    </xf>
    <xf numFmtId="0" fontId="30" fillId="14" borderId="0" xfId="3" applyFont="1" applyFill="1" applyBorder="1" applyAlignment="1">
      <alignment horizontal="center" vertical="center" wrapText="1"/>
    </xf>
    <xf numFmtId="0" fontId="30" fillId="14" borderId="4" xfId="3" applyFont="1" applyFill="1" applyBorder="1" applyAlignment="1">
      <alignment horizontal="center" vertical="center" wrapText="1"/>
    </xf>
    <xf numFmtId="0" fontId="30" fillId="14" borderId="8" xfId="3" applyFont="1" applyFill="1" applyBorder="1" applyAlignment="1">
      <alignment horizontal="center" vertical="center" wrapText="1"/>
    </xf>
    <xf numFmtId="0" fontId="30" fillId="14" borderId="13" xfId="3" applyFont="1" applyFill="1" applyBorder="1" applyAlignment="1">
      <alignment horizontal="center" vertical="center" wrapText="1"/>
    </xf>
    <xf numFmtId="0" fontId="30" fillId="14" borderId="15" xfId="3" applyFont="1" applyFill="1" applyBorder="1" applyAlignment="1">
      <alignment horizontal="center" vertical="center" wrapText="1"/>
    </xf>
    <xf numFmtId="0" fontId="32" fillId="13" borderId="13" xfId="3" applyFont="1" applyFill="1" applyBorder="1" applyAlignment="1">
      <alignment horizontal="center" vertical="center" wrapText="1"/>
    </xf>
    <xf numFmtId="0" fontId="32" fillId="13" borderId="14" xfId="3" applyFont="1" applyFill="1" applyBorder="1" applyAlignment="1">
      <alignment horizontal="center" vertical="center" wrapText="1"/>
    </xf>
    <xf numFmtId="0" fontId="30" fillId="13" borderId="4" xfId="3" applyFont="1" applyFill="1" applyBorder="1" applyAlignment="1">
      <alignment horizontal="center" vertical="center" wrapText="1"/>
    </xf>
    <xf numFmtId="0" fontId="30" fillId="13" borderId="3" xfId="3" applyFont="1" applyFill="1" applyBorder="1" applyAlignment="1">
      <alignment horizontal="center" vertical="center" wrapText="1"/>
    </xf>
    <xf numFmtId="0" fontId="5" fillId="25" borderId="8" xfId="2" applyFont="1" applyFill="1" applyBorder="1" applyAlignment="1" applyProtection="1">
      <alignment horizontal="center" vertical="center"/>
    </xf>
    <xf numFmtId="0" fontId="0" fillId="0" borderId="1" xfId="0" applyBorder="1"/>
    <xf numFmtId="0" fontId="0" fillId="0" borderId="9" xfId="0" applyBorder="1"/>
    <xf numFmtId="0" fontId="5" fillId="23" borderId="4" xfId="2" applyFont="1" applyFill="1" applyBorder="1" applyAlignment="1" applyProtection="1">
      <alignment horizontal="center" vertical="center"/>
    </xf>
    <xf numFmtId="0" fontId="0" fillId="23" borderId="3" xfId="0" applyFill="1" applyBorder="1"/>
    <xf numFmtId="0" fontId="0" fillId="23" borderId="5" xfId="0" applyFill="1" applyBorder="1"/>
    <xf numFmtId="0" fontId="5" fillId="23" borderId="8" xfId="2" applyFont="1" applyFill="1" applyBorder="1" applyAlignment="1" applyProtection="1">
      <alignment horizontal="center" vertical="center"/>
    </xf>
    <xf numFmtId="0" fontId="0" fillId="23" borderId="1" xfId="0" applyFill="1" applyBorder="1"/>
    <xf numFmtId="0" fontId="0" fillId="23" borderId="9" xfId="0" applyFill="1" applyBorder="1"/>
    <xf numFmtId="0" fontId="5" fillId="25" borderId="4" xfId="2" applyFont="1" applyFill="1" applyBorder="1" applyAlignment="1" applyProtection="1">
      <alignment horizontal="center" vertical="center"/>
    </xf>
    <xf numFmtId="0" fontId="5" fillId="25" borderId="3" xfId="2" applyFont="1" applyFill="1" applyBorder="1" applyAlignment="1" applyProtection="1">
      <alignment horizontal="center" vertical="center"/>
    </xf>
    <xf numFmtId="0" fontId="5" fillId="25" borderId="5" xfId="2" applyFont="1" applyFill="1" applyBorder="1" applyAlignment="1" applyProtection="1">
      <alignment horizontal="center" vertical="center"/>
    </xf>
    <xf numFmtId="0" fontId="0" fillId="0" borderId="3" xfId="0" applyBorder="1"/>
    <xf numFmtId="0" fontId="0" fillId="0" borderId="5" xfId="0" applyBorder="1"/>
    <xf numFmtId="0" fontId="1" fillId="18" borderId="8" xfId="2" applyFont="1" applyFill="1" applyBorder="1" applyAlignment="1" applyProtection="1">
      <alignment horizontal="left" indent="4"/>
    </xf>
    <xf numFmtId="0" fontId="1" fillId="18" borderId="9" xfId="2" applyFont="1" applyFill="1" applyBorder="1" applyAlignment="1">
      <alignment horizontal="left" indent="4"/>
    </xf>
    <xf numFmtId="0" fontId="1" fillId="0" borderId="0" xfId="2" applyNumberFormat="1" applyFont="1" applyFill="1" applyAlignment="1" applyProtection="1">
      <alignment horizontal="left" vertical="top" wrapText="1"/>
    </xf>
  </cellXfs>
  <cellStyles count="6">
    <cellStyle name="clsReportHeader" xfId="1"/>
    <cellStyle name="Hyperlink" xfId="4" builtinId="8"/>
    <cellStyle name="Normal" xfId="0" builtinId="0"/>
    <cellStyle name="Normal 2" xfId="2"/>
    <cellStyle name="Normal 2 2" xfId="3"/>
    <cellStyle name="Percent 2" xfId="5"/>
  </cellStyles>
  <dxfs count="5">
    <dxf>
      <font>
        <b/>
        <i/>
        <condense val="0"/>
        <extend val="0"/>
        <color indexed="10"/>
      </font>
    </dxf>
    <dxf>
      <fill>
        <patternFill>
          <bgColor rgb="FF00B050"/>
        </patternFill>
      </fill>
    </dxf>
    <dxf>
      <fill>
        <patternFill>
          <bgColor rgb="FF00B050"/>
        </patternFill>
      </fill>
    </dxf>
    <dxf>
      <fill>
        <patternFill>
          <bgColor rgb="FF00B050"/>
        </patternFill>
      </fill>
    </dxf>
    <dxf>
      <fill>
        <patternFill>
          <bgColor rgb="FF00B050"/>
        </patternFill>
      </fill>
    </dxf>
  </dxfs>
  <tableStyles count="0" defaultTableStyle="TableStyleMedium9" defaultPivotStyle="PivotStyleLight16"/>
  <colors>
    <mruColors>
      <color rgb="FF006600"/>
      <color rgb="FFFFFFCC"/>
      <color rgb="FFCCFFCC"/>
      <color rgb="FFDBEEF3"/>
      <color rgb="FFCCECFF"/>
      <color rgb="FFFFCC99"/>
      <color rgb="FF860000"/>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9524</xdr:colOff>
      <xdr:row>31</xdr:row>
      <xdr:rowOff>133350</xdr:rowOff>
    </xdr:from>
    <xdr:to>
      <xdr:col>9</xdr:col>
      <xdr:colOff>590549</xdr:colOff>
      <xdr:row>35</xdr:row>
      <xdr:rowOff>85725</xdr:rowOff>
    </xdr:to>
    <xdr:sp macro="" textlink="">
      <xdr:nvSpPr>
        <xdr:cNvPr id="6146" name="Text Box 2"/>
        <xdr:cNvSpPr txBox="1">
          <a:spLocks noChangeArrowheads="1"/>
        </xdr:cNvSpPr>
      </xdr:nvSpPr>
      <xdr:spPr bwMode="auto">
        <a:xfrm>
          <a:off x="276224" y="5629275"/>
          <a:ext cx="7896225" cy="676275"/>
        </a:xfrm>
        <a:prstGeom prst="rect">
          <a:avLst/>
        </a:prstGeom>
        <a:solidFill>
          <a:srgbClr val="FFFFFF"/>
        </a:solidFill>
        <a:ln w="9525">
          <a:solidFill>
            <a:srgbClr val="000000"/>
          </a:solidFill>
          <a:miter lim="800000"/>
          <a:headEnd/>
          <a:tailEnd/>
        </a:ln>
      </xdr:spPr>
      <xdr:txBody>
        <a:bodyPr vertOverflow="clip" wrap="square" lIns="36576" tIns="32004" rIns="0" bIns="0" anchor="t" upright="1"/>
        <a:lstStyle/>
        <a:p>
          <a:pPr algn="l" rtl="0">
            <a:defRPr sz="1000"/>
          </a:pPr>
          <a:r>
            <a:rPr lang="en-US" sz="1400" b="0" i="0" u="none" strike="noStrike" baseline="0">
              <a:solidFill>
                <a:srgbClr val="FF0000"/>
              </a:solidFill>
              <a:latin typeface="Times New Roman"/>
              <a:cs typeface="Times New Roman"/>
            </a:rPr>
            <a:t>**************** IMPORTANT note *******************</a:t>
          </a:r>
        </a:p>
        <a:p>
          <a:pPr algn="l" rtl="0">
            <a:defRPr sz="1000"/>
          </a:pPr>
          <a:r>
            <a:rPr lang="en-US" sz="1400" b="0" i="0" u="none" strike="noStrike" baseline="0">
              <a:solidFill>
                <a:srgbClr val="FF0000"/>
              </a:solidFill>
              <a:latin typeface="Times New Roman"/>
              <a:cs typeface="Times New Roman"/>
            </a:rPr>
            <a:t>In order to protect the integrity of the tables, please do not insert or delete columns or rows.</a:t>
          </a:r>
        </a:p>
      </xdr:txBody>
    </xdr:sp>
    <xdr:clientData/>
  </xdr:twoCellAnchor>
  <xdr:twoCellAnchor>
    <xdr:from>
      <xdr:col>1</xdr:col>
      <xdr:colOff>19050</xdr:colOff>
      <xdr:row>36</xdr:row>
      <xdr:rowOff>47624</xdr:rowOff>
    </xdr:from>
    <xdr:to>
      <xdr:col>9</xdr:col>
      <xdr:colOff>581025</xdr:colOff>
      <xdr:row>41</xdr:row>
      <xdr:rowOff>142874</xdr:rowOff>
    </xdr:to>
    <xdr:sp macro="" textlink="">
      <xdr:nvSpPr>
        <xdr:cNvPr id="12" name="Text Box 1"/>
        <xdr:cNvSpPr txBox="1">
          <a:spLocks noChangeArrowheads="1"/>
        </xdr:cNvSpPr>
      </xdr:nvSpPr>
      <xdr:spPr bwMode="auto">
        <a:xfrm>
          <a:off x="285750" y="6429374"/>
          <a:ext cx="7877175" cy="7048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Times New Roman"/>
              <a:cs typeface="Times New Roman"/>
            </a:rPr>
            <a:t>Please return completed EXCEL file via email to:</a:t>
          </a:r>
        </a:p>
        <a:p>
          <a:pPr algn="l" rtl="0">
            <a:defRPr sz="1000"/>
          </a:pPr>
          <a:endParaRPr lang="en-US" sz="1000" b="0" i="0" u="none" strike="noStrike" baseline="0">
            <a:solidFill>
              <a:srgbClr val="000000"/>
            </a:solidFill>
            <a:latin typeface="Times New Roman"/>
            <a:cs typeface="Times New Roman"/>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ru-RU" sz="1000" b="0" i="0" u="none" strike="noStrike" kern="0" cap="none" spc="0" normalizeH="0" baseline="0" noProof="0">
              <a:ln>
                <a:noFill/>
              </a:ln>
              <a:solidFill>
                <a:sysClr val="windowText" lastClr="000000"/>
              </a:solidFill>
              <a:effectLst/>
              <a:uLnTx/>
              <a:uFillTx/>
              <a:latin typeface="+mn-lt"/>
              <a:ea typeface="+mn-ea"/>
              <a:cs typeface="+mn-cs"/>
            </a:rPr>
            <a:t>DDG_finfiles at </a:t>
          </a:r>
          <a:r>
            <a:rPr kumimoji="0" lang="ru-RU" sz="1000" b="0" i="0" u="sng" strike="noStrike" kern="0" cap="none" spc="0" normalizeH="0" baseline="0" noProof="0">
              <a:ln>
                <a:noFill/>
              </a:ln>
              <a:solidFill>
                <a:srgbClr val="0000FF"/>
              </a:solidFill>
              <a:effectLst/>
              <a:uLnTx/>
              <a:uFillTx/>
              <a:latin typeface="+mn-lt"/>
              <a:ea typeface="+mn-ea"/>
              <a:cs typeface="+mn-cs"/>
            </a:rPr>
            <a:t>ddg_finfiles@worldbank.org</a:t>
          </a:r>
          <a:r>
            <a:rPr kumimoji="0" lang="ru-RU" sz="1000" b="0" i="0" u="none" strike="noStrike" kern="0" cap="none" spc="0" normalizeH="0" baseline="0" noProof="0">
              <a:ln>
                <a:noFill/>
              </a:ln>
              <a:solidFill>
                <a:sysClr val="windowText" lastClr="000000"/>
              </a:solidFill>
              <a:effectLst/>
              <a:uLnTx/>
              <a:uFillTx/>
              <a:latin typeface="+mn-lt"/>
              <a:ea typeface="+mn-ea"/>
              <a:cs typeface="+mn-cs"/>
            </a:rPr>
            <a:t> </a:t>
          </a:r>
          <a:r>
            <a:rPr kumimoji="0" lang="en-US" sz="1000" b="0" i="0" u="none" strike="noStrike" kern="0" cap="none" spc="0" normalizeH="0" baseline="0" noProof="0">
              <a:ln>
                <a:noFill/>
              </a:ln>
              <a:solidFill>
                <a:sysClr val="windowText" lastClr="000000"/>
              </a:solidFill>
              <a:effectLst/>
              <a:uLnTx/>
              <a:uFillTx/>
              <a:latin typeface="+mn-lt"/>
              <a:ea typeface="+mn-ea"/>
              <a:cs typeface="+mn-cs"/>
            </a:rPr>
            <a:t>and  </a:t>
          </a:r>
          <a:r>
            <a:rPr kumimoji="0" lang="ru-RU" sz="1000" b="0" i="0" u="none" strike="noStrike" kern="0" cap="none" spc="0" normalizeH="0" baseline="0" noProof="0">
              <a:ln>
                <a:noFill/>
              </a:ln>
              <a:solidFill>
                <a:sysClr val="windowText" lastClr="000000"/>
              </a:solidFill>
              <a:effectLst/>
              <a:uLnTx/>
              <a:uFillTx/>
              <a:latin typeface="+mn-lt"/>
              <a:ea typeface="+mn-ea"/>
              <a:cs typeface="+mn-cs"/>
            </a:rPr>
            <a:t>Mr. </a:t>
          </a:r>
          <a:r>
            <a:rPr kumimoji="0" lang="en-US" sz="1000" b="0" i="0" u="none" strike="noStrike" kern="0" cap="none" spc="0" normalizeH="0" baseline="0" noProof="0">
              <a:ln>
                <a:noFill/>
              </a:ln>
              <a:solidFill>
                <a:sysClr val="windowText" lastClr="000000"/>
              </a:solidFill>
              <a:effectLst/>
              <a:uLnTx/>
              <a:uFillTx/>
              <a:latin typeface="+mn-lt"/>
              <a:ea typeface="+mn-ea"/>
              <a:cs typeface="+mn-cs"/>
            </a:rPr>
            <a:t>Rasiel Vellos</a:t>
          </a:r>
          <a:r>
            <a:rPr kumimoji="0" lang="ru-RU" sz="1000" b="0" i="0" u="none" strike="noStrike" kern="0" cap="none" spc="0" normalizeH="0" baseline="0" noProof="0">
              <a:ln>
                <a:noFill/>
              </a:ln>
              <a:solidFill>
                <a:sysClr val="windowText" lastClr="000000"/>
              </a:solidFill>
              <a:effectLst/>
              <a:uLnTx/>
              <a:uFillTx/>
              <a:latin typeface="+mn-lt"/>
              <a:ea typeface="+mn-ea"/>
              <a:cs typeface="+mn-cs"/>
            </a:rPr>
            <a:t> at</a:t>
          </a:r>
          <a:r>
            <a:rPr kumimoji="0" lang="ru-RU" sz="1000" b="0" i="0" u="none" strike="noStrike" kern="0" cap="none" spc="0" normalizeH="0" baseline="0" noProof="0">
              <a:ln>
                <a:noFill/>
              </a:ln>
              <a:solidFill>
                <a:srgbClr val="0000FF"/>
              </a:solidFill>
              <a:effectLst/>
              <a:uLnTx/>
              <a:uFillTx/>
              <a:latin typeface="+mn-lt"/>
              <a:ea typeface="+mn-ea"/>
              <a:cs typeface="+mn-cs"/>
            </a:rPr>
            <a:t> </a:t>
          </a:r>
          <a:r>
            <a:rPr kumimoji="0" lang="en-US" sz="1000" b="0" i="0" u="sng" strike="noStrike" kern="0" cap="none" spc="0" normalizeH="0" baseline="0" noProof="0">
              <a:ln>
                <a:noFill/>
              </a:ln>
              <a:solidFill>
                <a:srgbClr val="0000FF"/>
              </a:solidFill>
              <a:effectLst/>
              <a:uLnTx/>
              <a:uFillTx/>
              <a:latin typeface="+mn-lt"/>
              <a:ea typeface="+mn-ea"/>
              <a:cs typeface="+mn-cs"/>
            </a:rPr>
            <a:t>rvellos</a:t>
          </a:r>
          <a:r>
            <a:rPr kumimoji="0" lang="ru-RU" sz="1000" b="0" i="0" u="sng" strike="noStrike" kern="0" cap="none" spc="0" normalizeH="0" baseline="0" noProof="0">
              <a:ln>
                <a:noFill/>
              </a:ln>
              <a:solidFill>
                <a:srgbClr val="0000FF"/>
              </a:solidFill>
              <a:effectLst/>
              <a:uLnTx/>
              <a:uFillTx/>
              <a:latin typeface="+mn-lt"/>
              <a:ea typeface="+mn-ea"/>
              <a:cs typeface="+mn-cs"/>
            </a:rPr>
            <a:t>@worldbank.org</a:t>
          </a:r>
          <a:r>
            <a:rPr kumimoji="0" lang="ru-RU" sz="1000" b="0" i="0" u="none" strike="noStrike" kern="0" cap="none" spc="0" normalizeH="0" baseline="0" noProof="0">
              <a:ln>
                <a:noFill/>
              </a:ln>
              <a:solidFill>
                <a:sysClr val="windowText" lastClr="000000"/>
              </a:solidFill>
              <a:effectLst/>
              <a:uLnTx/>
              <a:uFillTx/>
              <a:latin typeface="+mn-lt"/>
              <a:ea typeface="+mn-ea"/>
              <a:cs typeface="+mn-cs"/>
            </a:rPr>
            <a:t> </a:t>
          </a:r>
          <a:endParaRPr kumimoji="0" lang="en-US" sz="1000" b="0" i="0" u="none" strike="noStrike" kern="0" cap="none" spc="0" normalizeH="0" baseline="0" noProof="0">
            <a:ln>
              <a:noFill/>
            </a:ln>
            <a:solidFill>
              <a:sysClr val="windowText" lastClr="000000"/>
            </a:solidFill>
            <a:effectLst/>
            <a:uLnTx/>
            <a:uFillTx/>
            <a:latin typeface="+mn-lt"/>
            <a:ea typeface="+mn-ea"/>
            <a:cs typeface="+mn-cs"/>
          </a:endParaRPr>
        </a:p>
        <a:p>
          <a:pPr algn="l" rtl="0">
            <a:defRPr sz="1000"/>
          </a:pPr>
          <a:endParaRPr lang="en-US" sz="1000" b="0" i="0" u="none" strike="noStrike" baseline="0">
            <a:solidFill>
              <a:srgbClr val="000000"/>
            </a:solidFill>
            <a:latin typeface="Times New Roman"/>
            <a:cs typeface="Times New Roman"/>
          </a:endParaRPr>
        </a:p>
      </xdr:txBody>
    </xdr:sp>
    <xdr:clientData/>
  </xdr:twoCellAnchor>
  <xdr:twoCellAnchor editAs="oneCell">
    <xdr:from>
      <xdr:col>6</xdr:col>
      <xdr:colOff>504825</xdr:colOff>
      <xdr:row>37</xdr:row>
      <xdr:rowOff>47624</xdr:rowOff>
    </xdr:from>
    <xdr:to>
      <xdr:col>9</xdr:col>
      <xdr:colOff>361950</xdr:colOff>
      <xdr:row>40</xdr:row>
      <xdr:rowOff>152399</xdr:rowOff>
    </xdr:to>
    <xdr:pic>
      <xdr:nvPicPr>
        <xdr:cNvPr id="6" name="Picture 5" descr="DEC_OpenData_sig.jpg"/>
        <xdr:cNvPicPr>
          <a:picLocks noChangeAspect="1"/>
        </xdr:cNvPicPr>
      </xdr:nvPicPr>
      <xdr:blipFill>
        <a:blip xmlns:r="http://schemas.openxmlformats.org/officeDocument/2006/relationships" r:embed="rId1" cstate="print"/>
        <a:stretch>
          <a:fillRect/>
        </a:stretch>
      </xdr:blipFill>
      <xdr:spPr>
        <a:xfrm>
          <a:off x="6486525" y="6496049"/>
          <a:ext cx="1457325" cy="485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17</xdr:row>
      <xdr:rowOff>0</xdr:rowOff>
    </xdr:from>
    <xdr:to>
      <xdr:col>16</xdr:col>
      <xdr:colOff>28575</xdr:colOff>
      <xdr:row>18</xdr:row>
      <xdr:rowOff>104775</xdr:rowOff>
    </xdr:to>
    <xdr:sp macro="" textlink="">
      <xdr:nvSpPr>
        <xdr:cNvPr id="2" name="Text Box 29"/>
        <xdr:cNvSpPr txBox="1">
          <a:spLocks noChangeArrowheads="1"/>
        </xdr:cNvSpPr>
      </xdr:nvSpPr>
      <xdr:spPr bwMode="auto">
        <a:xfrm>
          <a:off x="114300" y="3086100"/>
          <a:ext cx="11068050" cy="266700"/>
        </a:xfrm>
        <a:prstGeom prst="rect">
          <a:avLst/>
        </a:prstGeom>
        <a:solidFill>
          <a:srgbClr val="FFFFCC"/>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FF0000"/>
              </a:solidFill>
              <a:latin typeface="Times New Roman"/>
              <a:cs typeface="Times New Roman"/>
            </a:rPr>
            <a:t>Test3</a:t>
          </a:r>
          <a:r>
            <a:rPr lang="en-US" sz="1000" b="0" i="0" u="none" strike="noStrike" baseline="0">
              <a:solidFill>
                <a:srgbClr val="000000"/>
              </a:solidFill>
              <a:latin typeface="Times New Roman"/>
              <a:cs typeface="Times New Roman"/>
            </a:rPr>
            <a:t>: The sum of eight columns (periods) for the “principal”  of each institutional sector category in Table 3 should be equal/similar to the outstanding external debt for these categories in Table1.</a:t>
          </a:r>
        </a:p>
        <a:p>
          <a:pPr algn="l"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1</xdr:col>
      <xdr:colOff>0</xdr:colOff>
      <xdr:row>37</xdr:row>
      <xdr:rowOff>66675</xdr:rowOff>
    </xdr:from>
    <xdr:to>
      <xdr:col>8</xdr:col>
      <xdr:colOff>0</xdr:colOff>
      <xdr:row>38</xdr:row>
      <xdr:rowOff>161925</xdr:rowOff>
    </xdr:to>
    <xdr:sp macro="" textlink="">
      <xdr:nvSpPr>
        <xdr:cNvPr id="3" name="Text Box 30"/>
        <xdr:cNvSpPr txBox="1">
          <a:spLocks noChangeArrowheads="1"/>
        </xdr:cNvSpPr>
      </xdr:nvSpPr>
      <xdr:spPr bwMode="auto">
        <a:xfrm>
          <a:off x="85725" y="6496050"/>
          <a:ext cx="6743700" cy="257175"/>
        </a:xfrm>
        <a:prstGeom prst="rect">
          <a:avLst/>
        </a:prstGeom>
        <a:solidFill>
          <a:srgbClr val="FFFFCC"/>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FF0000"/>
              </a:solidFill>
              <a:latin typeface="Times New Roman"/>
              <a:cs typeface="Times New Roman"/>
            </a:rPr>
            <a:t>Test5</a:t>
          </a:r>
          <a:r>
            <a:rPr lang="en-US" sz="1000" b="0" i="0" u="none" strike="noStrike" baseline="0">
              <a:solidFill>
                <a:srgbClr val="000000"/>
              </a:solidFill>
              <a:latin typeface="Times New Roman"/>
              <a:cs typeface="Times New Roman"/>
            </a:rPr>
            <a:t>: The total of gross external debt for other sectors of Table 1.2 should be equal to the subtotal of  “other sectors” in Table 1.</a:t>
          </a:r>
        </a:p>
      </xdr:txBody>
    </xdr:sp>
    <xdr:clientData/>
  </xdr:twoCellAnchor>
  <xdr:twoCellAnchor>
    <xdr:from>
      <xdr:col>1</xdr:col>
      <xdr:colOff>9525</xdr:colOff>
      <xdr:row>43</xdr:row>
      <xdr:rowOff>123825</xdr:rowOff>
    </xdr:from>
    <xdr:to>
      <xdr:col>6</xdr:col>
      <xdr:colOff>419100</xdr:colOff>
      <xdr:row>44</xdr:row>
      <xdr:rowOff>295275</xdr:rowOff>
    </xdr:to>
    <xdr:sp macro="" textlink="">
      <xdr:nvSpPr>
        <xdr:cNvPr id="4" name="Text Box 31"/>
        <xdr:cNvSpPr txBox="1">
          <a:spLocks noChangeArrowheads="1"/>
        </xdr:cNvSpPr>
      </xdr:nvSpPr>
      <xdr:spPr bwMode="auto">
        <a:xfrm>
          <a:off x="95250" y="2752725"/>
          <a:ext cx="4191000" cy="333375"/>
        </a:xfrm>
        <a:prstGeom prst="rect">
          <a:avLst/>
        </a:prstGeom>
        <a:solidFill>
          <a:srgbClr val="FFFFCC"/>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FF0000"/>
              </a:solidFill>
              <a:latin typeface="Times New Roman"/>
              <a:cs typeface="Times New Roman"/>
            </a:rPr>
            <a:t>Test6</a:t>
          </a:r>
          <a:r>
            <a:rPr lang="en-US" sz="1000" b="0" i="0" u="none" strike="noStrike" baseline="0">
              <a:solidFill>
                <a:srgbClr val="000000"/>
              </a:solidFill>
              <a:latin typeface="Times New Roman"/>
              <a:cs typeface="Times New Roman"/>
            </a:rPr>
            <a:t>: The total of Table 1.3 should not exceed the total of Table 1.</a:t>
          </a:r>
        </a:p>
      </xdr:txBody>
    </xdr:sp>
    <xdr:clientData/>
  </xdr:twoCellAnchor>
  <xdr:twoCellAnchor>
    <xdr:from>
      <xdr:col>0</xdr:col>
      <xdr:colOff>85724</xdr:colOff>
      <xdr:row>86</xdr:row>
      <xdr:rowOff>95250</xdr:rowOff>
    </xdr:from>
    <xdr:to>
      <xdr:col>7</xdr:col>
      <xdr:colOff>9524</xdr:colOff>
      <xdr:row>87</xdr:row>
      <xdr:rowOff>209550</xdr:rowOff>
    </xdr:to>
    <xdr:sp macro="" textlink="">
      <xdr:nvSpPr>
        <xdr:cNvPr id="5" name="Text Box 32"/>
        <xdr:cNvSpPr txBox="1">
          <a:spLocks noChangeArrowheads="1"/>
        </xdr:cNvSpPr>
      </xdr:nvSpPr>
      <xdr:spPr bwMode="auto">
        <a:xfrm>
          <a:off x="85724" y="13287375"/>
          <a:ext cx="6334125" cy="276225"/>
        </a:xfrm>
        <a:prstGeom prst="rect">
          <a:avLst/>
        </a:prstGeom>
        <a:solidFill>
          <a:srgbClr val="FFFFCC"/>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FF0000"/>
              </a:solidFill>
              <a:latin typeface="Times New Roman"/>
              <a:cs typeface="Times New Roman"/>
            </a:rPr>
            <a:t>Test10</a:t>
          </a:r>
          <a:r>
            <a:rPr lang="en-US" sz="1000" b="0" i="0" u="none" strike="noStrike" baseline="0">
              <a:solidFill>
                <a:srgbClr val="000000"/>
              </a:solidFill>
              <a:latin typeface="Times New Roman"/>
              <a:cs typeface="Times New Roman"/>
            </a:rPr>
            <a:t>: The total of Table 2.1 should be equal to the subtotal of foreign currency debt in Table 2. </a:t>
          </a:r>
        </a:p>
      </xdr:txBody>
    </xdr:sp>
    <xdr:clientData/>
  </xdr:twoCellAnchor>
  <xdr:twoCellAnchor>
    <xdr:from>
      <xdr:col>1</xdr:col>
      <xdr:colOff>19050</xdr:colOff>
      <xdr:row>92</xdr:row>
      <xdr:rowOff>142875</xdr:rowOff>
    </xdr:from>
    <xdr:to>
      <xdr:col>6</xdr:col>
      <xdr:colOff>390525</xdr:colOff>
      <xdr:row>94</xdr:row>
      <xdr:rowOff>0</xdr:rowOff>
    </xdr:to>
    <xdr:sp macro="" textlink="">
      <xdr:nvSpPr>
        <xdr:cNvPr id="6" name="Text Box 33"/>
        <xdr:cNvSpPr txBox="1">
          <a:spLocks noChangeArrowheads="1"/>
        </xdr:cNvSpPr>
      </xdr:nvSpPr>
      <xdr:spPr bwMode="auto">
        <a:xfrm>
          <a:off x="104775" y="5000625"/>
          <a:ext cx="4152900" cy="542925"/>
        </a:xfrm>
        <a:prstGeom prst="rect">
          <a:avLst/>
        </a:prstGeom>
        <a:solidFill>
          <a:srgbClr val="FFFFCC"/>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FF0000"/>
              </a:solidFill>
              <a:latin typeface="Times New Roman"/>
              <a:cs typeface="Times New Roman"/>
            </a:rPr>
            <a:t>Test11a</a:t>
          </a:r>
          <a:r>
            <a:rPr lang="en-US" sz="1000" b="0" i="0" u="none" strike="noStrike" baseline="0">
              <a:solidFill>
                <a:srgbClr val="000000"/>
              </a:solidFill>
              <a:latin typeface="Times New Roman"/>
              <a:cs typeface="Times New Roman"/>
            </a:rPr>
            <a:t>: The total of foreign currency debt for an institutional sector in Table 2.1 should not exceed the total of external debt for that sector in Table 1 (it could be equal or less). </a:t>
          </a:r>
        </a:p>
      </xdr:txBody>
    </xdr:sp>
    <xdr:clientData/>
  </xdr:twoCellAnchor>
  <xdr:twoCellAnchor>
    <xdr:from>
      <xdr:col>7</xdr:col>
      <xdr:colOff>28575</xdr:colOff>
      <xdr:row>93</xdr:row>
      <xdr:rowOff>0</xdr:rowOff>
    </xdr:from>
    <xdr:to>
      <xdr:col>11</xdr:col>
      <xdr:colOff>523875</xdr:colOff>
      <xdr:row>94</xdr:row>
      <xdr:rowOff>0</xdr:rowOff>
    </xdr:to>
    <xdr:sp macro="" textlink="">
      <xdr:nvSpPr>
        <xdr:cNvPr id="7" name="Text Box 34"/>
        <xdr:cNvSpPr txBox="1">
          <a:spLocks noChangeArrowheads="1"/>
        </xdr:cNvSpPr>
      </xdr:nvSpPr>
      <xdr:spPr bwMode="auto">
        <a:xfrm>
          <a:off x="4429125" y="5019675"/>
          <a:ext cx="2476500" cy="523875"/>
        </a:xfrm>
        <a:prstGeom prst="rect">
          <a:avLst/>
        </a:prstGeom>
        <a:solidFill>
          <a:srgbClr val="FFFFCC"/>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FF0000"/>
              </a:solidFill>
              <a:latin typeface="Times New Roman"/>
              <a:cs typeface="Times New Roman"/>
            </a:rPr>
            <a:t>Test11b</a:t>
          </a:r>
          <a:r>
            <a:rPr lang="en-US" sz="1000" b="0" i="0" u="none" strike="noStrike" baseline="0">
              <a:solidFill>
                <a:srgbClr val="000000"/>
              </a:solidFill>
              <a:latin typeface="Times New Roman"/>
              <a:cs typeface="Times New Roman"/>
            </a:rPr>
            <a:t>:  In Table2.1, the sum of the four-currency categories should be equal to the total recorded for each institutional sector.</a:t>
          </a:r>
        </a:p>
      </xdr:txBody>
    </xdr:sp>
    <xdr:clientData/>
  </xdr:twoCellAnchor>
  <xdr:twoCellAnchor>
    <xdr:from>
      <xdr:col>1</xdr:col>
      <xdr:colOff>19049</xdr:colOff>
      <xdr:row>113</xdr:row>
      <xdr:rowOff>152400</xdr:rowOff>
    </xdr:from>
    <xdr:to>
      <xdr:col>6</xdr:col>
      <xdr:colOff>523874</xdr:colOff>
      <xdr:row>114</xdr:row>
      <xdr:rowOff>790575</xdr:rowOff>
    </xdr:to>
    <xdr:sp macro="" textlink="">
      <xdr:nvSpPr>
        <xdr:cNvPr id="8" name="Text Box 35"/>
        <xdr:cNvSpPr txBox="1">
          <a:spLocks noChangeArrowheads="1"/>
        </xdr:cNvSpPr>
      </xdr:nvSpPr>
      <xdr:spPr bwMode="auto">
        <a:xfrm>
          <a:off x="104774" y="18116550"/>
          <a:ext cx="6296025" cy="800100"/>
        </a:xfrm>
        <a:prstGeom prst="rect">
          <a:avLst/>
        </a:prstGeom>
        <a:solidFill>
          <a:srgbClr val="FFFFCC"/>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FF0000"/>
              </a:solidFill>
              <a:latin typeface="Times New Roman"/>
              <a:cs typeface="Times New Roman"/>
            </a:rPr>
            <a:t>Test12a</a:t>
          </a:r>
          <a:r>
            <a:rPr lang="en-US" sz="1000" b="0" i="0" u="none" strike="noStrike" baseline="0">
              <a:solidFill>
                <a:srgbClr val="000000"/>
              </a:solidFill>
              <a:latin typeface="Times New Roman"/>
              <a:cs typeface="Times New Roman"/>
            </a:rPr>
            <a:t>: The amounts of “short-term debt on an original maturity basis” presented for each institutional sectors in Table 3.1 should be equal to the amounts presented for the same category in Table 1. This identity also applies to the corresponded short-term instrument breakdown of each institutional sector. </a:t>
          </a:r>
        </a:p>
      </xdr:txBody>
    </xdr:sp>
    <xdr:clientData/>
  </xdr:twoCellAnchor>
  <xdr:twoCellAnchor>
    <xdr:from>
      <xdr:col>7</xdr:col>
      <xdr:colOff>400049</xdr:colOff>
      <xdr:row>113</xdr:row>
      <xdr:rowOff>152400</xdr:rowOff>
    </xdr:from>
    <xdr:to>
      <xdr:col>16</xdr:col>
      <xdr:colOff>0</xdr:colOff>
      <xdr:row>114</xdr:row>
      <xdr:rowOff>809625</xdr:rowOff>
    </xdr:to>
    <xdr:sp macro="" textlink="">
      <xdr:nvSpPr>
        <xdr:cNvPr id="9" name="Text Box 36"/>
        <xdr:cNvSpPr txBox="1">
          <a:spLocks noChangeArrowheads="1"/>
        </xdr:cNvSpPr>
      </xdr:nvSpPr>
      <xdr:spPr bwMode="auto">
        <a:xfrm>
          <a:off x="6810374" y="19573875"/>
          <a:ext cx="4343401" cy="819150"/>
        </a:xfrm>
        <a:prstGeom prst="rect">
          <a:avLst/>
        </a:prstGeom>
        <a:solidFill>
          <a:srgbClr val="FFFFCC"/>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FF0000"/>
              </a:solidFill>
              <a:latin typeface="Times New Roman"/>
              <a:cs typeface="Times New Roman"/>
            </a:rPr>
            <a:t>Test12b:</a:t>
          </a:r>
          <a:r>
            <a:rPr lang="en-US" sz="1000" b="0" i="0" u="none" strike="noStrike" baseline="0">
              <a:solidFill>
                <a:srgbClr val="000000"/>
              </a:solidFill>
              <a:latin typeface="Times New Roman"/>
              <a:cs typeface="Times New Roman"/>
            </a:rPr>
            <a:t> The amount of “long-term debt obligations on an original maturity basis due for payment within one year or less” presented for each institutional sector in Table 3.1 should not exceed the amounts presented for the  "long-term" category in Table 1.  This rule also applies to the correspondent long-term instruments breakdown for each institutional sector. </a:t>
          </a:r>
        </a:p>
      </xdr:txBody>
    </xdr:sp>
    <xdr:clientData/>
  </xdr:twoCellAnchor>
  <xdr:twoCellAnchor>
    <xdr:from>
      <xdr:col>8</xdr:col>
      <xdr:colOff>219075</xdr:colOff>
      <xdr:row>132</xdr:row>
      <xdr:rowOff>123825</xdr:rowOff>
    </xdr:from>
    <xdr:to>
      <xdr:col>12</xdr:col>
      <xdr:colOff>428625</xdr:colOff>
      <xdr:row>138</xdr:row>
      <xdr:rowOff>57150</xdr:rowOff>
    </xdr:to>
    <xdr:sp macro="" textlink="">
      <xdr:nvSpPr>
        <xdr:cNvPr id="10" name="Text Box 37"/>
        <xdr:cNvSpPr txBox="1">
          <a:spLocks noChangeArrowheads="1"/>
        </xdr:cNvSpPr>
      </xdr:nvSpPr>
      <xdr:spPr bwMode="auto">
        <a:xfrm>
          <a:off x="7048500" y="21831300"/>
          <a:ext cx="2400300" cy="904875"/>
        </a:xfrm>
        <a:prstGeom prst="rect">
          <a:avLst/>
        </a:prstGeom>
        <a:solidFill>
          <a:srgbClr val="FFFFCC"/>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FF0000"/>
              </a:solidFill>
              <a:latin typeface="Times New Roman"/>
              <a:cs typeface="Times New Roman"/>
            </a:rPr>
            <a:t>Test13a:</a:t>
          </a:r>
          <a:r>
            <a:rPr lang="en-US" sz="1000" b="0" i="0" u="none" strike="noStrike" baseline="0">
              <a:solidFill>
                <a:srgbClr val="000000"/>
              </a:solidFill>
              <a:latin typeface="Times New Roman"/>
              <a:cs typeface="Times New Roman"/>
            </a:rPr>
            <a:t> The amounts presented for each institutional sectors in Table 3.1 should be equal/similar to the sum of the amounts presented as  “principal-one year or less” for the same institutional sectors in Table 3. </a:t>
          </a:r>
        </a:p>
      </xdr:txBody>
    </xdr:sp>
    <xdr:clientData/>
  </xdr:twoCellAnchor>
  <xdr:twoCellAnchor>
    <xdr:from>
      <xdr:col>8</xdr:col>
      <xdr:colOff>228600</xdr:colOff>
      <xdr:row>138</xdr:row>
      <xdr:rowOff>314325</xdr:rowOff>
    </xdr:from>
    <xdr:to>
      <xdr:col>12</xdr:col>
      <xdr:colOff>419100</xdr:colOff>
      <xdr:row>145</xdr:row>
      <xdr:rowOff>9525</xdr:rowOff>
    </xdr:to>
    <xdr:sp macro="" textlink="">
      <xdr:nvSpPr>
        <xdr:cNvPr id="11" name="Text Box 38"/>
        <xdr:cNvSpPr txBox="1">
          <a:spLocks noChangeArrowheads="1"/>
        </xdr:cNvSpPr>
      </xdr:nvSpPr>
      <xdr:spPr bwMode="auto">
        <a:xfrm>
          <a:off x="7058025" y="22993350"/>
          <a:ext cx="2381250" cy="1000125"/>
        </a:xfrm>
        <a:prstGeom prst="rect">
          <a:avLst/>
        </a:prstGeom>
        <a:solidFill>
          <a:srgbClr val="FFFFCC"/>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FF0000"/>
              </a:solidFill>
              <a:latin typeface="Times New Roman"/>
              <a:cs typeface="Times New Roman"/>
            </a:rPr>
            <a:t>Test13b:</a:t>
          </a:r>
          <a:r>
            <a:rPr lang="en-US" sz="1000" b="0" i="0" u="none" strike="noStrike" baseline="0">
              <a:solidFill>
                <a:srgbClr val="000000"/>
              </a:solidFill>
              <a:latin typeface="Times New Roman"/>
              <a:cs typeface="Times New Roman"/>
            </a:rPr>
            <a:t> The amounts of “long-term debt obligations due for payment within one year or less” presented for each institutional sector in Table 3.1 should not exceed the amounts presented as “principal-one year or less” for the same category in Table 3. </a:t>
          </a:r>
        </a:p>
        <a:p>
          <a:pPr algn="l"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1</xdr:col>
      <xdr:colOff>0</xdr:colOff>
      <xdr:row>1</xdr:row>
      <xdr:rowOff>123825</xdr:rowOff>
    </xdr:from>
    <xdr:to>
      <xdr:col>11</xdr:col>
      <xdr:colOff>0</xdr:colOff>
      <xdr:row>2</xdr:row>
      <xdr:rowOff>152400</xdr:rowOff>
    </xdr:to>
    <xdr:sp macro="" textlink="">
      <xdr:nvSpPr>
        <xdr:cNvPr id="13" name="Text Box 29"/>
        <xdr:cNvSpPr txBox="1">
          <a:spLocks noChangeArrowheads="1"/>
        </xdr:cNvSpPr>
      </xdr:nvSpPr>
      <xdr:spPr bwMode="auto">
        <a:xfrm>
          <a:off x="85725" y="371475"/>
          <a:ext cx="8401050" cy="276225"/>
        </a:xfrm>
        <a:prstGeom prst="rect">
          <a:avLst/>
        </a:prstGeom>
        <a:solidFill>
          <a:srgbClr val="FFFFCC"/>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FF0000"/>
              </a:solidFill>
              <a:latin typeface="Times New Roman"/>
              <a:cs typeface="Times New Roman"/>
            </a:rPr>
            <a:t>Test1</a:t>
          </a:r>
          <a:r>
            <a:rPr lang="en-US" sz="1000" b="0" i="0" u="none" strike="noStrike" baseline="0">
              <a:solidFill>
                <a:srgbClr val="000000"/>
              </a:solidFill>
              <a:latin typeface="Times New Roman"/>
              <a:cs typeface="Times New Roman"/>
            </a:rPr>
            <a:t>: The subcomponent of each institutional sector category in Table 1 should be equal/similar to the outstanding external debt for these categories in Table1.</a:t>
          </a:r>
        </a:p>
        <a:p>
          <a:pPr algn="l"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1</xdr:col>
      <xdr:colOff>0</xdr:colOff>
      <xdr:row>9</xdr:row>
      <xdr:rowOff>1</xdr:rowOff>
    </xdr:from>
    <xdr:to>
      <xdr:col>7</xdr:col>
      <xdr:colOff>171450</xdr:colOff>
      <xdr:row>10</xdr:row>
      <xdr:rowOff>104776</xdr:rowOff>
    </xdr:to>
    <xdr:sp macro="" textlink="">
      <xdr:nvSpPr>
        <xdr:cNvPr id="15" name="Text Box 31"/>
        <xdr:cNvSpPr txBox="1">
          <a:spLocks noChangeArrowheads="1"/>
        </xdr:cNvSpPr>
      </xdr:nvSpPr>
      <xdr:spPr bwMode="auto">
        <a:xfrm>
          <a:off x="85725" y="1800226"/>
          <a:ext cx="6496050" cy="266700"/>
        </a:xfrm>
        <a:prstGeom prst="rect">
          <a:avLst/>
        </a:prstGeom>
        <a:solidFill>
          <a:srgbClr val="FFFFCC"/>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FF0000"/>
              </a:solidFill>
              <a:latin typeface="Times New Roman"/>
              <a:cs typeface="Times New Roman"/>
            </a:rPr>
            <a:t>Test2</a:t>
          </a:r>
          <a:r>
            <a:rPr lang="en-US" sz="1000" b="0" i="0" u="none" strike="noStrike" baseline="0">
              <a:solidFill>
                <a:srgbClr val="000000"/>
              </a:solidFill>
              <a:latin typeface="Times New Roman"/>
              <a:cs typeface="Times New Roman"/>
            </a:rPr>
            <a:t>: The total  gross external debt position of Table 2 should be equal to the gross external debt position of Table 1.</a:t>
          </a:r>
        </a:p>
      </xdr:txBody>
    </xdr:sp>
    <xdr:clientData/>
  </xdr:twoCellAnchor>
  <xdr:twoCellAnchor>
    <xdr:from>
      <xdr:col>1</xdr:col>
      <xdr:colOff>0</xdr:colOff>
      <xdr:row>26</xdr:row>
      <xdr:rowOff>0</xdr:rowOff>
    </xdr:from>
    <xdr:to>
      <xdr:col>8</xdr:col>
      <xdr:colOff>57150</xdr:colOff>
      <xdr:row>28</xdr:row>
      <xdr:rowOff>57150</xdr:rowOff>
    </xdr:to>
    <xdr:sp macro="" textlink="">
      <xdr:nvSpPr>
        <xdr:cNvPr id="16" name="Text Box 30"/>
        <xdr:cNvSpPr txBox="1">
          <a:spLocks noChangeArrowheads="1"/>
        </xdr:cNvSpPr>
      </xdr:nvSpPr>
      <xdr:spPr bwMode="auto">
        <a:xfrm>
          <a:off x="85725" y="4810125"/>
          <a:ext cx="6734175" cy="381000"/>
        </a:xfrm>
        <a:prstGeom prst="rect">
          <a:avLst/>
        </a:prstGeom>
        <a:solidFill>
          <a:srgbClr val="FFFFCC"/>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FF0000"/>
              </a:solidFill>
              <a:latin typeface="Times New Roman"/>
              <a:cs typeface="Times New Roman"/>
            </a:rPr>
            <a:t>Test4</a:t>
          </a:r>
          <a:r>
            <a:rPr lang="en-US" sz="1000" b="0" i="0" u="none" strike="noStrike" baseline="0">
              <a:solidFill>
                <a:srgbClr val="000000"/>
              </a:solidFill>
              <a:latin typeface="Times New Roman"/>
              <a:cs typeface="Times New Roman"/>
            </a:rPr>
            <a:t>: The total for each institutional sector in Table 4 should be equal  the sum of  total debt service payment for  One Year or less period for each institutional sector in Table  3.</a:t>
          </a:r>
        </a:p>
      </xdr:txBody>
    </xdr:sp>
    <xdr:clientData/>
  </xdr:twoCellAnchor>
  <xdr:twoCellAnchor>
    <xdr:from>
      <xdr:col>1</xdr:col>
      <xdr:colOff>0</xdr:colOff>
      <xdr:row>50</xdr:row>
      <xdr:rowOff>0</xdr:rowOff>
    </xdr:from>
    <xdr:to>
      <xdr:col>14</xdr:col>
      <xdr:colOff>0</xdr:colOff>
      <xdr:row>52</xdr:row>
      <xdr:rowOff>9525</xdr:rowOff>
    </xdr:to>
    <xdr:sp macro="" textlink="">
      <xdr:nvSpPr>
        <xdr:cNvPr id="17" name="Text Box 31"/>
        <xdr:cNvSpPr txBox="1">
          <a:spLocks noChangeArrowheads="1"/>
        </xdr:cNvSpPr>
      </xdr:nvSpPr>
      <xdr:spPr bwMode="auto">
        <a:xfrm>
          <a:off x="85725" y="8743950"/>
          <a:ext cx="10001250" cy="333375"/>
        </a:xfrm>
        <a:prstGeom prst="rect">
          <a:avLst/>
        </a:prstGeom>
        <a:solidFill>
          <a:srgbClr val="FFFFCC"/>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FF0000"/>
              </a:solidFill>
              <a:latin typeface="Times New Roman"/>
              <a:cs typeface="Times New Roman"/>
            </a:rPr>
            <a:t>Test7</a:t>
          </a:r>
          <a:r>
            <a:rPr lang="en-US" sz="1000" b="0" i="0" u="none" strike="noStrike" baseline="0">
              <a:solidFill>
                <a:srgbClr val="000000"/>
              </a:solidFill>
              <a:latin typeface="Times New Roman"/>
              <a:cs typeface="Times New Roman"/>
            </a:rPr>
            <a:t>: The amounts of arrears presented for each instiutional sector in Table 1.4 should equal/similar to the amounts presented for the same category in Memorandum items - Arrears of Table 1.  </a:t>
          </a:r>
        </a:p>
      </xdr:txBody>
    </xdr:sp>
    <xdr:clientData/>
  </xdr:twoCellAnchor>
  <xdr:twoCellAnchor>
    <xdr:from>
      <xdr:col>8</xdr:col>
      <xdr:colOff>228600</xdr:colOff>
      <xdr:row>146</xdr:row>
      <xdr:rowOff>142875</xdr:rowOff>
    </xdr:from>
    <xdr:to>
      <xdr:col>12</xdr:col>
      <xdr:colOff>438150</xdr:colOff>
      <xdr:row>152</xdr:row>
      <xdr:rowOff>152400</xdr:rowOff>
    </xdr:to>
    <xdr:sp macro="" textlink="">
      <xdr:nvSpPr>
        <xdr:cNvPr id="18" name="Text Box 37"/>
        <xdr:cNvSpPr txBox="1">
          <a:spLocks noChangeArrowheads="1"/>
        </xdr:cNvSpPr>
      </xdr:nvSpPr>
      <xdr:spPr bwMode="auto">
        <a:xfrm>
          <a:off x="7058025" y="24288750"/>
          <a:ext cx="2400300" cy="981075"/>
        </a:xfrm>
        <a:prstGeom prst="rect">
          <a:avLst/>
        </a:prstGeom>
        <a:solidFill>
          <a:srgbClr val="FFFFCC"/>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FF0000"/>
              </a:solidFill>
              <a:latin typeface="Times New Roman"/>
              <a:cs typeface="Times New Roman"/>
            </a:rPr>
            <a:t>Test14:</a:t>
          </a:r>
          <a:r>
            <a:rPr lang="en-US" sz="1000" b="0" i="0" u="none" strike="noStrike" baseline="0">
              <a:solidFill>
                <a:srgbClr val="000000"/>
              </a:solidFill>
              <a:latin typeface="Times New Roman"/>
              <a:cs typeface="Times New Roman"/>
            </a:rPr>
            <a:t> The sum of  the amounts presented for each institutional sectors in Table 3.2 should be equal/similar to the sum of the amounts presented for the same institutional sectors in Table 3. </a:t>
          </a:r>
        </a:p>
      </xdr:txBody>
    </xdr:sp>
    <xdr:clientData/>
  </xdr:twoCellAnchor>
  <xdr:twoCellAnchor>
    <xdr:from>
      <xdr:col>1</xdr:col>
      <xdr:colOff>0</xdr:colOff>
      <xdr:row>74</xdr:row>
      <xdr:rowOff>1</xdr:rowOff>
    </xdr:from>
    <xdr:to>
      <xdr:col>14</xdr:col>
      <xdr:colOff>0</xdr:colOff>
      <xdr:row>76</xdr:row>
      <xdr:rowOff>66676</xdr:rowOff>
    </xdr:to>
    <xdr:sp macro="" textlink="">
      <xdr:nvSpPr>
        <xdr:cNvPr id="19" name="Text Box 31"/>
        <xdr:cNvSpPr txBox="1">
          <a:spLocks noChangeArrowheads="1"/>
        </xdr:cNvSpPr>
      </xdr:nvSpPr>
      <xdr:spPr bwMode="auto">
        <a:xfrm>
          <a:off x="85725" y="11334751"/>
          <a:ext cx="10001250" cy="400050"/>
        </a:xfrm>
        <a:prstGeom prst="rect">
          <a:avLst/>
        </a:prstGeom>
        <a:solidFill>
          <a:srgbClr val="FFFFCC"/>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FF0000"/>
              </a:solidFill>
              <a:latin typeface="Times New Roman"/>
              <a:cs typeface="Times New Roman"/>
            </a:rPr>
            <a:t>Test9</a:t>
          </a:r>
          <a:r>
            <a:rPr lang="en-US" sz="1000" b="0" i="0" u="none" strike="noStrike" baseline="0">
              <a:solidFill>
                <a:srgbClr val="000000"/>
              </a:solidFill>
              <a:latin typeface="Times New Roman"/>
              <a:cs typeface="Times New Roman"/>
            </a:rPr>
            <a:t>: The amounts for each instiutional sector for the position at the beginning of period and  position at the end of the period in Table 1.6 should equal/similar to the amounts presented for the same category Table 1 for the previous and current quarter.   </a:t>
          </a:r>
        </a:p>
      </xdr:txBody>
    </xdr:sp>
    <xdr:clientData/>
  </xdr:twoCellAnchor>
  <xdr:twoCellAnchor>
    <xdr:from>
      <xdr:col>8</xdr:col>
      <xdr:colOff>0</xdr:colOff>
      <xdr:row>155</xdr:row>
      <xdr:rowOff>142876</xdr:rowOff>
    </xdr:from>
    <xdr:to>
      <xdr:col>12</xdr:col>
      <xdr:colOff>209550</xdr:colOff>
      <xdr:row>158</xdr:row>
      <xdr:rowOff>38101</xdr:rowOff>
    </xdr:to>
    <xdr:sp macro="" textlink="">
      <xdr:nvSpPr>
        <xdr:cNvPr id="20" name="Text Box 37"/>
        <xdr:cNvSpPr txBox="1">
          <a:spLocks noChangeArrowheads="1"/>
        </xdr:cNvSpPr>
      </xdr:nvSpPr>
      <xdr:spPr bwMode="auto">
        <a:xfrm>
          <a:off x="6829425" y="25908001"/>
          <a:ext cx="2400300" cy="381000"/>
        </a:xfrm>
        <a:prstGeom prst="rect">
          <a:avLst/>
        </a:prstGeom>
        <a:solidFill>
          <a:srgbClr val="FFFFCC"/>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FF0000"/>
              </a:solidFill>
              <a:latin typeface="Times New Roman"/>
              <a:cs typeface="Times New Roman"/>
            </a:rPr>
            <a:t> </a:t>
          </a:r>
          <a:r>
            <a:rPr lang="en-US" sz="1000" b="1" i="0" u="none" strike="noStrike" baseline="0">
              <a:solidFill>
                <a:srgbClr val="FF0000"/>
              </a:solidFill>
              <a:latin typeface="Times New Roman"/>
              <a:cs typeface="Times New Roman"/>
            </a:rPr>
            <a:t>SDR Reporting </a:t>
          </a:r>
          <a:r>
            <a:rPr lang="en-US" sz="1000" b="0" i="0" u="none" strike="noStrike" baseline="0">
              <a:solidFill>
                <a:srgbClr val="000000"/>
              </a:solidFill>
              <a:latin typeface="Times New Roman"/>
              <a:cs typeface="Times New Roman"/>
            </a:rPr>
            <a:t>in Table 1, Table 3, Table 1.3, and Table 3.2</a:t>
          </a:r>
        </a:p>
      </xdr:txBody>
    </xdr:sp>
    <xdr:clientData/>
  </xdr:twoCellAnchor>
  <xdr:twoCellAnchor>
    <xdr:from>
      <xdr:col>8</xdr:col>
      <xdr:colOff>0</xdr:colOff>
      <xdr:row>173</xdr:row>
      <xdr:rowOff>0</xdr:rowOff>
    </xdr:from>
    <xdr:to>
      <xdr:col>12</xdr:col>
      <xdr:colOff>0</xdr:colOff>
      <xdr:row>175</xdr:row>
      <xdr:rowOff>57150</xdr:rowOff>
    </xdr:to>
    <xdr:sp macro="" textlink="">
      <xdr:nvSpPr>
        <xdr:cNvPr id="21" name="Text Box 37"/>
        <xdr:cNvSpPr txBox="1">
          <a:spLocks noChangeArrowheads="1"/>
        </xdr:cNvSpPr>
      </xdr:nvSpPr>
      <xdr:spPr bwMode="auto">
        <a:xfrm>
          <a:off x="6829425" y="28679775"/>
          <a:ext cx="2190750" cy="381000"/>
        </a:xfrm>
        <a:prstGeom prst="rect">
          <a:avLst/>
        </a:prstGeom>
        <a:solidFill>
          <a:srgbClr val="FFFFCC"/>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Times New Roman"/>
              <a:cs typeface="Times New Roman"/>
            </a:rPr>
            <a:t>Debt Securities Reporting </a:t>
          </a:r>
          <a:r>
            <a:rPr lang="en-US" sz="1000" b="0" i="0" u="none" strike="noStrike" baseline="0">
              <a:solidFill>
                <a:srgbClr val="000000"/>
              </a:solidFill>
              <a:latin typeface="Times New Roman"/>
              <a:cs typeface="Times New Roman"/>
            </a:rPr>
            <a:t>in Table 1</a:t>
          </a:r>
        </a:p>
      </xdr:txBody>
    </xdr:sp>
    <xdr:clientData/>
  </xdr:twoCellAnchor>
  <xdr:twoCellAnchor>
    <xdr:from>
      <xdr:col>1</xdr:col>
      <xdr:colOff>0</xdr:colOff>
      <xdr:row>66</xdr:row>
      <xdr:rowOff>0</xdr:rowOff>
    </xdr:from>
    <xdr:to>
      <xdr:col>8</xdr:col>
      <xdr:colOff>28575</xdr:colOff>
      <xdr:row>68</xdr:row>
      <xdr:rowOff>0</xdr:rowOff>
    </xdr:to>
    <xdr:sp macro="" textlink="">
      <xdr:nvSpPr>
        <xdr:cNvPr id="22" name="Text Box 31"/>
        <xdr:cNvSpPr txBox="1">
          <a:spLocks noChangeArrowheads="1"/>
        </xdr:cNvSpPr>
      </xdr:nvSpPr>
      <xdr:spPr bwMode="auto">
        <a:xfrm>
          <a:off x="85725" y="11496675"/>
          <a:ext cx="6772275" cy="323850"/>
        </a:xfrm>
        <a:prstGeom prst="rect">
          <a:avLst/>
        </a:prstGeom>
        <a:solidFill>
          <a:srgbClr val="FFFFCC"/>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FF0000"/>
              </a:solidFill>
              <a:latin typeface="Times New Roman"/>
              <a:cs typeface="Times New Roman"/>
            </a:rPr>
            <a:t>Test8</a:t>
          </a:r>
          <a:r>
            <a:rPr lang="en-US" sz="1000" b="0" i="0" u="none" strike="noStrike" baseline="0">
              <a:solidFill>
                <a:srgbClr val="000000"/>
              </a:solidFill>
              <a:latin typeface="Times New Roman"/>
              <a:cs typeface="Times New Roman"/>
            </a:rPr>
            <a:t>: </a:t>
          </a:r>
          <a:r>
            <a:rPr lang="en-US" sz="1000" b="0" i="0" baseline="0">
              <a:latin typeface="+mn-lt"/>
              <a:ea typeface="+mn-ea"/>
              <a:cs typeface="+mn-cs"/>
            </a:rPr>
            <a:t>The total gross external debt position (column1) of Table 1.5 should be equal to the gross external debt position of Table 1.</a:t>
          </a:r>
          <a:endParaRPr lang="en-US" sz="10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tffs.org/edsguide.ht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M43"/>
  <sheetViews>
    <sheetView tabSelected="1" workbookViewId="0">
      <selection activeCell="B3" sqref="B3"/>
    </sheetView>
  </sheetViews>
  <sheetFormatPr defaultRowHeight="12.75" x14ac:dyDescent="0.2"/>
  <cols>
    <col min="1" max="1" width="4.6640625" style="92" customWidth="1"/>
    <col min="2" max="2" width="40.33203125" style="92" customWidth="1"/>
    <col min="3" max="3" width="12" style="92" customWidth="1"/>
    <col min="4" max="4" width="6.1640625" style="92" customWidth="1"/>
    <col min="5" max="5" width="31.1640625" style="92" customWidth="1"/>
    <col min="6" max="6" width="10.33203125" style="92" customWidth="1"/>
    <col min="7" max="9" width="9.33203125" style="92"/>
    <col min="10" max="10" width="10.6640625" style="92" customWidth="1"/>
    <col min="11" max="13" width="9.33203125" style="92"/>
    <col min="14" max="14" width="9.1640625" style="92" customWidth="1"/>
    <col min="15" max="16384" width="9.33203125" style="92"/>
  </cols>
  <sheetData>
    <row r="2" spans="2:13" ht="7.5" customHeight="1" x14ac:dyDescent="0.2"/>
    <row r="3" spans="2:13" ht="32.25" customHeight="1" x14ac:dyDescent="0.35">
      <c r="B3" s="97" t="s">
        <v>75</v>
      </c>
      <c r="C3" s="90"/>
      <c r="D3" s="90"/>
      <c r="E3" s="90"/>
      <c r="F3" s="90"/>
      <c r="G3" s="90"/>
      <c r="H3" s="90"/>
      <c r="I3" s="90"/>
      <c r="J3" s="90"/>
      <c r="K3" s="91"/>
      <c r="L3" s="91"/>
      <c r="M3" s="98"/>
    </row>
    <row r="5" spans="2:13" ht="14.25" x14ac:dyDescent="0.2">
      <c r="B5" s="133" t="s">
        <v>4407</v>
      </c>
    </row>
    <row r="6" spans="2:13" ht="5.25" customHeight="1" x14ac:dyDescent="0.2">
      <c r="B6" s="117"/>
    </row>
    <row r="7" spans="2:13" ht="14.25" x14ac:dyDescent="0.2">
      <c r="B7" s="132" t="s">
        <v>4408</v>
      </c>
      <c r="C7" s="100"/>
      <c r="D7" s="100"/>
    </row>
    <row r="8" spans="2:13" ht="14.25" x14ac:dyDescent="0.2">
      <c r="B8" s="132" t="s">
        <v>4409</v>
      </c>
    </row>
    <row r="9" spans="2:13" ht="14.25" x14ac:dyDescent="0.2">
      <c r="B9" s="132" t="s">
        <v>4410</v>
      </c>
    </row>
    <row r="10" spans="2:13" ht="14.25" x14ac:dyDescent="0.2">
      <c r="B10" s="132" t="s">
        <v>4411</v>
      </c>
    </row>
    <row r="11" spans="2:13" ht="14.25" x14ac:dyDescent="0.2">
      <c r="B11" s="93"/>
    </row>
    <row r="12" spans="2:13" ht="14.25" x14ac:dyDescent="0.2">
      <c r="B12" s="94" t="s">
        <v>76</v>
      </c>
    </row>
    <row r="13" spans="2:13" ht="5.25" customHeight="1" x14ac:dyDescent="0.2">
      <c r="B13" s="94"/>
    </row>
    <row r="14" spans="2:13" ht="14.25" x14ac:dyDescent="0.2">
      <c r="B14" s="132" t="s">
        <v>4405</v>
      </c>
    </row>
    <row r="15" spans="2:13" ht="14.25" x14ac:dyDescent="0.2">
      <c r="B15" s="132" t="s">
        <v>79</v>
      </c>
    </row>
    <row r="16" spans="2:13" ht="14.25" x14ac:dyDescent="0.2">
      <c r="B16" s="132" t="s">
        <v>77</v>
      </c>
    </row>
    <row r="17" spans="2:10" ht="14.25" x14ac:dyDescent="0.2">
      <c r="B17" s="132" t="s">
        <v>78</v>
      </c>
    </row>
    <row r="18" spans="2:10" ht="14.25" x14ac:dyDescent="0.2">
      <c r="B18" s="132" t="s">
        <v>84</v>
      </c>
    </row>
    <row r="19" spans="2:10" ht="14.25" x14ac:dyDescent="0.2">
      <c r="B19" s="132" t="s">
        <v>80</v>
      </c>
    </row>
    <row r="20" spans="2:10" ht="14.25" x14ac:dyDescent="0.2">
      <c r="B20" s="132" t="s">
        <v>81</v>
      </c>
    </row>
    <row r="21" spans="2:10" ht="14.25" x14ac:dyDescent="0.2">
      <c r="B21" s="132" t="s">
        <v>83</v>
      </c>
    </row>
    <row r="22" spans="2:10" ht="14.25" x14ac:dyDescent="0.2">
      <c r="B22" s="132" t="s">
        <v>82</v>
      </c>
    </row>
    <row r="23" spans="2:10" ht="14.25" x14ac:dyDescent="0.2">
      <c r="B23" s="94"/>
    </row>
    <row r="24" spans="2:10" ht="16.5" customHeight="1" x14ac:dyDescent="0.2">
      <c r="B24" s="507"/>
      <c r="C24" s="507"/>
      <c r="D24" s="507"/>
      <c r="E24" s="507"/>
      <c r="F24" s="507"/>
      <c r="G24" s="507"/>
      <c r="H24" s="507"/>
      <c r="I24" s="507"/>
      <c r="J24" s="507"/>
    </row>
    <row r="25" spans="2:10" ht="18.75" x14ac:dyDescent="0.3">
      <c r="B25" s="510" t="s">
        <v>22</v>
      </c>
      <c r="C25" s="633"/>
      <c r="D25" s="634"/>
      <c r="E25" s="508"/>
      <c r="F25" s="507"/>
      <c r="G25" s="507"/>
      <c r="H25" s="507"/>
      <c r="I25" s="507"/>
      <c r="J25" s="507"/>
    </row>
    <row r="26" spans="2:10" ht="15" x14ac:dyDescent="0.25">
      <c r="B26" s="509" t="s">
        <v>26</v>
      </c>
      <c r="C26" s="632" t="s">
        <v>4457</v>
      </c>
      <c r="D26" s="632"/>
      <c r="E26" s="507"/>
      <c r="F26" s="507"/>
      <c r="G26" s="507"/>
      <c r="H26" s="507"/>
      <c r="I26" s="507"/>
      <c r="J26" s="507"/>
    </row>
    <row r="27" spans="2:10" ht="15" x14ac:dyDescent="0.25">
      <c r="B27" s="99" t="s">
        <v>23</v>
      </c>
      <c r="C27" s="632"/>
      <c r="D27" s="632"/>
      <c r="E27" s="507"/>
      <c r="F27" s="507"/>
      <c r="G27" s="507"/>
      <c r="H27" s="507"/>
      <c r="I27" s="507"/>
      <c r="J27" s="507"/>
    </row>
    <row r="28" spans="2:10" ht="15" x14ac:dyDescent="0.25">
      <c r="B28" s="99" t="s">
        <v>67</v>
      </c>
      <c r="C28" s="632"/>
      <c r="D28" s="632"/>
      <c r="E28" s="507"/>
      <c r="F28" s="507"/>
      <c r="G28" s="507"/>
      <c r="H28" s="507"/>
      <c r="I28" s="507"/>
      <c r="J28" s="507"/>
    </row>
    <row r="29" spans="2:10" ht="15" x14ac:dyDescent="0.25">
      <c r="B29" s="99" t="s">
        <v>24</v>
      </c>
      <c r="C29" s="631"/>
      <c r="D29" s="631"/>
      <c r="E29" s="507"/>
      <c r="F29" s="507"/>
      <c r="G29" s="507"/>
      <c r="H29" s="507"/>
      <c r="I29" s="507"/>
      <c r="J29" s="507"/>
    </row>
    <row r="30" spans="2:10" x14ac:dyDescent="0.2">
      <c r="B30" s="507"/>
      <c r="C30" s="507"/>
      <c r="D30" s="507"/>
      <c r="E30" s="507"/>
      <c r="F30" s="507"/>
      <c r="G30" s="507"/>
      <c r="H30" s="507"/>
      <c r="I30" s="507"/>
      <c r="J30" s="507"/>
    </row>
    <row r="31" spans="2:10" ht="6.75" customHeight="1" x14ac:dyDescent="0.2"/>
    <row r="32" spans="2:10" ht="18.75" x14ac:dyDescent="0.3">
      <c r="B32" s="95"/>
    </row>
    <row r="37" spans="1:10" ht="5.25" customHeight="1" x14ac:dyDescent="0.2"/>
    <row r="38" spans="1:10" ht="4.5" customHeight="1" x14ac:dyDescent="0.2"/>
    <row r="43" spans="1:10" x14ac:dyDescent="0.2">
      <c r="A43" s="630">
        <v>42156</v>
      </c>
      <c r="J43" s="96" t="s">
        <v>4456</v>
      </c>
    </row>
  </sheetData>
  <mergeCells count="5">
    <mergeCell ref="C29:D29"/>
    <mergeCell ref="C28:D28"/>
    <mergeCell ref="C27:D27"/>
    <mergeCell ref="C26:D26"/>
    <mergeCell ref="C25:D25"/>
  </mergeCells>
  <phoneticPr fontId="0" type="noConversion"/>
  <pageMargins left="0.75" right="0.75" top="1" bottom="1" header="0.5" footer="0.5"/>
  <pageSetup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E35"/>
  <sheetViews>
    <sheetView workbookViewId="0">
      <pane xSplit="1" ySplit="5" topLeftCell="B6" activePane="bottomRight" state="frozen"/>
      <selection activeCell="A41" sqref="A41"/>
      <selection pane="topRight" activeCell="A41" sqref="A41"/>
      <selection pane="bottomLeft" activeCell="A41" sqref="A41"/>
      <selection pane="bottomRight"/>
    </sheetView>
  </sheetViews>
  <sheetFormatPr defaultRowHeight="12.75" x14ac:dyDescent="0.2"/>
  <cols>
    <col min="1" max="1" width="56.83203125" style="36" customWidth="1"/>
    <col min="2" max="5" width="16.1640625" style="36" customWidth="1"/>
    <col min="6" max="235" width="9.33203125" style="37"/>
    <col min="236" max="236" width="76.83203125" style="37" customWidth="1"/>
    <col min="237" max="237" width="16.1640625" style="37" customWidth="1"/>
    <col min="238" max="238" width="12.83203125" style="37" customWidth="1"/>
    <col min="239" max="239" width="16.1640625" style="37" customWidth="1"/>
    <col min="240" max="240" width="14.6640625" style="37" customWidth="1"/>
    <col min="241" max="241" width="9.33203125" style="37"/>
    <col min="242" max="242" width="75" style="37" bestFit="1" customWidth="1"/>
    <col min="243" max="243" width="12.33203125" style="37" customWidth="1"/>
    <col min="244" max="244" width="65.33203125" style="37" bestFit="1" customWidth="1"/>
    <col min="245" max="245" width="22.33203125" style="37" bestFit="1" customWidth="1"/>
    <col min="246" max="246" width="22.33203125" style="37" customWidth="1"/>
    <col min="247" max="247" width="35.1640625" style="37" bestFit="1" customWidth="1"/>
    <col min="248" max="491" width="9.33203125" style="37"/>
    <col min="492" max="492" width="76.83203125" style="37" customWidth="1"/>
    <col min="493" max="493" width="16.1640625" style="37" customWidth="1"/>
    <col min="494" max="494" width="12.83203125" style="37" customWidth="1"/>
    <col min="495" max="495" width="16.1640625" style="37" customWidth="1"/>
    <col min="496" max="496" width="14.6640625" style="37" customWidth="1"/>
    <col min="497" max="497" width="9.33203125" style="37"/>
    <col min="498" max="498" width="75" style="37" bestFit="1" customWidth="1"/>
    <col min="499" max="499" width="12.33203125" style="37" customWidth="1"/>
    <col min="500" max="500" width="65.33203125" style="37" bestFit="1" customWidth="1"/>
    <col min="501" max="501" width="22.33203125" style="37" bestFit="1" customWidth="1"/>
    <col min="502" max="502" width="22.33203125" style="37" customWidth="1"/>
    <col min="503" max="503" width="35.1640625" style="37" bestFit="1" customWidth="1"/>
    <col min="504" max="747" width="9.33203125" style="37"/>
    <col min="748" max="748" width="76.83203125" style="37" customWidth="1"/>
    <col min="749" max="749" width="16.1640625" style="37" customWidth="1"/>
    <col min="750" max="750" width="12.83203125" style="37" customWidth="1"/>
    <col min="751" max="751" width="16.1640625" style="37" customWidth="1"/>
    <col min="752" max="752" width="14.6640625" style="37" customWidth="1"/>
    <col min="753" max="753" width="9.33203125" style="37"/>
    <col min="754" max="754" width="75" style="37" bestFit="1" customWidth="1"/>
    <col min="755" max="755" width="12.33203125" style="37" customWidth="1"/>
    <col min="756" max="756" width="65.33203125" style="37" bestFit="1" customWidth="1"/>
    <col min="757" max="757" width="22.33203125" style="37" bestFit="1" customWidth="1"/>
    <col min="758" max="758" width="22.33203125" style="37" customWidth="1"/>
    <col min="759" max="759" width="35.1640625" style="37" bestFit="1" customWidth="1"/>
    <col min="760" max="1003" width="9.33203125" style="37"/>
    <col min="1004" max="1004" width="76.83203125" style="37" customWidth="1"/>
    <col min="1005" max="1005" width="16.1640625" style="37" customWidth="1"/>
    <col min="1006" max="1006" width="12.83203125" style="37" customWidth="1"/>
    <col min="1007" max="1007" width="16.1640625" style="37" customWidth="1"/>
    <col min="1008" max="1008" width="14.6640625" style="37" customWidth="1"/>
    <col min="1009" max="1009" width="9.33203125" style="37"/>
    <col min="1010" max="1010" width="75" style="37" bestFit="1" customWidth="1"/>
    <col min="1011" max="1011" width="12.33203125" style="37" customWidth="1"/>
    <col min="1012" max="1012" width="65.33203125" style="37" bestFit="1" customWidth="1"/>
    <col min="1013" max="1013" width="22.33203125" style="37" bestFit="1" customWidth="1"/>
    <col min="1014" max="1014" width="22.33203125" style="37" customWidth="1"/>
    <col min="1015" max="1015" width="35.1640625" style="37" bestFit="1" customWidth="1"/>
    <col min="1016" max="1259" width="9.33203125" style="37"/>
    <col min="1260" max="1260" width="76.83203125" style="37" customWidth="1"/>
    <col min="1261" max="1261" width="16.1640625" style="37" customWidth="1"/>
    <col min="1262" max="1262" width="12.83203125" style="37" customWidth="1"/>
    <col min="1263" max="1263" width="16.1640625" style="37" customWidth="1"/>
    <col min="1264" max="1264" width="14.6640625" style="37" customWidth="1"/>
    <col min="1265" max="1265" width="9.33203125" style="37"/>
    <col min="1266" max="1266" width="75" style="37" bestFit="1" customWidth="1"/>
    <col min="1267" max="1267" width="12.33203125" style="37" customWidth="1"/>
    <col min="1268" max="1268" width="65.33203125" style="37" bestFit="1" customWidth="1"/>
    <col min="1269" max="1269" width="22.33203125" style="37" bestFit="1" customWidth="1"/>
    <col min="1270" max="1270" width="22.33203125" style="37" customWidth="1"/>
    <col min="1271" max="1271" width="35.1640625" style="37" bestFit="1" customWidth="1"/>
    <col min="1272" max="1515" width="9.33203125" style="37"/>
    <col min="1516" max="1516" width="76.83203125" style="37" customWidth="1"/>
    <col min="1517" max="1517" width="16.1640625" style="37" customWidth="1"/>
    <col min="1518" max="1518" width="12.83203125" style="37" customWidth="1"/>
    <col min="1519" max="1519" width="16.1640625" style="37" customWidth="1"/>
    <col min="1520" max="1520" width="14.6640625" style="37" customWidth="1"/>
    <col min="1521" max="1521" width="9.33203125" style="37"/>
    <col min="1522" max="1522" width="75" style="37" bestFit="1" customWidth="1"/>
    <col min="1523" max="1523" width="12.33203125" style="37" customWidth="1"/>
    <col min="1524" max="1524" width="65.33203125" style="37" bestFit="1" customWidth="1"/>
    <col min="1525" max="1525" width="22.33203125" style="37" bestFit="1" customWidth="1"/>
    <col min="1526" max="1526" width="22.33203125" style="37" customWidth="1"/>
    <col min="1527" max="1527" width="35.1640625" style="37" bestFit="1" customWidth="1"/>
    <col min="1528" max="1771" width="9.33203125" style="37"/>
    <col min="1772" max="1772" width="76.83203125" style="37" customWidth="1"/>
    <col min="1773" max="1773" width="16.1640625" style="37" customWidth="1"/>
    <col min="1774" max="1774" width="12.83203125" style="37" customWidth="1"/>
    <col min="1775" max="1775" width="16.1640625" style="37" customWidth="1"/>
    <col min="1776" max="1776" width="14.6640625" style="37" customWidth="1"/>
    <col min="1777" max="1777" width="9.33203125" style="37"/>
    <col min="1778" max="1778" width="75" style="37" bestFit="1" customWidth="1"/>
    <col min="1779" max="1779" width="12.33203125" style="37" customWidth="1"/>
    <col min="1780" max="1780" width="65.33203125" style="37" bestFit="1" customWidth="1"/>
    <col min="1781" max="1781" width="22.33203125" style="37" bestFit="1" customWidth="1"/>
    <col min="1782" max="1782" width="22.33203125" style="37" customWidth="1"/>
    <col min="1783" max="1783" width="35.1640625" style="37" bestFit="1" customWidth="1"/>
    <col min="1784" max="2027" width="9.33203125" style="37"/>
    <col min="2028" max="2028" width="76.83203125" style="37" customWidth="1"/>
    <col min="2029" max="2029" width="16.1640625" style="37" customWidth="1"/>
    <col min="2030" max="2030" width="12.83203125" style="37" customWidth="1"/>
    <col min="2031" max="2031" width="16.1640625" style="37" customWidth="1"/>
    <col min="2032" max="2032" width="14.6640625" style="37" customWidth="1"/>
    <col min="2033" max="2033" width="9.33203125" style="37"/>
    <col min="2034" max="2034" width="75" style="37" bestFit="1" customWidth="1"/>
    <col min="2035" max="2035" width="12.33203125" style="37" customWidth="1"/>
    <col min="2036" max="2036" width="65.33203125" style="37" bestFit="1" customWidth="1"/>
    <col min="2037" max="2037" width="22.33203125" style="37" bestFit="1" customWidth="1"/>
    <col min="2038" max="2038" width="22.33203125" style="37" customWidth="1"/>
    <col min="2039" max="2039" width="35.1640625" style="37" bestFit="1" customWidth="1"/>
    <col min="2040" max="2283" width="9.33203125" style="37"/>
    <col min="2284" max="2284" width="76.83203125" style="37" customWidth="1"/>
    <col min="2285" max="2285" width="16.1640625" style="37" customWidth="1"/>
    <col min="2286" max="2286" width="12.83203125" style="37" customWidth="1"/>
    <col min="2287" max="2287" width="16.1640625" style="37" customWidth="1"/>
    <col min="2288" max="2288" width="14.6640625" style="37" customWidth="1"/>
    <col min="2289" max="2289" width="9.33203125" style="37"/>
    <col min="2290" max="2290" width="75" style="37" bestFit="1" customWidth="1"/>
    <col min="2291" max="2291" width="12.33203125" style="37" customWidth="1"/>
    <col min="2292" max="2292" width="65.33203125" style="37" bestFit="1" customWidth="1"/>
    <col min="2293" max="2293" width="22.33203125" style="37" bestFit="1" customWidth="1"/>
    <col min="2294" max="2294" width="22.33203125" style="37" customWidth="1"/>
    <col min="2295" max="2295" width="35.1640625" style="37" bestFit="1" customWidth="1"/>
    <col min="2296" max="2539" width="9.33203125" style="37"/>
    <col min="2540" max="2540" width="76.83203125" style="37" customWidth="1"/>
    <col min="2541" max="2541" width="16.1640625" style="37" customWidth="1"/>
    <col min="2542" max="2542" width="12.83203125" style="37" customWidth="1"/>
    <col min="2543" max="2543" width="16.1640625" style="37" customWidth="1"/>
    <col min="2544" max="2544" width="14.6640625" style="37" customWidth="1"/>
    <col min="2545" max="2545" width="9.33203125" style="37"/>
    <col min="2546" max="2546" width="75" style="37" bestFit="1" customWidth="1"/>
    <col min="2547" max="2547" width="12.33203125" style="37" customWidth="1"/>
    <col min="2548" max="2548" width="65.33203125" style="37" bestFit="1" customWidth="1"/>
    <col min="2549" max="2549" width="22.33203125" style="37" bestFit="1" customWidth="1"/>
    <col min="2550" max="2550" width="22.33203125" style="37" customWidth="1"/>
    <col min="2551" max="2551" width="35.1640625" style="37" bestFit="1" customWidth="1"/>
    <col min="2552" max="2795" width="9.33203125" style="37"/>
    <col min="2796" max="2796" width="76.83203125" style="37" customWidth="1"/>
    <col min="2797" max="2797" width="16.1640625" style="37" customWidth="1"/>
    <col min="2798" max="2798" width="12.83203125" style="37" customWidth="1"/>
    <col min="2799" max="2799" width="16.1640625" style="37" customWidth="1"/>
    <col min="2800" max="2800" width="14.6640625" style="37" customWidth="1"/>
    <col min="2801" max="2801" width="9.33203125" style="37"/>
    <col min="2802" max="2802" width="75" style="37" bestFit="1" customWidth="1"/>
    <col min="2803" max="2803" width="12.33203125" style="37" customWidth="1"/>
    <col min="2804" max="2804" width="65.33203125" style="37" bestFit="1" customWidth="1"/>
    <col min="2805" max="2805" width="22.33203125" style="37" bestFit="1" customWidth="1"/>
    <col min="2806" max="2806" width="22.33203125" style="37" customWidth="1"/>
    <col min="2807" max="2807" width="35.1640625" style="37" bestFit="1" customWidth="1"/>
    <col min="2808" max="3051" width="9.33203125" style="37"/>
    <col min="3052" max="3052" width="76.83203125" style="37" customWidth="1"/>
    <col min="3053" max="3053" width="16.1640625" style="37" customWidth="1"/>
    <col min="3054" max="3054" width="12.83203125" style="37" customWidth="1"/>
    <col min="3055" max="3055" width="16.1640625" style="37" customWidth="1"/>
    <col min="3056" max="3056" width="14.6640625" style="37" customWidth="1"/>
    <col min="3057" max="3057" width="9.33203125" style="37"/>
    <col min="3058" max="3058" width="75" style="37" bestFit="1" customWidth="1"/>
    <col min="3059" max="3059" width="12.33203125" style="37" customWidth="1"/>
    <col min="3060" max="3060" width="65.33203125" style="37" bestFit="1" customWidth="1"/>
    <col min="3061" max="3061" width="22.33203125" style="37" bestFit="1" customWidth="1"/>
    <col min="3062" max="3062" width="22.33203125" style="37" customWidth="1"/>
    <col min="3063" max="3063" width="35.1640625" style="37" bestFit="1" customWidth="1"/>
    <col min="3064" max="3307" width="9.33203125" style="37"/>
    <col min="3308" max="3308" width="76.83203125" style="37" customWidth="1"/>
    <col min="3309" max="3309" width="16.1640625" style="37" customWidth="1"/>
    <col min="3310" max="3310" width="12.83203125" style="37" customWidth="1"/>
    <col min="3311" max="3311" width="16.1640625" style="37" customWidth="1"/>
    <col min="3312" max="3312" width="14.6640625" style="37" customWidth="1"/>
    <col min="3313" max="3313" width="9.33203125" style="37"/>
    <col min="3314" max="3314" width="75" style="37" bestFit="1" customWidth="1"/>
    <col min="3315" max="3315" width="12.33203125" style="37" customWidth="1"/>
    <col min="3316" max="3316" width="65.33203125" style="37" bestFit="1" customWidth="1"/>
    <col min="3317" max="3317" width="22.33203125" style="37" bestFit="1" customWidth="1"/>
    <col min="3318" max="3318" width="22.33203125" style="37" customWidth="1"/>
    <col min="3319" max="3319" width="35.1640625" style="37" bestFit="1" customWidth="1"/>
    <col min="3320" max="3563" width="9.33203125" style="37"/>
    <col min="3564" max="3564" width="76.83203125" style="37" customWidth="1"/>
    <col min="3565" max="3565" width="16.1640625" style="37" customWidth="1"/>
    <col min="3566" max="3566" width="12.83203125" style="37" customWidth="1"/>
    <col min="3567" max="3567" width="16.1640625" style="37" customWidth="1"/>
    <col min="3568" max="3568" width="14.6640625" style="37" customWidth="1"/>
    <col min="3569" max="3569" width="9.33203125" style="37"/>
    <col min="3570" max="3570" width="75" style="37" bestFit="1" customWidth="1"/>
    <col min="3571" max="3571" width="12.33203125" style="37" customWidth="1"/>
    <col min="3572" max="3572" width="65.33203125" style="37" bestFit="1" customWidth="1"/>
    <col min="3573" max="3573" width="22.33203125" style="37" bestFit="1" customWidth="1"/>
    <col min="3574" max="3574" width="22.33203125" style="37" customWidth="1"/>
    <col min="3575" max="3575" width="35.1640625" style="37" bestFit="1" customWidth="1"/>
    <col min="3576" max="3819" width="9.33203125" style="37"/>
    <col min="3820" max="3820" width="76.83203125" style="37" customWidth="1"/>
    <col min="3821" max="3821" width="16.1640625" style="37" customWidth="1"/>
    <col min="3822" max="3822" width="12.83203125" style="37" customWidth="1"/>
    <col min="3823" max="3823" width="16.1640625" style="37" customWidth="1"/>
    <col min="3824" max="3824" width="14.6640625" style="37" customWidth="1"/>
    <col min="3825" max="3825" width="9.33203125" style="37"/>
    <col min="3826" max="3826" width="75" style="37" bestFit="1" customWidth="1"/>
    <col min="3827" max="3827" width="12.33203125" style="37" customWidth="1"/>
    <col min="3828" max="3828" width="65.33203125" style="37" bestFit="1" customWidth="1"/>
    <col min="3829" max="3829" width="22.33203125" style="37" bestFit="1" customWidth="1"/>
    <col min="3830" max="3830" width="22.33203125" style="37" customWidth="1"/>
    <col min="3831" max="3831" width="35.1640625" style="37" bestFit="1" customWidth="1"/>
    <col min="3832" max="4075" width="9.33203125" style="37"/>
    <col min="4076" max="4076" width="76.83203125" style="37" customWidth="1"/>
    <col min="4077" max="4077" width="16.1640625" style="37" customWidth="1"/>
    <col min="4078" max="4078" width="12.83203125" style="37" customWidth="1"/>
    <col min="4079" max="4079" width="16.1640625" style="37" customWidth="1"/>
    <col min="4080" max="4080" width="14.6640625" style="37" customWidth="1"/>
    <col min="4081" max="4081" width="9.33203125" style="37"/>
    <col min="4082" max="4082" width="75" style="37" bestFit="1" customWidth="1"/>
    <col min="4083" max="4083" width="12.33203125" style="37" customWidth="1"/>
    <col min="4084" max="4084" width="65.33203125" style="37" bestFit="1" customWidth="1"/>
    <col min="4085" max="4085" width="22.33203125" style="37" bestFit="1" customWidth="1"/>
    <col min="4086" max="4086" width="22.33203125" style="37" customWidth="1"/>
    <col min="4087" max="4087" width="35.1640625" style="37" bestFit="1" customWidth="1"/>
    <col min="4088" max="4331" width="9.33203125" style="37"/>
    <col min="4332" max="4332" width="76.83203125" style="37" customWidth="1"/>
    <col min="4333" max="4333" width="16.1640625" style="37" customWidth="1"/>
    <col min="4334" max="4334" width="12.83203125" style="37" customWidth="1"/>
    <col min="4335" max="4335" width="16.1640625" style="37" customWidth="1"/>
    <col min="4336" max="4336" width="14.6640625" style="37" customWidth="1"/>
    <col min="4337" max="4337" width="9.33203125" style="37"/>
    <col min="4338" max="4338" width="75" style="37" bestFit="1" customWidth="1"/>
    <col min="4339" max="4339" width="12.33203125" style="37" customWidth="1"/>
    <col min="4340" max="4340" width="65.33203125" style="37" bestFit="1" customWidth="1"/>
    <col min="4341" max="4341" width="22.33203125" style="37" bestFit="1" customWidth="1"/>
    <col min="4342" max="4342" width="22.33203125" style="37" customWidth="1"/>
    <col min="4343" max="4343" width="35.1640625" style="37" bestFit="1" customWidth="1"/>
    <col min="4344" max="4587" width="9.33203125" style="37"/>
    <col min="4588" max="4588" width="76.83203125" style="37" customWidth="1"/>
    <col min="4589" max="4589" width="16.1640625" style="37" customWidth="1"/>
    <col min="4590" max="4590" width="12.83203125" style="37" customWidth="1"/>
    <col min="4591" max="4591" width="16.1640625" style="37" customWidth="1"/>
    <col min="4592" max="4592" width="14.6640625" style="37" customWidth="1"/>
    <col min="4593" max="4593" width="9.33203125" style="37"/>
    <col min="4594" max="4594" width="75" style="37" bestFit="1" customWidth="1"/>
    <col min="4595" max="4595" width="12.33203125" style="37" customWidth="1"/>
    <col min="4596" max="4596" width="65.33203125" style="37" bestFit="1" customWidth="1"/>
    <col min="4597" max="4597" width="22.33203125" style="37" bestFit="1" customWidth="1"/>
    <col min="4598" max="4598" width="22.33203125" style="37" customWidth="1"/>
    <col min="4599" max="4599" width="35.1640625" style="37" bestFit="1" customWidth="1"/>
    <col min="4600" max="4843" width="9.33203125" style="37"/>
    <col min="4844" max="4844" width="76.83203125" style="37" customWidth="1"/>
    <col min="4845" max="4845" width="16.1640625" style="37" customWidth="1"/>
    <col min="4846" max="4846" width="12.83203125" style="37" customWidth="1"/>
    <col min="4847" max="4847" width="16.1640625" style="37" customWidth="1"/>
    <col min="4848" max="4848" width="14.6640625" style="37" customWidth="1"/>
    <col min="4849" max="4849" width="9.33203125" style="37"/>
    <col min="4850" max="4850" width="75" style="37" bestFit="1" customWidth="1"/>
    <col min="4851" max="4851" width="12.33203125" style="37" customWidth="1"/>
    <col min="4852" max="4852" width="65.33203125" style="37" bestFit="1" customWidth="1"/>
    <col min="4853" max="4853" width="22.33203125" style="37" bestFit="1" customWidth="1"/>
    <col min="4854" max="4854" width="22.33203125" style="37" customWidth="1"/>
    <col min="4855" max="4855" width="35.1640625" style="37" bestFit="1" customWidth="1"/>
    <col min="4856" max="5099" width="9.33203125" style="37"/>
    <col min="5100" max="5100" width="76.83203125" style="37" customWidth="1"/>
    <col min="5101" max="5101" width="16.1640625" style="37" customWidth="1"/>
    <col min="5102" max="5102" width="12.83203125" style="37" customWidth="1"/>
    <col min="5103" max="5103" width="16.1640625" style="37" customWidth="1"/>
    <col min="5104" max="5104" width="14.6640625" style="37" customWidth="1"/>
    <col min="5105" max="5105" width="9.33203125" style="37"/>
    <col min="5106" max="5106" width="75" style="37" bestFit="1" customWidth="1"/>
    <col min="5107" max="5107" width="12.33203125" style="37" customWidth="1"/>
    <col min="5108" max="5108" width="65.33203125" style="37" bestFit="1" customWidth="1"/>
    <col min="5109" max="5109" width="22.33203125" style="37" bestFit="1" customWidth="1"/>
    <col min="5110" max="5110" width="22.33203125" style="37" customWidth="1"/>
    <col min="5111" max="5111" width="35.1640625" style="37" bestFit="1" customWidth="1"/>
    <col min="5112" max="5355" width="9.33203125" style="37"/>
    <col min="5356" max="5356" width="76.83203125" style="37" customWidth="1"/>
    <col min="5357" max="5357" width="16.1640625" style="37" customWidth="1"/>
    <col min="5358" max="5358" width="12.83203125" style="37" customWidth="1"/>
    <col min="5359" max="5359" width="16.1640625" style="37" customWidth="1"/>
    <col min="5360" max="5360" width="14.6640625" style="37" customWidth="1"/>
    <col min="5361" max="5361" width="9.33203125" style="37"/>
    <col min="5362" max="5362" width="75" style="37" bestFit="1" customWidth="1"/>
    <col min="5363" max="5363" width="12.33203125" style="37" customWidth="1"/>
    <col min="5364" max="5364" width="65.33203125" style="37" bestFit="1" customWidth="1"/>
    <col min="5365" max="5365" width="22.33203125" style="37" bestFit="1" customWidth="1"/>
    <col min="5366" max="5366" width="22.33203125" style="37" customWidth="1"/>
    <col min="5367" max="5367" width="35.1640625" style="37" bestFit="1" customWidth="1"/>
    <col min="5368" max="5611" width="9.33203125" style="37"/>
    <col min="5612" max="5612" width="76.83203125" style="37" customWidth="1"/>
    <col min="5613" max="5613" width="16.1640625" style="37" customWidth="1"/>
    <col min="5614" max="5614" width="12.83203125" style="37" customWidth="1"/>
    <col min="5615" max="5615" width="16.1640625" style="37" customWidth="1"/>
    <col min="5616" max="5616" width="14.6640625" style="37" customWidth="1"/>
    <col min="5617" max="5617" width="9.33203125" style="37"/>
    <col min="5618" max="5618" width="75" style="37" bestFit="1" customWidth="1"/>
    <col min="5619" max="5619" width="12.33203125" style="37" customWidth="1"/>
    <col min="5620" max="5620" width="65.33203125" style="37" bestFit="1" customWidth="1"/>
    <col min="5621" max="5621" width="22.33203125" style="37" bestFit="1" customWidth="1"/>
    <col min="5622" max="5622" width="22.33203125" style="37" customWidth="1"/>
    <col min="5623" max="5623" width="35.1640625" style="37" bestFit="1" customWidth="1"/>
    <col min="5624" max="5867" width="9.33203125" style="37"/>
    <col min="5868" max="5868" width="76.83203125" style="37" customWidth="1"/>
    <col min="5869" max="5869" width="16.1640625" style="37" customWidth="1"/>
    <col min="5870" max="5870" width="12.83203125" style="37" customWidth="1"/>
    <col min="5871" max="5871" width="16.1640625" style="37" customWidth="1"/>
    <col min="5872" max="5872" width="14.6640625" style="37" customWidth="1"/>
    <col min="5873" max="5873" width="9.33203125" style="37"/>
    <col min="5874" max="5874" width="75" style="37" bestFit="1" customWidth="1"/>
    <col min="5875" max="5875" width="12.33203125" style="37" customWidth="1"/>
    <col min="5876" max="5876" width="65.33203125" style="37" bestFit="1" customWidth="1"/>
    <col min="5877" max="5877" width="22.33203125" style="37" bestFit="1" customWidth="1"/>
    <col min="5878" max="5878" width="22.33203125" style="37" customWidth="1"/>
    <col min="5879" max="5879" width="35.1640625" style="37" bestFit="1" customWidth="1"/>
    <col min="5880" max="6123" width="9.33203125" style="37"/>
    <col min="6124" max="6124" width="76.83203125" style="37" customWidth="1"/>
    <col min="6125" max="6125" width="16.1640625" style="37" customWidth="1"/>
    <col min="6126" max="6126" width="12.83203125" style="37" customWidth="1"/>
    <col min="6127" max="6127" width="16.1640625" style="37" customWidth="1"/>
    <col min="6128" max="6128" width="14.6640625" style="37" customWidth="1"/>
    <col min="6129" max="6129" width="9.33203125" style="37"/>
    <col min="6130" max="6130" width="75" style="37" bestFit="1" customWidth="1"/>
    <col min="6131" max="6131" width="12.33203125" style="37" customWidth="1"/>
    <col min="6132" max="6132" width="65.33203125" style="37" bestFit="1" customWidth="1"/>
    <col min="6133" max="6133" width="22.33203125" style="37" bestFit="1" customWidth="1"/>
    <col min="6134" max="6134" width="22.33203125" style="37" customWidth="1"/>
    <col min="6135" max="6135" width="35.1640625" style="37" bestFit="1" customWidth="1"/>
    <col min="6136" max="6379" width="9.33203125" style="37"/>
    <col min="6380" max="6380" width="76.83203125" style="37" customWidth="1"/>
    <col min="6381" max="6381" width="16.1640625" style="37" customWidth="1"/>
    <col min="6382" max="6382" width="12.83203125" style="37" customWidth="1"/>
    <col min="6383" max="6383" width="16.1640625" style="37" customWidth="1"/>
    <col min="6384" max="6384" width="14.6640625" style="37" customWidth="1"/>
    <col min="6385" max="6385" width="9.33203125" style="37"/>
    <col min="6386" max="6386" width="75" style="37" bestFit="1" customWidth="1"/>
    <col min="6387" max="6387" width="12.33203125" style="37" customWidth="1"/>
    <col min="6388" max="6388" width="65.33203125" style="37" bestFit="1" customWidth="1"/>
    <col min="6389" max="6389" width="22.33203125" style="37" bestFit="1" customWidth="1"/>
    <col min="6390" max="6390" width="22.33203125" style="37" customWidth="1"/>
    <col min="6391" max="6391" width="35.1640625" style="37" bestFit="1" customWidth="1"/>
    <col min="6392" max="6635" width="9.33203125" style="37"/>
    <col min="6636" max="6636" width="76.83203125" style="37" customWidth="1"/>
    <col min="6637" max="6637" width="16.1640625" style="37" customWidth="1"/>
    <col min="6638" max="6638" width="12.83203125" style="37" customWidth="1"/>
    <col min="6639" max="6639" width="16.1640625" style="37" customWidth="1"/>
    <col min="6640" max="6640" width="14.6640625" style="37" customWidth="1"/>
    <col min="6641" max="6641" width="9.33203125" style="37"/>
    <col min="6642" max="6642" width="75" style="37" bestFit="1" customWidth="1"/>
    <col min="6643" max="6643" width="12.33203125" style="37" customWidth="1"/>
    <col min="6644" max="6644" width="65.33203125" style="37" bestFit="1" customWidth="1"/>
    <col min="6645" max="6645" width="22.33203125" style="37" bestFit="1" customWidth="1"/>
    <col min="6646" max="6646" width="22.33203125" style="37" customWidth="1"/>
    <col min="6647" max="6647" width="35.1640625" style="37" bestFit="1" customWidth="1"/>
    <col min="6648" max="6891" width="9.33203125" style="37"/>
    <col min="6892" max="6892" width="76.83203125" style="37" customWidth="1"/>
    <col min="6893" max="6893" width="16.1640625" style="37" customWidth="1"/>
    <col min="6894" max="6894" width="12.83203125" style="37" customWidth="1"/>
    <col min="6895" max="6895" width="16.1640625" style="37" customWidth="1"/>
    <col min="6896" max="6896" width="14.6640625" style="37" customWidth="1"/>
    <col min="6897" max="6897" width="9.33203125" style="37"/>
    <col min="6898" max="6898" width="75" style="37" bestFit="1" customWidth="1"/>
    <col min="6899" max="6899" width="12.33203125" style="37" customWidth="1"/>
    <col min="6900" max="6900" width="65.33203125" style="37" bestFit="1" customWidth="1"/>
    <col min="6901" max="6901" width="22.33203125" style="37" bestFit="1" customWidth="1"/>
    <col min="6902" max="6902" width="22.33203125" style="37" customWidth="1"/>
    <col min="6903" max="6903" width="35.1640625" style="37" bestFit="1" customWidth="1"/>
    <col min="6904" max="7147" width="9.33203125" style="37"/>
    <col min="7148" max="7148" width="76.83203125" style="37" customWidth="1"/>
    <col min="7149" max="7149" width="16.1640625" style="37" customWidth="1"/>
    <col min="7150" max="7150" width="12.83203125" style="37" customWidth="1"/>
    <col min="7151" max="7151" width="16.1640625" style="37" customWidth="1"/>
    <col min="7152" max="7152" width="14.6640625" style="37" customWidth="1"/>
    <col min="7153" max="7153" width="9.33203125" style="37"/>
    <col min="7154" max="7154" width="75" style="37" bestFit="1" customWidth="1"/>
    <col min="7155" max="7155" width="12.33203125" style="37" customWidth="1"/>
    <col min="7156" max="7156" width="65.33203125" style="37" bestFit="1" customWidth="1"/>
    <col min="7157" max="7157" width="22.33203125" style="37" bestFit="1" customWidth="1"/>
    <col min="7158" max="7158" width="22.33203125" style="37" customWidth="1"/>
    <col min="7159" max="7159" width="35.1640625" style="37" bestFit="1" customWidth="1"/>
    <col min="7160" max="7403" width="9.33203125" style="37"/>
    <col min="7404" max="7404" width="76.83203125" style="37" customWidth="1"/>
    <col min="7405" max="7405" width="16.1640625" style="37" customWidth="1"/>
    <col min="7406" max="7406" width="12.83203125" style="37" customWidth="1"/>
    <col min="7407" max="7407" width="16.1640625" style="37" customWidth="1"/>
    <col min="7408" max="7408" width="14.6640625" style="37" customWidth="1"/>
    <col min="7409" max="7409" width="9.33203125" style="37"/>
    <col min="7410" max="7410" width="75" style="37" bestFit="1" customWidth="1"/>
    <col min="7411" max="7411" width="12.33203125" style="37" customWidth="1"/>
    <col min="7412" max="7412" width="65.33203125" style="37" bestFit="1" customWidth="1"/>
    <col min="7413" max="7413" width="22.33203125" style="37" bestFit="1" customWidth="1"/>
    <col min="7414" max="7414" width="22.33203125" style="37" customWidth="1"/>
    <col min="7415" max="7415" width="35.1640625" style="37" bestFit="1" customWidth="1"/>
    <col min="7416" max="7659" width="9.33203125" style="37"/>
    <col min="7660" max="7660" width="76.83203125" style="37" customWidth="1"/>
    <col min="7661" max="7661" width="16.1640625" style="37" customWidth="1"/>
    <col min="7662" max="7662" width="12.83203125" style="37" customWidth="1"/>
    <col min="7663" max="7663" width="16.1640625" style="37" customWidth="1"/>
    <col min="7664" max="7664" width="14.6640625" style="37" customWidth="1"/>
    <col min="7665" max="7665" width="9.33203125" style="37"/>
    <col min="7666" max="7666" width="75" style="37" bestFit="1" customWidth="1"/>
    <col min="7667" max="7667" width="12.33203125" style="37" customWidth="1"/>
    <col min="7668" max="7668" width="65.33203125" style="37" bestFit="1" customWidth="1"/>
    <col min="7669" max="7669" width="22.33203125" style="37" bestFit="1" customWidth="1"/>
    <col min="7670" max="7670" width="22.33203125" style="37" customWidth="1"/>
    <col min="7671" max="7671" width="35.1640625" style="37" bestFit="1" customWidth="1"/>
    <col min="7672" max="7915" width="9.33203125" style="37"/>
    <col min="7916" max="7916" width="76.83203125" style="37" customWidth="1"/>
    <col min="7917" max="7917" width="16.1640625" style="37" customWidth="1"/>
    <col min="7918" max="7918" width="12.83203125" style="37" customWidth="1"/>
    <col min="7919" max="7919" width="16.1640625" style="37" customWidth="1"/>
    <col min="7920" max="7920" width="14.6640625" style="37" customWidth="1"/>
    <col min="7921" max="7921" width="9.33203125" style="37"/>
    <col min="7922" max="7922" width="75" style="37" bestFit="1" customWidth="1"/>
    <col min="7923" max="7923" width="12.33203125" style="37" customWidth="1"/>
    <col min="7924" max="7924" width="65.33203125" style="37" bestFit="1" customWidth="1"/>
    <col min="7925" max="7925" width="22.33203125" style="37" bestFit="1" customWidth="1"/>
    <col min="7926" max="7926" width="22.33203125" style="37" customWidth="1"/>
    <col min="7927" max="7927" width="35.1640625" style="37" bestFit="1" customWidth="1"/>
    <col min="7928" max="8171" width="9.33203125" style="37"/>
    <col min="8172" max="8172" width="76.83203125" style="37" customWidth="1"/>
    <col min="8173" max="8173" width="16.1640625" style="37" customWidth="1"/>
    <col min="8174" max="8174" width="12.83203125" style="37" customWidth="1"/>
    <col min="8175" max="8175" width="16.1640625" style="37" customWidth="1"/>
    <col min="8176" max="8176" width="14.6640625" style="37" customWidth="1"/>
    <col min="8177" max="8177" width="9.33203125" style="37"/>
    <col min="8178" max="8178" width="75" style="37" bestFit="1" customWidth="1"/>
    <col min="8179" max="8179" width="12.33203125" style="37" customWidth="1"/>
    <col min="8180" max="8180" width="65.33203125" style="37" bestFit="1" customWidth="1"/>
    <col min="8181" max="8181" width="22.33203125" style="37" bestFit="1" customWidth="1"/>
    <col min="8182" max="8182" width="22.33203125" style="37" customWidth="1"/>
    <col min="8183" max="8183" width="35.1640625" style="37" bestFit="1" customWidth="1"/>
    <col min="8184" max="8427" width="9.33203125" style="37"/>
    <col min="8428" max="8428" width="76.83203125" style="37" customWidth="1"/>
    <col min="8429" max="8429" width="16.1640625" style="37" customWidth="1"/>
    <col min="8430" max="8430" width="12.83203125" style="37" customWidth="1"/>
    <col min="8431" max="8431" width="16.1640625" style="37" customWidth="1"/>
    <col min="8432" max="8432" width="14.6640625" style="37" customWidth="1"/>
    <col min="8433" max="8433" width="9.33203125" style="37"/>
    <col min="8434" max="8434" width="75" style="37" bestFit="1" customWidth="1"/>
    <col min="8435" max="8435" width="12.33203125" style="37" customWidth="1"/>
    <col min="8436" max="8436" width="65.33203125" style="37" bestFit="1" customWidth="1"/>
    <col min="8437" max="8437" width="22.33203125" style="37" bestFit="1" customWidth="1"/>
    <col min="8438" max="8438" width="22.33203125" style="37" customWidth="1"/>
    <col min="8439" max="8439" width="35.1640625" style="37" bestFit="1" customWidth="1"/>
    <col min="8440" max="8683" width="9.33203125" style="37"/>
    <col min="8684" max="8684" width="76.83203125" style="37" customWidth="1"/>
    <col min="8685" max="8685" width="16.1640625" style="37" customWidth="1"/>
    <col min="8686" max="8686" width="12.83203125" style="37" customWidth="1"/>
    <col min="8687" max="8687" width="16.1640625" style="37" customWidth="1"/>
    <col min="8688" max="8688" width="14.6640625" style="37" customWidth="1"/>
    <col min="8689" max="8689" width="9.33203125" style="37"/>
    <col min="8690" max="8690" width="75" style="37" bestFit="1" customWidth="1"/>
    <col min="8691" max="8691" width="12.33203125" style="37" customWidth="1"/>
    <col min="8692" max="8692" width="65.33203125" style="37" bestFit="1" customWidth="1"/>
    <col min="8693" max="8693" width="22.33203125" style="37" bestFit="1" customWidth="1"/>
    <col min="8694" max="8694" width="22.33203125" style="37" customWidth="1"/>
    <col min="8695" max="8695" width="35.1640625" style="37" bestFit="1" customWidth="1"/>
    <col min="8696" max="8939" width="9.33203125" style="37"/>
    <col min="8940" max="8940" width="76.83203125" style="37" customWidth="1"/>
    <col min="8941" max="8941" width="16.1640625" style="37" customWidth="1"/>
    <col min="8942" max="8942" width="12.83203125" style="37" customWidth="1"/>
    <col min="8943" max="8943" width="16.1640625" style="37" customWidth="1"/>
    <col min="8944" max="8944" width="14.6640625" style="37" customWidth="1"/>
    <col min="8945" max="8945" width="9.33203125" style="37"/>
    <col min="8946" max="8946" width="75" style="37" bestFit="1" customWidth="1"/>
    <col min="8947" max="8947" width="12.33203125" style="37" customWidth="1"/>
    <col min="8948" max="8948" width="65.33203125" style="37" bestFit="1" customWidth="1"/>
    <col min="8949" max="8949" width="22.33203125" style="37" bestFit="1" customWidth="1"/>
    <col min="8950" max="8950" width="22.33203125" style="37" customWidth="1"/>
    <col min="8951" max="8951" width="35.1640625" style="37" bestFit="1" customWidth="1"/>
    <col min="8952" max="9195" width="9.33203125" style="37"/>
    <col min="9196" max="9196" width="76.83203125" style="37" customWidth="1"/>
    <col min="9197" max="9197" width="16.1640625" style="37" customWidth="1"/>
    <col min="9198" max="9198" width="12.83203125" style="37" customWidth="1"/>
    <col min="9199" max="9199" width="16.1640625" style="37" customWidth="1"/>
    <col min="9200" max="9200" width="14.6640625" style="37" customWidth="1"/>
    <col min="9201" max="9201" width="9.33203125" style="37"/>
    <col min="9202" max="9202" width="75" style="37" bestFit="1" customWidth="1"/>
    <col min="9203" max="9203" width="12.33203125" style="37" customWidth="1"/>
    <col min="9204" max="9204" width="65.33203125" style="37" bestFit="1" customWidth="1"/>
    <col min="9205" max="9205" width="22.33203125" style="37" bestFit="1" customWidth="1"/>
    <col min="9206" max="9206" width="22.33203125" style="37" customWidth="1"/>
    <col min="9207" max="9207" width="35.1640625" style="37" bestFit="1" customWidth="1"/>
    <col min="9208" max="9451" width="9.33203125" style="37"/>
    <col min="9452" max="9452" width="76.83203125" style="37" customWidth="1"/>
    <col min="9453" max="9453" width="16.1640625" style="37" customWidth="1"/>
    <col min="9454" max="9454" width="12.83203125" style="37" customWidth="1"/>
    <col min="9455" max="9455" width="16.1640625" style="37" customWidth="1"/>
    <col min="9456" max="9456" width="14.6640625" style="37" customWidth="1"/>
    <col min="9457" max="9457" width="9.33203125" style="37"/>
    <col min="9458" max="9458" width="75" style="37" bestFit="1" customWidth="1"/>
    <col min="9459" max="9459" width="12.33203125" style="37" customWidth="1"/>
    <col min="9460" max="9460" width="65.33203125" style="37" bestFit="1" customWidth="1"/>
    <col min="9461" max="9461" width="22.33203125" style="37" bestFit="1" customWidth="1"/>
    <col min="9462" max="9462" width="22.33203125" style="37" customWidth="1"/>
    <col min="9463" max="9463" width="35.1640625" style="37" bestFit="1" customWidth="1"/>
    <col min="9464" max="9707" width="9.33203125" style="37"/>
    <col min="9708" max="9708" width="76.83203125" style="37" customWidth="1"/>
    <col min="9709" max="9709" width="16.1640625" style="37" customWidth="1"/>
    <col min="9710" max="9710" width="12.83203125" style="37" customWidth="1"/>
    <col min="9711" max="9711" width="16.1640625" style="37" customWidth="1"/>
    <col min="9712" max="9712" width="14.6640625" style="37" customWidth="1"/>
    <col min="9713" max="9713" width="9.33203125" style="37"/>
    <col min="9714" max="9714" width="75" style="37" bestFit="1" customWidth="1"/>
    <col min="9715" max="9715" width="12.33203125" style="37" customWidth="1"/>
    <col min="9716" max="9716" width="65.33203125" style="37" bestFit="1" customWidth="1"/>
    <col min="9717" max="9717" width="22.33203125" style="37" bestFit="1" customWidth="1"/>
    <col min="9718" max="9718" width="22.33203125" style="37" customWidth="1"/>
    <col min="9719" max="9719" width="35.1640625" style="37" bestFit="1" customWidth="1"/>
    <col min="9720" max="9963" width="9.33203125" style="37"/>
    <col min="9964" max="9964" width="76.83203125" style="37" customWidth="1"/>
    <col min="9965" max="9965" width="16.1640625" style="37" customWidth="1"/>
    <col min="9966" max="9966" width="12.83203125" style="37" customWidth="1"/>
    <col min="9967" max="9967" width="16.1640625" style="37" customWidth="1"/>
    <col min="9968" max="9968" width="14.6640625" style="37" customWidth="1"/>
    <col min="9969" max="9969" width="9.33203125" style="37"/>
    <col min="9970" max="9970" width="75" style="37" bestFit="1" customWidth="1"/>
    <col min="9971" max="9971" width="12.33203125" style="37" customWidth="1"/>
    <col min="9972" max="9972" width="65.33203125" style="37" bestFit="1" customWidth="1"/>
    <col min="9973" max="9973" width="22.33203125" style="37" bestFit="1" customWidth="1"/>
    <col min="9974" max="9974" width="22.33203125" style="37" customWidth="1"/>
    <col min="9975" max="9975" width="35.1640625" style="37" bestFit="1" customWidth="1"/>
    <col min="9976" max="10219" width="9.33203125" style="37"/>
    <col min="10220" max="10220" width="76.83203125" style="37" customWidth="1"/>
    <col min="10221" max="10221" width="16.1640625" style="37" customWidth="1"/>
    <col min="10222" max="10222" width="12.83203125" style="37" customWidth="1"/>
    <col min="10223" max="10223" width="16.1640625" style="37" customWidth="1"/>
    <col min="10224" max="10224" width="14.6640625" style="37" customWidth="1"/>
    <col min="10225" max="10225" width="9.33203125" style="37"/>
    <col min="10226" max="10226" width="75" style="37" bestFit="1" customWidth="1"/>
    <col min="10227" max="10227" width="12.33203125" style="37" customWidth="1"/>
    <col min="10228" max="10228" width="65.33203125" style="37" bestFit="1" customWidth="1"/>
    <col min="10229" max="10229" width="22.33203125" style="37" bestFit="1" customWidth="1"/>
    <col min="10230" max="10230" width="22.33203125" style="37" customWidth="1"/>
    <col min="10231" max="10231" width="35.1640625" style="37" bestFit="1" customWidth="1"/>
    <col min="10232" max="10475" width="9.33203125" style="37"/>
    <col min="10476" max="10476" width="76.83203125" style="37" customWidth="1"/>
    <col min="10477" max="10477" width="16.1640625" style="37" customWidth="1"/>
    <col min="10478" max="10478" width="12.83203125" style="37" customWidth="1"/>
    <col min="10479" max="10479" width="16.1640625" style="37" customWidth="1"/>
    <col min="10480" max="10480" width="14.6640625" style="37" customWidth="1"/>
    <col min="10481" max="10481" width="9.33203125" style="37"/>
    <col min="10482" max="10482" width="75" style="37" bestFit="1" customWidth="1"/>
    <col min="10483" max="10483" width="12.33203125" style="37" customWidth="1"/>
    <col min="10484" max="10484" width="65.33203125" style="37" bestFit="1" customWidth="1"/>
    <col min="10485" max="10485" width="22.33203125" style="37" bestFit="1" customWidth="1"/>
    <col min="10486" max="10486" width="22.33203125" style="37" customWidth="1"/>
    <col min="10487" max="10487" width="35.1640625" style="37" bestFit="1" customWidth="1"/>
    <col min="10488" max="10731" width="9.33203125" style="37"/>
    <col min="10732" max="10732" width="76.83203125" style="37" customWidth="1"/>
    <col min="10733" max="10733" width="16.1640625" style="37" customWidth="1"/>
    <col min="10734" max="10734" width="12.83203125" style="37" customWidth="1"/>
    <col min="10735" max="10735" width="16.1640625" style="37" customWidth="1"/>
    <col min="10736" max="10736" width="14.6640625" style="37" customWidth="1"/>
    <col min="10737" max="10737" width="9.33203125" style="37"/>
    <col min="10738" max="10738" width="75" style="37" bestFit="1" customWidth="1"/>
    <col min="10739" max="10739" width="12.33203125" style="37" customWidth="1"/>
    <col min="10740" max="10740" width="65.33203125" style="37" bestFit="1" customWidth="1"/>
    <col min="10741" max="10741" width="22.33203125" style="37" bestFit="1" customWidth="1"/>
    <col min="10742" max="10742" width="22.33203125" style="37" customWidth="1"/>
    <col min="10743" max="10743" width="35.1640625" style="37" bestFit="1" customWidth="1"/>
    <col min="10744" max="10987" width="9.33203125" style="37"/>
    <col min="10988" max="10988" width="76.83203125" style="37" customWidth="1"/>
    <col min="10989" max="10989" width="16.1640625" style="37" customWidth="1"/>
    <col min="10990" max="10990" width="12.83203125" style="37" customWidth="1"/>
    <col min="10991" max="10991" width="16.1640625" style="37" customWidth="1"/>
    <col min="10992" max="10992" width="14.6640625" style="37" customWidth="1"/>
    <col min="10993" max="10993" width="9.33203125" style="37"/>
    <col min="10994" max="10994" width="75" style="37" bestFit="1" customWidth="1"/>
    <col min="10995" max="10995" width="12.33203125" style="37" customWidth="1"/>
    <col min="10996" max="10996" width="65.33203125" style="37" bestFit="1" customWidth="1"/>
    <col min="10997" max="10997" width="22.33203125" style="37" bestFit="1" customWidth="1"/>
    <col min="10998" max="10998" width="22.33203125" style="37" customWidth="1"/>
    <col min="10999" max="10999" width="35.1640625" style="37" bestFit="1" customWidth="1"/>
    <col min="11000" max="11243" width="9.33203125" style="37"/>
    <col min="11244" max="11244" width="76.83203125" style="37" customWidth="1"/>
    <col min="11245" max="11245" width="16.1640625" style="37" customWidth="1"/>
    <col min="11246" max="11246" width="12.83203125" style="37" customWidth="1"/>
    <col min="11247" max="11247" width="16.1640625" style="37" customWidth="1"/>
    <col min="11248" max="11248" width="14.6640625" style="37" customWidth="1"/>
    <col min="11249" max="11249" width="9.33203125" style="37"/>
    <col min="11250" max="11250" width="75" style="37" bestFit="1" customWidth="1"/>
    <col min="11251" max="11251" width="12.33203125" style="37" customWidth="1"/>
    <col min="11252" max="11252" width="65.33203125" style="37" bestFit="1" customWidth="1"/>
    <col min="11253" max="11253" width="22.33203125" style="37" bestFit="1" customWidth="1"/>
    <col min="11254" max="11254" width="22.33203125" style="37" customWidth="1"/>
    <col min="11255" max="11255" width="35.1640625" style="37" bestFit="1" customWidth="1"/>
    <col min="11256" max="11499" width="9.33203125" style="37"/>
    <col min="11500" max="11500" width="76.83203125" style="37" customWidth="1"/>
    <col min="11501" max="11501" width="16.1640625" style="37" customWidth="1"/>
    <col min="11502" max="11502" width="12.83203125" style="37" customWidth="1"/>
    <col min="11503" max="11503" width="16.1640625" style="37" customWidth="1"/>
    <col min="11504" max="11504" width="14.6640625" style="37" customWidth="1"/>
    <col min="11505" max="11505" width="9.33203125" style="37"/>
    <col min="11506" max="11506" width="75" style="37" bestFit="1" customWidth="1"/>
    <col min="11507" max="11507" width="12.33203125" style="37" customWidth="1"/>
    <col min="11508" max="11508" width="65.33203125" style="37" bestFit="1" customWidth="1"/>
    <col min="11509" max="11509" width="22.33203125" style="37" bestFit="1" customWidth="1"/>
    <col min="11510" max="11510" width="22.33203125" style="37" customWidth="1"/>
    <col min="11511" max="11511" width="35.1640625" style="37" bestFit="1" customWidth="1"/>
    <col min="11512" max="11755" width="9.33203125" style="37"/>
    <col min="11756" max="11756" width="76.83203125" style="37" customWidth="1"/>
    <col min="11757" max="11757" width="16.1640625" style="37" customWidth="1"/>
    <col min="11758" max="11758" width="12.83203125" style="37" customWidth="1"/>
    <col min="11759" max="11759" width="16.1640625" style="37" customWidth="1"/>
    <col min="11760" max="11760" width="14.6640625" style="37" customWidth="1"/>
    <col min="11761" max="11761" width="9.33203125" style="37"/>
    <col min="11762" max="11762" width="75" style="37" bestFit="1" customWidth="1"/>
    <col min="11763" max="11763" width="12.33203125" style="37" customWidth="1"/>
    <col min="11764" max="11764" width="65.33203125" style="37" bestFit="1" customWidth="1"/>
    <col min="11765" max="11765" width="22.33203125" style="37" bestFit="1" customWidth="1"/>
    <col min="11766" max="11766" width="22.33203125" style="37" customWidth="1"/>
    <col min="11767" max="11767" width="35.1640625" style="37" bestFit="1" customWidth="1"/>
    <col min="11768" max="12011" width="9.33203125" style="37"/>
    <col min="12012" max="12012" width="76.83203125" style="37" customWidth="1"/>
    <col min="12013" max="12013" width="16.1640625" style="37" customWidth="1"/>
    <col min="12014" max="12014" width="12.83203125" style="37" customWidth="1"/>
    <col min="12015" max="12015" width="16.1640625" style="37" customWidth="1"/>
    <col min="12016" max="12016" width="14.6640625" style="37" customWidth="1"/>
    <col min="12017" max="12017" width="9.33203125" style="37"/>
    <col min="12018" max="12018" width="75" style="37" bestFit="1" customWidth="1"/>
    <col min="12019" max="12019" width="12.33203125" style="37" customWidth="1"/>
    <col min="12020" max="12020" width="65.33203125" style="37" bestFit="1" customWidth="1"/>
    <col min="12021" max="12021" width="22.33203125" style="37" bestFit="1" customWidth="1"/>
    <col min="12022" max="12022" width="22.33203125" style="37" customWidth="1"/>
    <col min="12023" max="12023" width="35.1640625" style="37" bestFit="1" customWidth="1"/>
    <col min="12024" max="12267" width="9.33203125" style="37"/>
    <col min="12268" max="12268" width="76.83203125" style="37" customWidth="1"/>
    <col min="12269" max="12269" width="16.1640625" style="37" customWidth="1"/>
    <col min="12270" max="12270" width="12.83203125" style="37" customWidth="1"/>
    <col min="12271" max="12271" width="16.1640625" style="37" customWidth="1"/>
    <col min="12272" max="12272" width="14.6640625" style="37" customWidth="1"/>
    <col min="12273" max="12273" width="9.33203125" style="37"/>
    <col min="12274" max="12274" width="75" style="37" bestFit="1" customWidth="1"/>
    <col min="12275" max="12275" width="12.33203125" style="37" customWidth="1"/>
    <col min="12276" max="12276" width="65.33203125" style="37" bestFit="1" customWidth="1"/>
    <col min="12277" max="12277" width="22.33203125" style="37" bestFit="1" customWidth="1"/>
    <col min="12278" max="12278" width="22.33203125" style="37" customWidth="1"/>
    <col min="12279" max="12279" width="35.1640625" style="37" bestFit="1" customWidth="1"/>
    <col min="12280" max="12523" width="9.33203125" style="37"/>
    <col min="12524" max="12524" width="76.83203125" style="37" customWidth="1"/>
    <col min="12525" max="12525" width="16.1640625" style="37" customWidth="1"/>
    <col min="12526" max="12526" width="12.83203125" style="37" customWidth="1"/>
    <col min="12527" max="12527" width="16.1640625" style="37" customWidth="1"/>
    <col min="12528" max="12528" width="14.6640625" style="37" customWidth="1"/>
    <col min="12529" max="12529" width="9.33203125" style="37"/>
    <col min="12530" max="12530" width="75" style="37" bestFit="1" customWidth="1"/>
    <col min="12531" max="12531" width="12.33203125" style="37" customWidth="1"/>
    <col min="12532" max="12532" width="65.33203125" style="37" bestFit="1" customWidth="1"/>
    <col min="12533" max="12533" width="22.33203125" style="37" bestFit="1" customWidth="1"/>
    <col min="12534" max="12534" width="22.33203125" style="37" customWidth="1"/>
    <col min="12535" max="12535" width="35.1640625" style="37" bestFit="1" customWidth="1"/>
    <col min="12536" max="12779" width="9.33203125" style="37"/>
    <col min="12780" max="12780" width="76.83203125" style="37" customWidth="1"/>
    <col min="12781" max="12781" width="16.1640625" style="37" customWidth="1"/>
    <col min="12782" max="12782" width="12.83203125" style="37" customWidth="1"/>
    <col min="12783" max="12783" width="16.1640625" style="37" customWidth="1"/>
    <col min="12784" max="12784" width="14.6640625" style="37" customWidth="1"/>
    <col min="12785" max="12785" width="9.33203125" style="37"/>
    <col min="12786" max="12786" width="75" style="37" bestFit="1" customWidth="1"/>
    <col min="12787" max="12787" width="12.33203125" style="37" customWidth="1"/>
    <col min="12788" max="12788" width="65.33203125" style="37" bestFit="1" customWidth="1"/>
    <col min="12789" max="12789" width="22.33203125" style="37" bestFit="1" customWidth="1"/>
    <col min="12790" max="12790" width="22.33203125" style="37" customWidth="1"/>
    <col min="12791" max="12791" width="35.1640625" style="37" bestFit="1" customWidth="1"/>
    <col min="12792" max="13035" width="9.33203125" style="37"/>
    <col min="13036" max="13036" width="76.83203125" style="37" customWidth="1"/>
    <col min="13037" max="13037" width="16.1640625" style="37" customWidth="1"/>
    <col min="13038" max="13038" width="12.83203125" style="37" customWidth="1"/>
    <col min="13039" max="13039" width="16.1640625" style="37" customWidth="1"/>
    <col min="13040" max="13040" width="14.6640625" style="37" customWidth="1"/>
    <col min="13041" max="13041" width="9.33203125" style="37"/>
    <col min="13042" max="13042" width="75" style="37" bestFit="1" customWidth="1"/>
    <col min="13043" max="13043" width="12.33203125" style="37" customWidth="1"/>
    <col min="13044" max="13044" width="65.33203125" style="37" bestFit="1" customWidth="1"/>
    <col min="13045" max="13045" width="22.33203125" style="37" bestFit="1" customWidth="1"/>
    <col min="13046" max="13046" width="22.33203125" style="37" customWidth="1"/>
    <col min="13047" max="13047" width="35.1640625" style="37" bestFit="1" customWidth="1"/>
    <col min="13048" max="13291" width="9.33203125" style="37"/>
    <col min="13292" max="13292" width="76.83203125" style="37" customWidth="1"/>
    <col min="13293" max="13293" width="16.1640625" style="37" customWidth="1"/>
    <col min="13294" max="13294" width="12.83203125" style="37" customWidth="1"/>
    <col min="13295" max="13295" width="16.1640625" style="37" customWidth="1"/>
    <col min="13296" max="13296" width="14.6640625" style="37" customWidth="1"/>
    <col min="13297" max="13297" width="9.33203125" style="37"/>
    <col min="13298" max="13298" width="75" style="37" bestFit="1" customWidth="1"/>
    <col min="13299" max="13299" width="12.33203125" style="37" customWidth="1"/>
    <col min="13300" max="13300" width="65.33203125" style="37" bestFit="1" customWidth="1"/>
    <col min="13301" max="13301" width="22.33203125" style="37" bestFit="1" customWidth="1"/>
    <col min="13302" max="13302" width="22.33203125" style="37" customWidth="1"/>
    <col min="13303" max="13303" width="35.1640625" style="37" bestFit="1" customWidth="1"/>
    <col min="13304" max="13547" width="9.33203125" style="37"/>
    <col min="13548" max="13548" width="76.83203125" style="37" customWidth="1"/>
    <col min="13549" max="13549" width="16.1640625" style="37" customWidth="1"/>
    <col min="13550" max="13550" width="12.83203125" style="37" customWidth="1"/>
    <col min="13551" max="13551" width="16.1640625" style="37" customWidth="1"/>
    <col min="13552" max="13552" width="14.6640625" style="37" customWidth="1"/>
    <col min="13553" max="13553" width="9.33203125" style="37"/>
    <col min="13554" max="13554" width="75" style="37" bestFit="1" customWidth="1"/>
    <col min="13555" max="13555" width="12.33203125" style="37" customWidth="1"/>
    <col min="13556" max="13556" width="65.33203125" style="37" bestFit="1" customWidth="1"/>
    <col min="13557" max="13557" width="22.33203125" style="37" bestFit="1" customWidth="1"/>
    <col min="13558" max="13558" width="22.33203125" style="37" customWidth="1"/>
    <col min="13559" max="13559" width="35.1640625" style="37" bestFit="1" customWidth="1"/>
    <col min="13560" max="13803" width="9.33203125" style="37"/>
    <col min="13804" max="13804" width="76.83203125" style="37" customWidth="1"/>
    <col min="13805" max="13805" width="16.1640625" style="37" customWidth="1"/>
    <col min="13806" max="13806" width="12.83203125" style="37" customWidth="1"/>
    <col min="13807" max="13807" width="16.1640625" style="37" customWidth="1"/>
    <col min="13808" max="13808" width="14.6640625" style="37" customWidth="1"/>
    <col min="13809" max="13809" width="9.33203125" style="37"/>
    <col min="13810" max="13810" width="75" style="37" bestFit="1" customWidth="1"/>
    <col min="13811" max="13811" width="12.33203125" style="37" customWidth="1"/>
    <col min="13812" max="13812" width="65.33203125" style="37" bestFit="1" customWidth="1"/>
    <col min="13813" max="13813" width="22.33203125" style="37" bestFit="1" customWidth="1"/>
    <col min="13814" max="13814" width="22.33203125" style="37" customWidth="1"/>
    <col min="13815" max="13815" width="35.1640625" style="37" bestFit="1" customWidth="1"/>
    <col min="13816" max="14059" width="9.33203125" style="37"/>
    <col min="14060" max="14060" width="76.83203125" style="37" customWidth="1"/>
    <col min="14061" max="14061" width="16.1640625" style="37" customWidth="1"/>
    <col min="14062" max="14062" width="12.83203125" style="37" customWidth="1"/>
    <col min="14063" max="14063" width="16.1640625" style="37" customWidth="1"/>
    <col min="14064" max="14064" width="14.6640625" style="37" customWidth="1"/>
    <col min="14065" max="14065" width="9.33203125" style="37"/>
    <col min="14066" max="14066" width="75" style="37" bestFit="1" customWidth="1"/>
    <col min="14067" max="14067" width="12.33203125" style="37" customWidth="1"/>
    <col min="14068" max="14068" width="65.33203125" style="37" bestFit="1" customWidth="1"/>
    <col min="14069" max="14069" width="22.33203125" style="37" bestFit="1" customWidth="1"/>
    <col min="14070" max="14070" width="22.33203125" style="37" customWidth="1"/>
    <col min="14071" max="14071" width="35.1640625" style="37" bestFit="1" customWidth="1"/>
    <col min="14072" max="14315" width="9.33203125" style="37"/>
    <col min="14316" max="14316" width="76.83203125" style="37" customWidth="1"/>
    <col min="14317" max="14317" width="16.1640625" style="37" customWidth="1"/>
    <col min="14318" max="14318" width="12.83203125" style="37" customWidth="1"/>
    <col min="14319" max="14319" width="16.1640625" style="37" customWidth="1"/>
    <col min="14320" max="14320" width="14.6640625" style="37" customWidth="1"/>
    <col min="14321" max="14321" width="9.33203125" style="37"/>
    <col min="14322" max="14322" width="75" style="37" bestFit="1" customWidth="1"/>
    <col min="14323" max="14323" width="12.33203125" style="37" customWidth="1"/>
    <col min="14324" max="14324" width="65.33203125" style="37" bestFit="1" customWidth="1"/>
    <col min="14325" max="14325" width="22.33203125" style="37" bestFit="1" customWidth="1"/>
    <col min="14326" max="14326" width="22.33203125" style="37" customWidth="1"/>
    <col min="14327" max="14327" width="35.1640625" style="37" bestFit="1" customWidth="1"/>
    <col min="14328" max="14571" width="9.33203125" style="37"/>
    <col min="14572" max="14572" width="76.83203125" style="37" customWidth="1"/>
    <col min="14573" max="14573" width="16.1640625" style="37" customWidth="1"/>
    <col min="14574" max="14574" width="12.83203125" style="37" customWidth="1"/>
    <col min="14575" max="14575" width="16.1640625" style="37" customWidth="1"/>
    <col min="14576" max="14576" width="14.6640625" style="37" customWidth="1"/>
    <col min="14577" max="14577" width="9.33203125" style="37"/>
    <col min="14578" max="14578" width="75" style="37" bestFit="1" customWidth="1"/>
    <col min="14579" max="14579" width="12.33203125" style="37" customWidth="1"/>
    <col min="14580" max="14580" width="65.33203125" style="37" bestFit="1" customWidth="1"/>
    <col min="14581" max="14581" width="22.33203125" style="37" bestFit="1" customWidth="1"/>
    <col min="14582" max="14582" width="22.33203125" style="37" customWidth="1"/>
    <col min="14583" max="14583" width="35.1640625" style="37" bestFit="1" customWidth="1"/>
    <col min="14584" max="14827" width="9.33203125" style="37"/>
    <col min="14828" max="14828" width="76.83203125" style="37" customWidth="1"/>
    <col min="14829" max="14829" width="16.1640625" style="37" customWidth="1"/>
    <col min="14830" max="14830" width="12.83203125" style="37" customWidth="1"/>
    <col min="14831" max="14831" width="16.1640625" style="37" customWidth="1"/>
    <col min="14832" max="14832" width="14.6640625" style="37" customWidth="1"/>
    <col min="14833" max="14833" width="9.33203125" style="37"/>
    <col min="14834" max="14834" width="75" style="37" bestFit="1" customWidth="1"/>
    <col min="14835" max="14835" width="12.33203125" style="37" customWidth="1"/>
    <col min="14836" max="14836" width="65.33203125" style="37" bestFit="1" customWidth="1"/>
    <col min="14837" max="14837" width="22.33203125" style="37" bestFit="1" customWidth="1"/>
    <col min="14838" max="14838" width="22.33203125" style="37" customWidth="1"/>
    <col min="14839" max="14839" width="35.1640625" style="37" bestFit="1" customWidth="1"/>
    <col min="14840" max="15083" width="9.33203125" style="37"/>
    <col min="15084" max="15084" width="76.83203125" style="37" customWidth="1"/>
    <col min="15085" max="15085" width="16.1640625" style="37" customWidth="1"/>
    <col min="15086" max="15086" width="12.83203125" style="37" customWidth="1"/>
    <col min="15087" max="15087" width="16.1640625" style="37" customWidth="1"/>
    <col min="15088" max="15088" width="14.6640625" style="37" customWidth="1"/>
    <col min="15089" max="15089" width="9.33203125" style="37"/>
    <col min="15090" max="15090" width="75" style="37" bestFit="1" customWidth="1"/>
    <col min="15091" max="15091" width="12.33203125" style="37" customWidth="1"/>
    <col min="15092" max="15092" width="65.33203125" style="37" bestFit="1" customWidth="1"/>
    <col min="15093" max="15093" width="22.33203125" style="37" bestFit="1" customWidth="1"/>
    <col min="15094" max="15094" width="22.33203125" style="37" customWidth="1"/>
    <col min="15095" max="15095" width="35.1640625" style="37" bestFit="1" customWidth="1"/>
    <col min="15096" max="15339" width="9.33203125" style="37"/>
    <col min="15340" max="15340" width="76.83203125" style="37" customWidth="1"/>
    <col min="15341" max="15341" width="16.1640625" style="37" customWidth="1"/>
    <col min="15342" max="15342" width="12.83203125" style="37" customWidth="1"/>
    <col min="15343" max="15343" width="16.1640625" style="37" customWidth="1"/>
    <col min="15344" max="15344" width="14.6640625" style="37" customWidth="1"/>
    <col min="15345" max="15345" width="9.33203125" style="37"/>
    <col min="15346" max="15346" width="75" style="37" bestFit="1" customWidth="1"/>
    <col min="15347" max="15347" width="12.33203125" style="37" customWidth="1"/>
    <col min="15348" max="15348" width="65.33203125" style="37" bestFit="1" customWidth="1"/>
    <col min="15349" max="15349" width="22.33203125" style="37" bestFit="1" customWidth="1"/>
    <col min="15350" max="15350" width="22.33203125" style="37" customWidth="1"/>
    <col min="15351" max="15351" width="35.1640625" style="37" bestFit="1" customWidth="1"/>
    <col min="15352" max="15595" width="9.33203125" style="37"/>
    <col min="15596" max="15596" width="76.83203125" style="37" customWidth="1"/>
    <col min="15597" max="15597" width="16.1640625" style="37" customWidth="1"/>
    <col min="15598" max="15598" width="12.83203125" style="37" customWidth="1"/>
    <col min="15599" max="15599" width="16.1640625" style="37" customWidth="1"/>
    <col min="15600" max="15600" width="14.6640625" style="37" customWidth="1"/>
    <col min="15601" max="15601" width="9.33203125" style="37"/>
    <col min="15602" max="15602" width="75" style="37" bestFit="1" customWidth="1"/>
    <col min="15603" max="15603" width="12.33203125" style="37" customWidth="1"/>
    <col min="15604" max="15604" width="65.33203125" style="37" bestFit="1" customWidth="1"/>
    <col min="15605" max="15605" width="22.33203125" style="37" bestFit="1" customWidth="1"/>
    <col min="15606" max="15606" width="22.33203125" style="37" customWidth="1"/>
    <col min="15607" max="15607" width="35.1640625" style="37" bestFit="1" customWidth="1"/>
    <col min="15608" max="15851" width="9.33203125" style="37"/>
    <col min="15852" max="15852" width="76.83203125" style="37" customWidth="1"/>
    <col min="15853" max="15853" width="16.1640625" style="37" customWidth="1"/>
    <col min="15854" max="15854" width="12.83203125" style="37" customWidth="1"/>
    <col min="15855" max="15855" width="16.1640625" style="37" customWidth="1"/>
    <col min="15856" max="15856" width="14.6640625" style="37" customWidth="1"/>
    <col min="15857" max="15857" width="9.33203125" style="37"/>
    <col min="15858" max="15858" width="75" style="37" bestFit="1" customWidth="1"/>
    <col min="15859" max="15859" width="12.33203125" style="37" customWidth="1"/>
    <col min="15860" max="15860" width="65.33203125" style="37" bestFit="1" customWidth="1"/>
    <col min="15861" max="15861" width="22.33203125" style="37" bestFit="1" customWidth="1"/>
    <col min="15862" max="15862" width="22.33203125" style="37" customWidth="1"/>
    <col min="15863" max="15863" width="35.1640625" style="37" bestFit="1" customWidth="1"/>
    <col min="15864" max="16107" width="9.33203125" style="37"/>
    <col min="16108" max="16108" width="76.83203125" style="37" customWidth="1"/>
    <col min="16109" max="16109" width="16.1640625" style="37" customWidth="1"/>
    <col min="16110" max="16110" width="12.83203125" style="37" customWidth="1"/>
    <col min="16111" max="16111" width="16.1640625" style="37" customWidth="1"/>
    <col min="16112" max="16112" width="14.6640625" style="37" customWidth="1"/>
    <col min="16113" max="16113" width="9.33203125" style="37"/>
    <col min="16114" max="16114" width="75" style="37" bestFit="1" customWidth="1"/>
    <col min="16115" max="16115" width="12.33203125" style="37" customWidth="1"/>
    <col min="16116" max="16116" width="65.33203125" style="37" bestFit="1" customWidth="1"/>
    <col min="16117" max="16117" width="22.33203125" style="37" bestFit="1" customWidth="1"/>
    <col min="16118" max="16118" width="22.33203125" style="37" customWidth="1"/>
    <col min="16119" max="16119" width="35.1640625" style="37" bestFit="1" customWidth="1"/>
    <col min="16120" max="16384" width="9.33203125" style="37"/>
  </cols>
  <sheetData>
    <row r="1" spans="1:5" ht="14.25" x14ac:dyDescent="0.2">
      <c r="A1" s="119" t="s">
        <v>111</v>
      </c>
      <c r="B1" s="119"/>
    </row>
    <row r="2" spans="1:5" ht="15" x14ac:dyDescent="0.25">
      <c r="A2" s="639" t="s">
        <v>112</v>
      </c>
      <c r="B2" s="639"/>
      <c r="C2" s="640"/>
      <c r="D2" s="640"/>
      <c r="E2" s="640"/>
    </row>
    <row r="3" spans="1:5" ht="13.5" x14ac:dyDescent="0.25">
      <c r="A3" s="38" t="str">
        <f>'Table 1'!A3</f>
        <v xml:space="preserve"> in </v>
      </c>
      <c r="B3" s="54"/>
      <c r="C3" s="54"/>
      <c r="D3" s="54"/>
      <c r="E3" s="54"/>
    </row>
    <row r="4" spans="1:5" ht="13.5" x14ac:dyDescent="0.25">
      <c r="A4" s="38"/>
      <c r="B4" s="54"/>
      <c r="C4" s="54"/>
      <c r="D4" s="54"/>
      <c r="E4" s="54"/>
    </row>
    <row r="5" spans="1:5" ht="14.25" customHeight="1" x14ac:dyDescent="0.2">
      <c r="A5" s="55"/>
      <c r="B5" s="81" t="str">
        <f>'Table 1'!B5</f>
        <v>2014Q3</v>
      </c>
      <c r="C5" s="40" t="str">
        <f>'Table 1'!C5</f>
        <v>2014Q4</v>
      </c>
      <c r="D5" s="40" t="str">
        <f>'Table 1'!D5</f>
        <v>2015Q1</v>
      </c>
      <c r="E5" s="82" t="str">
        <f>'Table 1'!E5</f>
        <v>2015Q2</v>
      </c>
    </row>
    <row r="6" spans="1:5" x14ac:dyDescent="0.2">
      <c r="A6" s="42" t="s">
        <v>27</v>
      </c>
      <c r="B6" s="558">
        <f>B7+B8</f>
        <v>0</v>
      </c>
      <c r="C6" s="559">
        <f>C7+C8</f>
        <v>0</v>
      </c>
      <c r="D6" s="559">
        <f>D7+D8</f>
        <v>0</v>
      </c>
      <c r="E6" s="560">
        <f>E7+E8</f>
        <v>0</v>
      </c>
    </row>
    <row r="7" spans="1:5" x14ac:dyDescent="0.2">
      <c r="A7" s="41" t="s">
        <v>9</v>
      </c>
      <c r="B7" s="134"/>
      <c r="C7" s="135"/>
      <c r="D7" s="135"/>
      <c r="E7" s="136"/>
    </row>
    <row r="8" spans="1:5" x14ac:dyDescent="0.2">
      <c r="A8" s="41" t="s">
        <v>10</v>
      </c>
      <c r="B8" s="134"/>
      <c r="C8" s="135"/>
      <c r="D8" s="135"/>
      <c r="E8" s="136"/>
    </row>
    <row r="9" spans="1:5" x14ac:dyDescent="0.2">
      <c r="A9" s="42" t="s">
        <v>55</v>
      </c>
      <c r="B9" s="439">
        <f>B10+B11</f>
        <v>0</v>
      </c>
      <c r="C9" s="440">
        <f>C10+C11</f>
        <v>0</v>
      </c>
      <c r="D9" s="440">
        <f>D10+D11</f>
        <v>0</v>
      </c>
      <c r="E9" s="441">
        <f>E10+E11</f>
        <v>0</v>
      </c>
    </row>
    <row r="10" spans="1:5" x14ac:dyDescent="0.2">
      <c r="A10" s="41" t="s">
        <v>9</v>
      </c>
      <c r="B10" s="134"/>
      <c r="C10" s="135"/>
      <c r="D10" s="135"/>
      <c r="E10" s="136"/>
    </row>
    <row r="11" spans="1:5" x14ac:dyDescent="0.2">
      <c r="A11" s="41" t="s">
        <v>10</v>
      </c>
      <c r="B11" s="134"/>
      <c r="C11" s="135"/>
      <c r="D11" s="135"/>
      <c r="E11" s="136"/>
    </row>
    <row r="12" spans="1:5" x14ac:dyDescent="0.2">
      <c r="A12" s="42" t="s">
        <v>56</v>
      </c>
      <c r="B12" s="439">
        <f>B13+B14</f>
        <v>0</v>
      </c>
      <c r="C12" s="440">
        <f>C13+C14</f>
        <v>0</v>
      </c>
      <c r="D12" s="440">
        <f>D13+D14</f>
        <v>0</v>
      </c>
      <c r="E12" s="441">
        <f>E13+E14</f>
        <v>0</v>
      </c>
    </row>
    <row r="13" spans="1:5" x14ac:dyDescent="0.2">
      <c r="A13" s="41" t="s">
        <v>9</v>
      </c>
      <c r="B13" s="134"/>
      <c r="C13" s="135"/>
      <c r="D13" s="135"/>
      <c r="E13" s="136"/>
    </row>
    <row r="14" spans="1:5" x14ac:dyDescent="0.2">
      <c r="A14" s="41" t="s">
        <v>10</v>
      </c>
      <c r="B14" s="134"/>
      <c r="C14" s="135"/>
      <c r="D14" s="135"/>
      <c r="E14" s="136"/>
    </row>
    <row r="15" spans="1:5" x14ac:dyDescent="0.2">
      <c r="A15" s="42" t="s">
        <v>57</v>
      </c>
      <c r="B15" s="439">
        <f>B16+B17</f>
        <v>0</v>
      </c>
      <c r="C15" s="440">
        <f>C16+C17</f>
        <v>0</v>
      </c>
      <c r="D15" s="440">
        <f>D16+D17</f>
        <v>0</v>
      </c>
      <c r="E15" s="441">
        <f>E16+E17</f>
        <v>0</v>
      </c>
    </row>
    <row r="16" spans="1:5" x14ac:dyDescent="0.2">
      <c r="A16" s="41" t="s">
        <v>9</v>
      </c>
      <c r="B16" s="134"/>
      <c r="C16" s="135"/>
      <c r="D16" s="135"/>
      <c r="E16" s="136"/>
    </row>
    <row r="17" spans="1:5" x14ac:dyDescent="0.2">
      <c r="A17" s="41" t="s">
        <v>10</v>
      </c>
      <c r="B17" s="134"/>
      <c r="C17" s="135"/>
      <c r="D17" s="135"/>
      <c r="E17" s="136"/>
    </row>
    <row r="18" spans="1:5" x14ac:dyDescent="0.2">
      <c r="A18" s="42" t="s">
        <v>58</v>
      </c>
      <c r="B18" s="439">
        <f>B19+B20</f>
        <v>0</v>
      </c>
      <c r="C18" s="440">
        <f>C19+C20</f>
        <v>0</v>
      </c>
      <c r="D18" s="440">
        <f>D19+D20</f>
        <v>0</v>
      </c>
      <c r="E18" s="441">
        <f>E19+E20</f>
        <v>0</v>
      </c>
    </row>
    <row r="19" spans="1:5" x14ac:dyDescent="0.2">
      <c r="A19" s="41" t="s">
        <v>9</v>
      </c>
      <c r="B19" s="134"/>
      <c r="C19" s="135"/>
      <c r="D19" s="135"/>
      <c r="E19" s="136"/>
    </row>
    <row r="20" spans="1:5" x14ac:dyDescent="0.2">
      <c r="A20" s="41" t="s">
        <v>10</v>
      </c>
      <c r="B20" s="161"/>
      <c r="C20" s="162"/>
      <c r="D20" s="162"/>
      <c r="E20" s="163"/>
    </row>
    <row r="21" spans="1:5" x14ac:dyDescent="0.2">
      <c r="A21" s="32" t="s">
        <v>4</v>
      </c>
      <c r="B21" s="33">
        <f>B6+B9+B12+B15+B18</f>
        <v>0</v>
      </c>
      <c r="C21" s="16">
        <f>C6+C9+C12+C15+C18</f>
        <v>0</v>
      </c>
      <c r="D21" s="16">
        <f>D6+D9+D12+D15+D18</f>
        <v>0</v>
      </c>
      <c r="E21" s="34">
        <f>E6+E9+E12+E15+E18</f>
        <v>0</v>
      </c>
    </row>
    <row r="22" spans="1:5" x14ac:dyDescent="0.2">
      <c r="A22" s="164" t="s">
        <v>9</v>
      </c>
      <c r="B22" s="561">
        <f>B7+B10+B13+B16+B19</f>
        <v>0</v>
      </c>
      <c r="C22" s="562">
        <f t="shared" ref="C22:D23" si="0">C7+C10+C13+C16+C19</f>
        <v>0</v>
      </c>
      <c r="D22" s="562">
        <f t="shared" si="0"/>
        <v>0</v>
      </c>
      <c r="E22" s="563">
        <f t="shared" ref="E22" si="1">E7+E10+E13+E16+E19</f>
        <v>0</v>
      </c>
    </row>
    <row r="23" spans="1:5" x14ac:dyDescent="0.2">
      <c r="A23" s="80" t="s">
        <v>10</v>
      </c>
      <c r="B23" s="564">
        <f>B8+B11+B14+B17+B20</f>
        <v>0</v>
      </c>
      <c r="C23" s="565">
        <f t="shared" si="0"/>
        <v>0</v>
      </c>
      <c r="D23" s="565">
        <f t="shared" si="0"/>
        <v>0</v>
      </c>
      <c r="E23" s="566">
        <f t="shared" ref="E23" si="2">E8+E11+E14+E17+E20</f>
        <v>0</v>
      </c>
    </row>
    <row r="24" spans="1:5" x14ac:dyDescent="0.2">
      <c r="A24" s="37"/>
      <c r="B24" s="37"/>
    </row>
    <row r="25" spans="1:5" x14ac:dyDescent="0.2">
      <c r="A25" s="44" t="s">
        <v>5</v>
      </c>
      <c r="B25" s="45"/>
    </row>
    <row r="26" spans="1:5" ht="52.5" customHeight="1" x14ac:dyDescent="0.2">
      <c r="A26" s="655" t="s">
        <v>4166</v>
      </c>
      <c r="B26" s="655"/>
      <c r="C26" s="655"/>
      <c r="D26" s="655"/>
      <c r="E26" s="655"/>
    </row>
    <row r="27" spans="1:5" ht="15" customHeight="1" x14ac:dyDescent="0.2">
      <c r="A27" s="655" t="s">
        <v>113</v>
      </c>
      <c r="B27" s="655"/>
      <c r="C27" s="655"/>
      <c r="D27" s="655"/>
      <c r="E27" s="655"/>
    </row>
    <row r="28" spans="1:5" ht="29.25" customHeight="1" x14ac:dyDescent="0.2">
      <c r="A28" s="655" t="s">
        <v>114</v>
      </c>
      <c r="B28" s="655"/>
      <c r="C28" s="655"/>
      <c r="D28" s="655"/>
      <c r="E28" s="655"/>
    </row>
    <row r="29" spans="1:5" ht="12.75" customHeight="1" x14ac:dyDescent="0.2">
      <c r="A29" s="46"/>
      <c r="B29" s="46"/>
    </row>
    <row r="30" spans="1:5" x14ac:dyDescent="0.2">
      <c r="A30" s="56" t="s">
        <v>6</v>
      </c>
      <c r="B30" s="56"/>
      <c r="C30" s="56"/>
      <c r="D30" s="57"/>
      <c r="E30" s="37"/>
    </row>
    <row r="31" spans="1:5" x14ac:dyDescent="0.2">
      <c r="A31" s="646"/>
      <c r="B31" s="647"/>
      <c r="C31" s="647"/>
      <c r="D31" s="647"/>
      <c r="E31" s="648"/>
    </row>
    <row r="32" spans="1:5" x14ac:dyDescent="0.2">
      <c r="A32" s="652"/>
      <c r="B32" s="653"/>
      <c r="C32" s="653"/>
      <c r="D32" s="653"/>
      <c r="E32" s="654"/>
    </row>
    <row r="33" spans="1:5" ht="12.75" customHeight="1" x14ac:dyDescent="0.2">
      <c r="A33" s="37"/>
      <c r="B33" s="37"/>
      <c r="C33" s="37"/>
      <c r="D33" s="37"/>
      <c r="E33" s="37"/>
    </row>
    <row r="34" spans="1:5" x14ac:dyDescent="0.2">
      <c r="A34" s="47" t="s">
        <v>4180</v>
      </c>
      <c r="B34" s="48"/>
      <c r="C34" s="49"/>
    </row>
    <row r="35" spans="1:5" x14ac:dyDescent="0.2">
      <c r="A35" s="50"/>
      <c r="B35" s="51"/>
      <c r="C35" s="52"/>
    </row>
  </sheetData>
  <sheetProtection password="CC6A" sheet="1" objects="1" scenarios="1"/>
  <mergeCells count="5">
    <mergeCell ref="A2:E2"/>
    <mergeCell ref="A26:E26"/>
    <mergeCell ref="A27:E27"/>
    <mergeCell ref="A28:E28"/>
    <mergeCell ref="A31:E32"/>
  </mergeCells>
  <pageMargins left="0.7" right="0.7" top="0.75" bottom="0.75" header="0.3" footer="0.3"/>
  <pageSetup scale="98" orientation="landscape" r:id="rId1"/>
  <ignoredErrors>
    <ignoredError sqref="B6:E20 B22:E23"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38"/>
  <sheetViews>
    <sheetView workbookViewId="0">
      <pane xSplit="1" ySplit="7" topLeftCell="B8" activePane="bottomRight" state="frozen"/>
      <selection activeCell="A41" sqref="A41"/>
      <selection pane="topRight" activeCell="A41" sqref="A41"/>
      <selection pane="bottomLeft" activeCell="A41" sqref="A41"/>
      <selection pane="bottomRight"/>
    </sheetView>
  </sheetViews>
  <sheetFormatPr defaultRowHeight="12.75" x14ac:dyDescent="0.2"/>
  <cols>
    <col min="1" max="1" width="56.83203125" style="36" customWidth="1"/>
    <col min="2" max="2" width="23.6640625" style="36" customWidth="1"/>
    <col min="3" max="3" width="18.6640625" style="36" customWidth="1"/>
    <col min="4" max="4" width="22.1640625" style="36" customWidth="1"/>
    <col min="5" max="5" width="23.6640625" style="37" customWidth="1"/>
    <col min="6" max="6" width="18.6640625" style="37" customWidth="1"/>
    <col min="7" max="7" width="22" style="37" customWidth="1"/>
    <col min="8" max="8" width="23.6640625" style="37" customWidth="1"/>
    <col min="9" max="9" width="18.6640625" style="37" customWidth="1"/>
    <col min="10" max="10" width="22" style="37" customWidth="1"/>
    <col min="11" max="11" width="23.6640625" style="37" customWidth="1"/>
    <col min="12" max="12" width="18.6640625" style="37" customWidth="1"/>
    <col min="13" max="13" width="22" style="37" customWidth="1"/>
    <col min="14" max="248" width="9.33203125" style="37"/>
    <col min="249" max="249" width="76.83203125" style="37" customWidth="1"/>
    <col min="250" max="250" width="16.1640625" style="37" customWidth="1"/>
    <col min="251" max="251" width="12.83203125" style="37" customWidth="1"/>
    <col min="252" max="252" width="16.1640625" style="37" customWidth="1"/>
    <col min="253" max="253" width="14.6640625" style="37" customWidth="1"/>
    <col min="254" max="254" width="9.33203125" style="37"/>
    <col min="255" max="255" width="75" style="37" bestFit="1" customWidth="1"/>
    <col min="256" max="256" width="12.33203125" style="37" customWidth="1"/>
    <col min="257" max="257" width="65.33203125" style="37" bestFit="1" customWidth="1"/>
    <col min="258" max="258" width="22.33203125" style="37" bestFit="1" customWidth="1"/>
    <col min="259" max="259" width="22.33203125" style="37" customWidth="1"/>
    <col min="260" max="260" width="35.1640625" style="37" bestFit="1" customWidth="1"/>
    <col min="261" max="504" width="9.33203125" style="37"/>
    <col min="505" max="505" width="76.83203125" style="37" customWidth="1"/>
    <col min="506" max="506" width="16.1640625" style="37" customWidth="1"/>
    <col min="507" max="507" width="12.83203125" style="37" customWidth="1"/>
    <col min="508" max="508" width="16.1640625" style="37" customWidth="1"/>
    <col min="509" max="509" width="14.6640625" style="37" customWidth="1"/>
    <col min="510" max="510" width="9.33203125" style="37"/>
    <col min="511" max="511" width="75" style="37" bestFit="1" customWidth="1"/>
    <col min="512" max="512" width="12.33203125" style="37" customWidth="1"/>
    <col min="513" max="513" width="65.33203125" style="37" bestFit="1" customWidth="1"/>
    <col min="514" max="514" width="22.33203125" style="37" bestFit="1" customWidth="1"/>
    <col min="515" max="515" width="22.33203125" style="37" customWidth="1"/>
    <col min="516" max="516" width="35.1640625" style="37" bestFit="1" customWidth="1"/>
    <col min="517" max="760" width="9.33203125" style="37"/>
    <col min="761" max="761" width="76.83203125" style="37" customWidth="1"/>
    <col min="762" max="762" width="16.1640625" style="37" customWidth="1"/>
    <col min="763" max="763" width="12.83203125" style="37" customWidth="1"/>
    <col min="764" max="764" width="16.1640625" style="37" customWidth="1"/>
    <col min="765" max="765" width="14.6640625" style="37" customWidth="1"/>
    <col min="766" max="766" width="9.33203125" style="37"/>
    <col min="767" max="767" width="75" style="37" bestFit="1" customWidth="1"/>
    <col min="768" max="768" width="12.33203125" style="37" customWidth="1"/>
    <col min="769" max="769" width="65.33203125" style="37" bestFit="1" customWidth="1"/>
    <col min="770" max="770" width="22.33203125" style="37" bestFit="1" customWidth="1"/>
    <col min="771" max="771" width="22.33203125" style="37" customWidth="1"/>
    <col min="772" max="772" width="35.1640625" style="37" bestFit="1" customWidth="1"/>
    <col min="773" max="1016" width="9.33203125" style="37"/>
    <col min="1017" max="1017" width="76.83203125" style="37" customWidth="1"/>
    <col min="1018" max="1018" width="16.1640625" style="37" customWidth="1"/>
    <col min="1019" max="1019" width="12.83203125" style="37" customWidth="1"/>
    <col min="1020" max="1020" width="16.1640625" style="37" customWidth="1"/>
    <col min="1021" max="1021" width="14.6640625" style="37" customWidth="1"/>
    <col min="1022" max="1022" width="9.33203125" style="37"/>
    <col min="1023" max="1023" width="75" style="37" bestFit="1" customWidth="1"/>
    <col min="1024" max="1024" width="12.33203125" style="37" customWidth="1"/>
    <col min="1025" max="1025" width="65.33203125" style="37" bestFit="1" customWidth="1"/>
    <col min="1026" max="1026" width="22.33203125" style="37" bestFit="1" customWidth="1"/>
    <col min="1027" max="1027" width="22.33203125" style="37" customWidth="1"/>
    <col min="1028" max="1028" width="35.1640625" style="37" bestFit="1" customWidth="1"/>
    <col min="1029" max="1272" width="9.33203125" style="37"/>
    <col min="1273" max="1273" width="76.83203125" style="37" customWidth="1"/>
    <col min="1274" max="1274" width="16.1640625" style="37" customWidth="1"/>
    <col min="1275" max="1275" width="12.83203125" style="37" customWidth="1"/>
    <col min="1276" max="1276" width="16.1640625" style="37" customWidth="1"/>
    <col min="1277" max="1277" width="14.6640625" style="37" customWidth="1"/>
    <col min="1278" max="1278" width="9.33203125" style="37"/>
    <col min="1279" max="1279" width="75" style="37" bestFit="1" customWidth="1"/>
    <col min="1280" max="1280" width="12.33203125" style="37" customWidth="1"/>
    <col min="1281" max="1281" width="65.33203125" style="37" bestFit="1" customWidth="1"/>
    <col min="1282" max="1282" width="22.33203125" style="37" bestFit="1" customWidth="1"/>
    <col min="1283" max="1283" width="22.33203125" style="37" customWidth="1"/>
    <col min="1284" max="1284" width="35.1640625" style="37" bestFit="1" customWidth="1"/>
    <col min="1285" max="1528" width="9.33203125" style="37"/>
    <col min="1529" max="1529" width="76.83203125" style="37" customWidth="1"/>
    <col min="1530" max="1530" width="16.1640625" style="37" customWidth="1"/>
    <col min="1531" max="1531" width="12.83203125" style="37" customWidth="1"/>
    <col min="1532" max="1532" width="16.1640625" style="37" customWidth="1"/>
    <col min="1533" max="1533" width="14.6640625" style="37" customWidth="1"/>
    <col min="1534" max="1534" width="9.33203125" style="37"/>
    <col min="1535" max="1535" width="75" style="37" bestFit="1" customWidth="1"/>
    <col min="1536" max="1536" width="12.33203125" style="37" customWidth="1"/>
    <col min="1537" max="1537" width="65.33203125" style="37" bestFit="1" customWidth="1"/>
    <col min="1538" max="1538" width="22.33203125" style="37" bestFit="1" customWidth="1"/>
    <col min="1539" max="1539" width="22.33203125" style="37" customWidth="1"/>
    <col min="1540" max="1540" width="35.1640625" style="37" bestFit="1" customWidth="1"/>
    <col min="1541" max="1784" width="9.33203125" style="37"/>
    <col min="1785" max="1785" width="76.83203125" style="37" customWidth="1"/>
    <col min="1786" max="1786" width="16.1640625" style="37" customWidth="1"/>
    <col min="1787" max="1787" width="12.83203125" style="37" customWidth="1"/>
    <col min="1788" max="1788" width="16.1640625" style="37" customWidth="1"/>
    <col min="1789" max="1789" width="14.6640625" style="37" customWidth="1"/>
    <col min="1790" max="1790" width="9.33203125" style="37"/>
    <col min="1791" max="1791" width="75" style="37" bestFit="1" customWidth="1"/>
    <col min="1792" max="1792" width="12.33203125" style="37" customWidth="1"/>
    <col min="1793" max="1793" width="65.33203125" style="37" bestFit="1" customWidth="1"/>
    <col min="1794" max="1794" width="22.33203125" style="37" bestFit="1" customWidth="1"/>
    <col min="1795" max="1795" width="22.33203125" style="37" customWidth="1"/>
    <col min="1796" max="1796" width="35.1640625" style="37" bestFit="1" customWidth="1"/>
    <col min="1797" max="2040" width="9.33203125" style="37"/>
    <col min="2041" max="2041" width="76.83203125" style="37" customWidth="1"/>
    <col min="2042" max="2042" width="16.1640625" style="37" customWidth="1"/>
    <col min="2043" max="2043" width="12.83203125" style="37" customWidth="1"/>
    <col min="2044" max="2044" width="16.1640625" style="37" customWidth="1"/>
    <col min="2045" max="2045" width="14.6640625" style="37" customWidth="1"/>
    <col min="2046" max="2046" width="9.33203125" style="37"/>
    <col min="2047" max="2047" width="75" style="37" bestFit="1" customWidth="1"/>
    <col min="2048" max="2048" width="12.33203125" style="37" customWidth="1"/>
    <col min="2049" max="2049" width="65.33203125" style="37" bestFit="1" customWidth="1"/>
    <col min="2050" max="2050" width="22.33203125" style="37" bestFit="1" customWidth="1"/>
    <col min="2051" max="2051" width="22.33203125" style="37" customWidth="1"/>
    <col min="2052" max="2052" width="35.1640625" style="37" bestFit="1" customWidth="1"/>
    <col min="2053" max="2296" width="9.33203125" style="37"/>
    <col min="2297" max="2297" width="76.83203125" style="37" customWidth="1"/>
    <col min="2298" max="2298" width="16.1640625" style="37" customWidth="1"/>
    <col min="2299" max="2299" width="12.83203125" style="37" customWidth="1"/>
    <col min="2300" max="2300" width="16.1640625" style="37" customWidth="1"/>
    <col min="2301" max="2301" width="14.6640625" style="37" customWidth="1"/>
    <col min="2302" max="2302" width="9.33203125" style="37"/>
    <col min="2303" max="2303" width="75" style="37" bestFit="1" customWidth="1"/>
    <col min="2304" max="2304" width="12.33203125" style="37" customWidth="1"/>
    <col min="2305" max="2305" width="65.33203125" style="37" bestFit="1" customWidth="1"/>
    <col min="2306" max="2306" width="22.33203125" style="37" bestFit="1" customWidth="1"/>
    <col min="2307" max="2307" width="22.33203125" style="37" customWidth="1"/>
    <col min="2308" max="2308" width="35.1640625" style="37" bestFit="1" customWidth="1"/>
    <col min="2309" max="2552" width="9.33203125" style="37"/>
    <col min="2553" max="2553" width="76.83203125" style="37" customWidth="1"/>
    <col min="2554" max="2554" width="16.1640625" style="37" customWidth="1"/>
    <col min="2555" max="2555" width="12.83203125" style="37" customWidth="1"/>
    <col min="2556" max="2556" width="16.1640625" style="37" customWidth="1"/>
    <col min="2557" max="2557" width="14.6640625" style="37" customWidth="1"/>
    <col min="2558" max="2558" width="9.33203125" style="37"/>
    <col min="2559" max="2559" width="75" style="37" bestFit="1" customWidth="1"/>
    <col min="2560" max="2560" width="12.33203125" style="37" customWidth="1"/>
    <col min="2561" max="2561" width="65.33203125" style="37" bestFit="1" customWidth="1"/>
    <col min="2562" max="2562" width="22.33203125" style="37" bestFit="1" customWidth="1"/>
    <col min="2563" max="2563" width="22.33203125" style="37" customWidth="1"/>
    <col min="2564" max="2564" width="35.1640625" style="37" bestFit="1" customWidth="1"/>
    <col min="2565" max="2808" width="9.33203125" style="37"/>
    <col min="2809" max="2809" width="76.83203125" style="37" customWidth="1"/>
    <col min="2810" max="2810" width="16.1640625" style="37" customWidth="1"/>
    <col min="2811" max="2811" width="12.83203125" style="37" customWidth="1"/>
    <col min="2812" max="2812" width="16.1640625" style="37" customWidth="1"/>
    <col min="2813" max="2813" width="14.6640625" style="37" customWidth="1"/>
    <col min="2814" max="2814" width="9.33203125" style="37"/>
    <col min="2815" max="2815" width="75" style="37" bestFit="1" customWidth="1"/>
    <col min="2816" max="2816" width="12.33203125" style="37" customWidth="1"/>
    <col min="2817" max="2817" width="65.33203125" style="37" bestFit="1" customWidth="1"/>
    <col min="2818" max="2818" width="22.33203125" style="37" bestFit="1" customWidth="1"/>
    <col min="2819" max="2819" width="22.33203125" style="37" customWidth="1"/>
    <col min="2820" max="2820" width="35.1640625" style="37" bestFit="1" customWidth="1"/>
    <col min="2821" max="3064" width="9.33203125" style="37"/>
    <col min="3065" max="3065" width="76.83203125" style="37" customWidth="1"/>
    <col min="3066" max="3066" width="16.1640625" style="37" customWidth="1"/>
    <col min="3067" max="3067" width="12.83203125" style="37" customWidth="1"/>
    <col min="3068" max="3068" width="16.1640625" style="37" customWidth="1"/>
    <col min="3069" max="3069" width="14.6640625" style="37" customWidth="1"/>
    <col min="3070" max="3070" width="9.33203125" style="37"/>
    <col min="3071" max="3071" width="75" style="37" bestFit="1" customWidth="1"/>
    <col min="3072" max="3072" width="12.33203125" style="37" customWidth="1"/>
    <col min="3073" max="3073" width="65.33203125" style="37" bestFit="1" customWidth="1"/>
    <col min="3074" max="3074" width="22.33203125" style="37" bestFit="1" customWidth="1"/>
    <col min="3075" max="3075" width="22.33203125" style="37" customWidth="1"/>
    <col min="3076" max="3076" width="35.1640625" style="37" bestFit="1" customWidth="1"/>
    <col min="3077" max="3320" width="9.33203125" style="37"/>
    <col min="3321" max="3321" width="76.83203125" style="37" customWidth="1"/>
    <col min="3322" max="3322" width="16.1640625" style="37" customWidth="1"/>
    <col min="3323" max="3323" width="12.83203125" style="37" customWidth="1"/>
    <col min="3324" max="3324" width="16.1640625" style="37" customWidth="1"/>
    <col min="3325" max="3325" width="14.6640625" style="37" customWidth="1"/>
    <col min="3326" max="3326" width="9.33203125" style="37"/>
    <col min="3327" max="3327" width="75" style="37" bestFit="1" customWidth="1"/>
    <col min="3328" max="3328" width="12.33203125" style="37" customWidth="1"/>
    <col min="3329" max="3329" width="65.33203125" style="37" bestFit="1" customWidth="1"/>
    <col min="3330" max="3330" width="22.33203125" style="37" bestFit="1" customWidth="1"/>
    <col min="3331" max="3331" width="22.33203125" style="37" customWidth="1"/>
    <col min="3332" max="3332" width="35.1640625" style="37" bestFit="1" customWidth="1"/>
    <col min="3333" max="3576" width="9.33203125" style="37"/>
    <col min="3577" max="3577" width="76.83203125" style="37" customWidth="1"/>
    <col min="3578" max="3578" width="16.1640625" style="37" customWidth="1"/>
    <col min="3579" max="3579" width="12.83203125" style="37" customWidth="1"/>
    <col min="3580" max="3580" width="16.1640625" style="37" customWidth="1"/>
    <col min="3581" max="3581" width="14.6640625" style="37" customWidth="1"/>
    <col min="3582" max="3582" width="9.33203125" style="37"/>
    <col min="3583" max="3583" width="75" style="37" bestFit="1" customWidth="1"/>
    <col min="3584" max="3584" width="12.33203125" style="37" customWidth="1"/>
    <col min="3585" max="3585" width="65.33203125" style="37" bestFit="1" customWidth="1"/>
    <col min="3586" max="3586" width="22.33203125" style="37" bestFit="1" customWidth="1"/>
    <col min="3587" max="3587" width="22.33203125" style="37" customWidth="1"/>
    <col min="3588" max="3588" width="35.1640625" style="37" bestFit="1" customWidth="1"/>
    <col min="3589" max="3832" width="9.33203125" style="37"/>
    <col min="3833" max="3833" width="76.83203125" style="37" customWidth="1"/>
    <col min="3834" max="3834" width="16.1640625" style="37" customWidth="1"/>
    <col min="3835" max="3835" width="12.83203125" style="37" customWidth="1"/>
    <col min="3836" max="3836" width="16.1640625" style="37" customWidth="1"/>
    <col min="3837" max="3837" width="14.6640625" style="37" customWidth="1"/>
    <col min="3838" max="3838" width="9.33203125" style="37"/>
    <col min="3839" max="3839" width="75" style="37" bestFit="1" customWidth="1"/>
    <col min="3840" max="3840" width="12.33203125" style="37" customWidth="1"/>
    <col min="3841" max="3841" width="65.33203125" style="37" bestFit="1" customWidth="1"/>
    <col min="3842" max="3842" width="22.33203125" style="37" bestFit="1" customWidth="1"/>
    <col min="3843" max="3843" width="22.33203125" style="37" customWidth="1"/>
    <col min="3844" max="3844" width="35.1640625" style="37" bestFit="1" customWidth="1"/>
    <col min="3845" max="4088" width="9.33203125" style="37"/>
    <col min="4089" max="4089" width="76.83203125" style="37" customWidth="1"/>
    <col min="4090" max="4090" width="16.1640625" style="37" customWidth="1"/>
    <col min="4091" max="4091" width="12.83203125" style="37" customWidth="1"/>
    <col min="4092" max="4092" width="16.1640625" style="37" customWidth="1"/>
    <col min="4093" max="4093" width="14.6640625" style="37" customWidth="1"/>
    <col min="4094" max="4094" width="9.33203125" style="37"/>
    <col min="4095" max="4095" width="75" style="37" bestFit="1" customWidth="1"/>
    <col min="4096" max="4096" width="12.33203125" style="37" customWidth="1"/>
    <col min="4097" max="4097" width="65.33203125" style="37" bestFit="1" customWidth="1"/>
    <col min="4098" max="4098" width="22.33203125" style="37" bestFit="1" customWidth="1"/>
    <col min="4099" max="4099" width="22.33203125" style="37" customWidth="1"/>
    <col min="4100" max="4100" width="35.1640625" style="37" bestFit="1" customWidth="1"/>
    <col min="4101" max="4344" width="9.33203125" style="37"/>
    <col min="4345" max="4345" width="76.83203125" style="37" customWidth="1"/>
    <col min="4346" max="4346" width="16.1640625" style="37" customWidth="1"/>
    <col min="4347" max="4347" width="12.83203125" style="37" customWidth="1"/>
    <col min="4348" max="4348" width="16.1640625" style="37" customWidth="1"/>
    <col min="4349" max="4349" width="14.6640625" style="37" customWidth="1"/>
    <col min="4350" max="4350" width="9.33203125" style="37"/>
    <col min="4351" max="4351" width="75" style="37" bestFit="1" customWidth="1"/>
    <col min="4352" max="4352" width="12.33203125" style="37" customWidth="1"/>
    <col min="4353" max="4353" width="65.33203125" style="37" bestFit="1" customWidth="1"/>
    <col min="4354" max="4354" width="22.33203125" style="37" bestFit="1" customWidth="1"/>
    <col min="4355" max="4355" width="22.33203125" style="37" customWidth="1"/>
    <col min="4356" max="4356" width="35.1640625" style="37" bestFit="1" customWidth="1"/>
    <col min="4357" max="4600" width="9.33203125" style="37"/>
    <col min="4601" max="4601" width="76.83203125" style="37" customWidth="1"/>
    <col min="4602" max="4602" width="16.1640625" style="37" customWidth="1"/>
    <col min="4603" max="4603" width="12.83203125" style="37" customWidth="1"/>
    <col min="4604" max="4604" width="16.1640625" style="37" customWidth="1"/>
    <col min="4605" max="4605" width="14.6640625" style="37" customWidth="1"/>
    <col min="4606" max="4606" width="9.33203125" style="37"/>
    <col min="4607" max="4607" width="75" style="37" bestFit="1" customWidth="1"/>
    <col min="4608" max="4608" width="12.33203125" style="37" customWidth="1"/>
    <col min="4609" max="4609" width="65.33203125" style="37" bestFit="1" customWidth="1"/>
    <col min="4610" max="4610" width="22.33203125" style="37" bestFit="1" customWidth="1"/>
    <col min="4611" max="4611" width="22.33203125" style="37" customWidth="1"/>
    <col min="4612" max="4612" width="35.1640625" style="37" bestFit="1" customWidth="1"/>
    <col min="4613" max="4856" width="9.33203125" style="37"/>
    <col min="4857" max="4857" width="76.83203125" style="37" customWidth="1"/>
    <col min="4858" max="4858" width="16.1640625" style="37" customWidth="1"/>
    <col min="4859" max="4859" width="12.83203125" style="37" customWidth="1"/>
    <col min="4860" max="4860" width="16.1640625" style="37" customWidth="1"/>
    <col min="4861" max="4861" width="14.6640625" style="37" customWidth="1"/>
    <col min="4862" max="4862" width="9.33203125" style="37"/>
    <col min="4863" max="4863" width="75" style="37" bestFit="1" customWidth="1"/>
    <col min="4864" max="4864" width="12.33203125" style="37" customWidth="1"/>
    <col min="4865" max="4865" width="65.33203125" style="37" bestFit="1" customWidth="1"/>
    <col min="4866" max="4866" width="22.33203125" style="37" bestFit="1" customWidth="1"/>
    <col min="4867" max="4867" width="22.33203125" style="37" customWidth="1"/>
    <col min="4868" max="4868" width="35.1640625" style="37" bestFit="1" customWidth="1"/>
    <col min="4869" max="5112" width="9.33203125" style="37"/>
    <col min="5113" max="5113" width="76.83203125" style="37" customWidth="1"/>
    <col min="5114" max="5114" width="16.1640625" style="37" customWidth="1"/>
    <col min="5115" max="5115" width="12.83203125" style="37" customWidth="1"/>
    <col min="5116" max="5116" width="16.1640625" style="37" customWidth="1"/>
    <col min="5117" max="5117" width="14.6640625" style="37" customWidth="1"/>
    <col min="5118" max="5118" width="9.33203125" style="37"/>
    <col min="5119" max="5119" width="75" style="37" bestFit="1" customWidth="1"/>
    <col min="5120" max="5120" width="12.33203125" style="37" customWidth="1"/>
    <col min="5121" max="5121" width="65.33203125" style="37" bestFit="1" customWidth="1"/>
    <col min="5122" max="5122" width="22.33203125" style="37" bestFit="1" customWidth="1"/>
    <col min="5123" max="5123" width="22.33203125" style="37" customWidth="1"/>
    <col min="5124" max="5124" width="35.1640625" style="37" bestFit="1" customWidth="1"/>
    <col min="5125" max="5368" width="9.33203125" style="37"/>
    <col min="5369" max="5369" width="76.83203125" style="37" customWidth="1"/>
    <col min="5370" max="5370" width="16.1640625" style="37" customWidth="1"/>
    <col min="5371" max="5371" width="12.83203125" style="37" customWidth="1"/>
    <col min="5372" max="5372" width="16.1640625" style="37" customWidth="1"/>
    <col min="5373" max="5373" width="14.6640625" style="37" customWidth="1"/>
    <col min="5374" max="5374" width="9.33203125" style="37"/>
    <col min="5375" max="5375" width="75" style="37" bestFit="1" customWidth="1"/>
    <col min="5376" max="5376" width="12.33203125" style="37" customWidth="1"/>
    <col min="5377" max="5377" width="65.33203125" style="37" bestFit="1" customWidth="1"/>
    <col min="5378" max="5378" width="22.33203125" style="37" bestFit="1" customWidth="1"/>
    <col min="5379" max="5379" width="22.33203125" style="37" customWidth="1"/>
    <col min="5380" max="5380" width="35.1640625" style="37" bestFit="1" customWidth="1"/>
    <col min="5381" max="5624" width="9.33203125" style="37"/>
    <col min="5625" max="5625" width="76.83203125" style="37" customWidth="1"/>
    <col min="5626" max="5626" width="16.1640625" style="37" customWidth="1"/>
    <col min="5627" max="5627" width="12.83203125" style="37" customWidth="1"/>
    <col min="5628" max="5628" width="16.1640625" style="37" customWidth="1"/>
    <col min="5629" max="5629" width="14.6640625" style="37" customWidth="1"/>
    <col min="5630" max="5630" width="9.33203125" style="37"/>
    <col min="5631" max="5631" width="75" style="37" bestFit="1" customWidth="1"/>
    <col min="5632" max="5632" width="12.33203125" style="37" customWidth="1"/>
    <col min="5633" max="5633" width="65.33203125" style="37" bestFit="1" customWidth="1"/>
    <col min="5634" max="5634" width="22.33203125" style="37" bestFit="1" customWidth="1"/>
    <col min="5635" max="5635" width="22.33203125" style="37" customWidth="1"/>
    <col min="5636" max="5636" width="35.1640625" style="37" bestFit="1" customWidth="1"/>
    <col min="5637" max="5880" width="9.33203125" style="37"/>
    <col min="5881" max="5881" width="76.83203125" style="37" customWidth="1"/>
    <col min="5882" max="5882" width="16.1640625" style="37" customWidth="1"/>
    <col min="5883" max="5883" width="12.83203125" style="37" customWidth="1"/>
    <col min="5884" max="5884" width="16.1640625" style="37" customWidth="1"/>
    <col min="5885" max="5885" width="14.6640625" style="37" customWidth="1"/>
    <col min="5886" max="5886" width="9.33203125" style="37"/>
    <col min="5887" max="5887" width="75" style="37" bestFit="1" customWidth="1"/>
    <col min="5888" max="5888" width="12.33203125" style="37" customWidth="1"/>
    <col min="5889" max="5889" width="65.33203125" style="37" bestFit="1" customWidth="1"/>
    <col min="5890" max="5890" width="22.33203125" style="37" bestFit="1" customWidth="1"/>
    <col min="5891" max="5891" width="22.33203125" style="37" customWidth="1"/>
    <col min="5892" max="5892" width="35.1640625" style="37" bestFit="1" customWidth="1"/>
    <col min="5893" max="6136" width="9.33203125" style="37"/>
    <col min="6137" max="6137" width="76.83203125" style="37" customWidth="1"/>
    <col min="6138" max="6138" width="16.1640625" style="37" customWidth="1"/>
    <col min="6139" max="6139" width="12.83203125" style="37" customWidth="1"/>
    <col min="6140" max="6140" width="16.1640625" style="37" customWidth="1"/>
    <col min="6141" max="6141" width="14.6640625" style="37" customWidth="1"/>
    <col min="6142" max="6142" width="9.33203125" style="37"/>
    <col min="6143" max="6143" width="75" style="37" bestFit="1" customWidth="1"/>
    <col min="6144" max="6144" width="12.33203125" style="37" customWidth="1"/>
    <col min="6145" max="6145" width="65.33203125" style="37" bestFit="1" customWidth="1"/>
    <col min="6146" max="6146" width="22.33203125" style="37" bestFit="1" customWidth="1"/>
    <col min="6147" max="6147" width="22.33203125" style="37" customWidth="1"/>
    <col min="6148" max="6148" width="35.1640625" style="37" bestFit="1" customWidth="1"/>
    <col min="6149" max="6392" width="9.33203125" style="37"/>
    <col min="6393" max="6393" width="76.83203125" style="37" customWidth="1"/>
    <col min="6394" max="6394" width="16.1640625" style="37" customWidth="1"/>
    <col min="6395" max="6395" width="12.83203125" style="37" customWidth="1"/>
    <col min="6396" max="6396" width="16.1640625" style="37" customWidth="1"/>
    <col min="6397" max="6397" width="14.6640625" style="37" customWidth="1"/>
    <col min="6398" max="6398" width="9.33203125" style="37"/>
    <col min="6399" max="6399" width="75" style="37" bestFit="1" customWidth="1"/>
    <col min="6400" max="6400" width="12.33203125" style="37" customWidth="1"/>
    <col min="6401" max="6401" width="65.33203125" style="37" bestFit="1" customWidth="1"/>
    <col min="6402" max="6402" width="22.33203125" style="37" bestFit="1" customWidth="1"/>
    <col min="6403" max="6403" width="22.33203125" style="37" customWidth="1"/>
    <col min="6404" max="6404" width="35.1640625" style="37" bestFit="1" customWidth="1"/>
    <col min="6405" max="6648" width="9.33203125" style="37"/>
    <col min="6649" max="6649" width="76.83203125" style="37" customWidth="1"/>
    <col min="6650" max="6650" width="16.1640625" style="37" customWidth="1"/>
    <col min="6651" max="6651" width="12.83203125" style="37" customWidth="1"/>
    <col min="6652" max="6652" width="16.1640625" style="37" customWidth="1"/>
    <col min="6653" max="6653" width="14.6640625" style="37" customWidth="1"/>
    <col min="6654" max="6654" width="9.33203125" style="37"/>
    <col min="6655" max="6655" width="75" style="37" bestFit="1" customWidth="1"/>
    <col min="6656" max="6656" width="12.33203125" style="37" customWidth="1"/>
    <col min="6657" max="6657" width="65.33203125" style="37" bestFit="1" customWidth="1"/>
    <col min="6658" max="6658" width="22.33203125" style="37" bestFit="1" customWidth="1"/>
    <col min="6659" max="6659" width="22.33203125" style="37" customWidth="1"/>
    <col min="6660" max="6660" width="35.1640625" style="37" bestFit="1" customWidth="1"/>
    <col min="6661" max="6904" width="9.33203125" style="37"/>
    <col min="6905" max="6905" width="76.83203125" style="37" customWidth="1"/>
    <col min="6906" max="6906" width="16.1640625" style="37" customWidth="1"/>
    <col min="6907" max="6907" width="12.83203125" style="37" customWidth="1"/>
    <col min="6908" max="6908" width="16.1640625" style="37" customWidth="1"/>
    <col min="6909" max="6909" width="14.6640625" style="37" customWidth="1"/>
    <col min="6910" max="6910" width="9.33203125" style="37"/>
    <col min="6911" max="6911" width="75" style="37" bestFit="1" customWidth="1"/>
    <col min="6912" max="6912" width="12.33203125" style="37" customWidth="1"/>
    <col min="6913" max="6913" width="65.33203125" style="37" bestFit="1" customWidth="1"/>
    <col min="6914" max="6914" width="22.33203125" style="37" bestFit="1" customWidth="1"/>
    <col min="6915" max="6915" width="22.33203125" style="37" customWidth="1"/>
    <col min="6916" max="6916" width="35.1640625" style="37" bestFit="1" customWidth="1"/>
    <col min="6917" max="7160" width="9.33203125" style="37"/>
    <col min="7161" max="7161" width="76.83203125" style="37" customWidth="1"/>
    <col min="7162" max="7162" width="16.1640625" style="37" customWidth="1"/>
    <col min="7163" max="7163" width="12.83203125" style="37" customWidth="1"/>
    <col min="7164" max="7164" width="16.1640625" style="37" customWidth="1"/>
    <col min="7165" max="7165" width="14.6640625" style="37" customWidth="1"/>
    <col min="7166" max="7166" width="9.33203125" style="37"/>
    <col min="7167" max="7167" width="75" style="37" bestFit="1" customWidth="1"/>
    <col min="7168" max="7168" width="12.33203125" style="37" customWidth="1"/>
    <col min="7169" max="7169" width="65.33203125" style="37" bestFit="1" customWidth="1"/>
    <col min="7170" max="7170" width="22.33203125" style="37" bestFit="1" customWidth="1"/>
    <col min="7171" max="7171" width="22.33203125" style="37" customWidth="1"/>
    <col min="7172" max="7172" width="35.1640625" style="37" bestFit="1" customWidth="1"/>
    <col min="7173" max="7416" width="9.33203125" style="37"/>
    <col min="7417" max="7417" width="76.83203125" style="37" customWidth="1"/>
    <col min="7418" max="7418" width="16.1640625" style="37" customWidth="1"/>
    <col min="7419" max="7419" width="12.83203125" style="37" customWidth="1"/>
    <col min="7420" max="7420" width="16.1640625" style="37" customWidth="1"/>
    <col min="7421" max="7421" width="14.6640625" style="37" customWidth="1"/>
    <col min="7422" max="7422" width="9.33203125" style="37"/>
    <col min="7423" max="7423" width="75" style="37" bestFit="1" customWidth="1"/>
    <col min="7424" max="7424" width="12.33203125" style="37" customWidth="1"/>
    <col min="7425" max="7425" width="65.33203125" style="37" bestFit="1" customWidth="1"/>
    <col min="7426" max="7426" width="22.33203125" style="37" bestFit="1" customWidth="1"/>
    <col min="7427" max="7427" width="22.33203125" style="37" customWidth="1"/>
    <col min="7428" max="7428" width="35.1640625" style="37" bestFit="1" customWidth="1"/>
    <col min="7429" max="7672" width="9.33203125" style="37"/>
    <col min="7673" max="7673" width="76.83203125" style="37" customWidth="1"/>
    <col min="7674" max="7674" width="16.1640625" style="37" customWidth="1"/>
    <col min="7675" max="7675" width="12.83203125" style="37" customWidth="1"/>
    <col min="7676" max="7676" width="16.1640625" style="37" customWidth="1"/>
    <col min="7677" max="7677" width="14.6640625" style="37" customWidth="1"/>
    <col min="7678" max="7678" width="9.33203125" style="37"/>
    <col min="7679" max="7679" width="75" style="37" bestFit="1" customWidth="1"/>
    <col min="7680" max="7680" width="12.33203125" style="37" customWidth="1"/>
    <col min="7681" max="7681" width="65.33203125" style="37" bestFit="1" customWidth="1"/>
    <col min="7682" max="7682" width="22.33203125" style="37" bestFit="1" customWidth="1"/>
    <col min="7683" max="7683" width="22.33203125" style="37" customWidth="1"/>
    <col min="7684" max="7684" width="35.1640625" style="37" bestFit="1" customWidth="1"/>
    <col min="7685" max="7928" width="9.33203125" style="37"/>
    <col min="7929" max="7929" width="76.83203125" style="37" customWidth="1"/>
    <col min="7930" max="7930" width="16.1640625" style="37" customWidth="1"/>
    <col min="7931" max="7931" width="12.83203125" style="37" customWidth="1"/>
    <col min="7932" max="7932" width="16.1640625" style="37" customWidth="1"/>
    <col min="7933" max="7933" width="14.6640625" style="37" customWidth="1"/>
    <col min="7934" max="7934" width="9.33203125" style="37"/>
    <col min="7935" max="7935" width="75" style="37" bestFit="1" customWidth="1"/>
    <col min="7936" max="7936" width="12.33203125" style="37" customWidth="1"/>
    <col min="7937" max="7937" width="65.33203125" style="37" bestFit="1" customWidth="1"/>
    <col min="7938" max="7938" width="22.33203125" style="37" bestFit="1" customWidth="1"/>
    <col min="7939" max="7939" width="22.33203125" style="37" customWidth="1"/>
    <col min="7940" max="7940" width="35.1640625" style="37" bestFit="1" customWidth="1"/>
    <col min="7941" max="8184" width="9.33203125" style="37"/>
    <col min="8185" max="8185" width="76.83203125" style="37" customWidth="1"/>
    <col min="8186" max="8186" width="16.1640625" style="37" customWidth="1"/>
    <col min="8187" max="8187" width="12.83203125" style="37" customWidth="1"/>
    <col min="8188" max="8188" width="16.1640625" style="37" customWidth="1"/>
    <col min="8189" max="8189" width="14.6640625" style="37" customWidth="1"/>
    <col min="8190" max="8190" width="9.33203125" style="37"/>
    <col min="8191" max="8191" width="75" style="37" bestFit="1" customWidth="1"/>
    <col min="8192" max="8192" width="12.33203125" style="37" customWidth="1"/>
    <col min="8193" max="8193" width="65.33203125" style="37" bestFit="1" customWidth="1"/>
    <col min="8194" max="8194" width="22.33203125" style="37" bestFit="1" customWidth="1"/>
    <col min="8195" max="8195" width="22.33203125" style="37" customWidth="1"/>
    <col min="8196" max="8196" width="35.1640625" style="37" bestFit="1" customWidth="1"/>
    <col min="8197" max="8440" width="9.33203125" style="37"/>
    <col min="8441" max="8441" width="76.83203125" style="37" customWidth="1"/>
    <col min="8442" max="8442" width="16.1640625" style="37" customWidth="1"/>
    <col min="8443" max="8443" width="12.83203125" style="37" customWidth="1"/>
    <col min="8444" max="8444" width="16.1640625" style="37" customWidth="1"/>
    <col min="8445" max="8445" width="14.6640625" style="37" customWidth="1"/>
    <col min="8446" max="8446" width="9.33203125" style="37"/>
    <col min="8447" max="8447" width="75" style="37" bestFit="1" customWidth="1"/>
    <col min="8448" max="8448" width="12.33203125" style="37" customWidth="1"/>
    <col min="8449" max="8449" width="65.33203125" style="37" bestFit="1" customWidth="1"/>
    <col min="8450" max="8450" width="22.33203125" style="37" bestFit="1" customWidth="1"/>
    <col min="8451" max="8451" width="22.33203125" style="37" customWidth="1"/>
    <col min="8452" max="8452" width="35.1640625" style="37" bestFit="1" customWidth="1"/>
    <col min="8453" max="8696" width="9.33203125" style="37"/>
    <col min="8697" max="8697" width="76.83203125" style="37" customWidth="1"/>
    <col min="8698" max="8698" width="16.1640625" style="37" customWidth="1"/>
    <col min="8699" max="8699" width="12.83203125" style="37" customWidth="1"/>
    <col min="8700" max="8700" width="16.1640625" style="37" customWidth="1"/>
    <col min="8701" max="8701" width="14.6640625" style="37" customWidth="1"/>
    <col min="8702" max="8702" width="9.33203125" style="37"/>
    <col min="8703" max="8703" width="75" style="37" bestFit="1" customWidth="1"/>
    <col min="8704" max="8704" width="12.33203125" style="37" customWidth="1"/>
    <col min="8705" max="8705" width="65.33203125" style="37" bestFit="1" customWidth="1"/>
    <col min="8706" max="8706" width="22.33203125" style="37" bestFit="1" customWidth="1"/>
    <col min="8707" max="8707" width="22.33203125" style="37" customWidth="1"/>
    <col min="8708" max="8708" width="35.1640625" style="37" bestFit="1" customWidth="1"/>
    <col min="8709" max="8952" width="9.33203125" style="37"/>
    <col min="8953" max="8953" width="76.83203125" style="37" customWidth="1"/>
    <col min="8954" max="8954" width="16.1640625" style="37" customWidth="1"/>
    <col min="8955" max="8955" width="12.83203125" style="37" customWidth="1"/>
    <col min="8956" max="8956" width="16.1640625" style="37" customWidth="1"/>
    <col min="8957" max="8957" width="14.6640625" style="37" customWidth="1"/>
    <col min="8958" max="8958" width="9.33203125" style="37"/>
    <col min="8959" max="8959" width="75" style="37" bestFit="1" customWidth="1"/>
    <col min="8960" max="8960" width="12.33203125" style="37" customWidth="1"/>
    <col min="8961" max="8961" width="65.33203125" style="37" bestFit="1" customWidth="1"/>
    <col min="8962" max="8962" width="22.33203125" style="37" bestFit="1" customWidth="1"/>
    <col min="8963" max="8963" width="22.33203125" style="37" customWidth="1"/>
    <col min="8964" max="8964" width="35.1640625" style="37" bestFit="1" customWidth="1"/>
    <col min="8965" max="9208" width="9.33203125" style="37"/>
    <col min="9209" max="9209" width="76.83203125" style="37" customWidth="1"/>
    <col min="9210" max="9210" width="16.1640625" style="37" customWidth="1"/>
    <col min="9211" max="9211" width="12.83203125" style="37" customWidth="1"/>
    <col min="9212" max="9212" width="16.1640625" style="37" customWidth="1"/>
    <col min="9213" max="9213" width="14.6640625" style="37" customWidth="1"/>
    <col min="9214" max="9214" width="9.33203125" style="37"/>
    <col min="9215" max="9215" width="75" style="37" bestFit="1" customWidth="1"/>
    <col min="9216" max="9216" width="12.33203125" style="37" customWidth="1"/>
    <col min="9217" max="9217" width="65.33203125" style="37" bestFit="1" customWidth="1"/>
    <col min="9218" max="9218" width="22.33203125" style="37" bestFit="1" customWidth="1"/>
    <col min="9219" max="9219" width="22.33203125" style="37" customWidth="1"/>
    <col min="9220" max="9220" width="35.1640625" style="37" bestFit="1" customWidth="1"/>
    <col min="9221" max="9464" width="9.33203125" style="37"/>
    <col min="9465" max="9465" width="76.83203125" style="37" customWidth="1"/>
    <col min="9466" max="9466" width="16.1640625" style="37" customWidth="1"/>
    <col min="9467" max="9467" width="12.83203125" style="37" customWidth="1"/>
    <col min="9468" max="9468" width="16.1640625" style="37" customWidth="1"/>
    <col min="9469" max="9469" width="14.6640625" style="37" customWidth="1"/>
    <col min="9470" max="9470" width="9.33203125" style="37"/>
    <col min="9471" max="9471" width="75" style="37" bestFit="1" customWidth="1"/>
    <col min="9472" max="9472" width="12.33203125" style="37" customWidth="1"/>
    <col min="9473" max="9473" width="65.33203125" style="37" bestFit="1" customWidth="1"/>
    <col min="9474" max="9474" width="22.33203125" style="37" bestFit="1" customWidth="1"/>
    <col min="9475" max="9475" width="22.33203125" style="37" customWidth="1"/>
    <col min="9476" max="9476" width="35.1640625" style="37" bestFit="1" customWidth="1"/>
    <col min="9477" max="9720" width="9.33203125" style="37"/>
    <col min="9721" max="9721" width="76.83203125" style="37" customWidth="1"/>
    <col min="9722" max="9722" width="16.1640625" style="37" customWidth="1"/>
    <col min="9723" max="9723" width="12.83203125" style="37" customWidth="1"/>
    <col min="9724" max="9724" width="16.1640625" style="37" customWidth="1"/>
    <col min="9725" max="9725" width="14.6640625" style="37" customWidth="1"/>
    <col min="9726" max="9726" width="9.33203125" style="37"/>
    <col min="9727" max="9727" width="75" style="37" bestFit="1" customWidth="1"/>
    <col min="9728" max="9728" width="12.33203125" style="37" customWidth="1"/>
    <col min="9729" max="9729" width="65.33203125" style="37" bestFit="1" customWidth="1"/>
    <col min="9730" max="9730" width="22.33203125" style="37" bestFit="1" customWidth="1"/>
    <col min="9731" max="9731" width="22.33203125" style="37" customWidth="1"/>
    <col min="9732" max="9732" width="35.1640625" style="37" bestFit="1" customWidth="1"/>
    <col min="9733" max="9976" width="9.33203125" style="37"/>
    <col min="9977" max="9977" width="76.83203125" style="37" customWidth="1"/>
    <col min="9978" max="9978" width="16.1640625" style="37" customWidth="1"/>
    <col min="9979" max="9979" width="12.83203125" style="37" customWidth="1"/>
    <col min="9980" max="9980" width="16.1640625" style="37" customWidth="1"/>
    <col min="9981" max="9981" width="14.6640625" style="37" customWidth="1"/>
    <col min="9982" max="9982" width="9.33203125" style="37"/>
    <col min="9983" max="9983" width="75" style="37" bestFit="1" customWidth="1"/>
    <col min="9984" max="9984" width="12.33203125" style="37" customWidth="1"/>
    <col min="9985" max="9985" width="65.33203125" style="37" bestFit="1" customWidth="1"/>
    <col min="9986" max="9986" width="22.33203125" style="37" bestFit="1" customWidth="1"/>
    <col min="9987" max="9987" width="22.33203125" style="37" customWidth="1"/>
    <col min="9988" max="9988" width="35.1640625" style="37" bestFit="1" customWidth="1"/>
    <col min="9989" max="10232" width="9.33203125" style="37"/>
    <col min="10233" max="10233" width="76.83203125" style="37" customWidth="1"/>
    <col min="10234" max="10234" width="16.1640625" style="37" customWidth="1"/>
    <col min="10235" max="10235" width="12.83203125" style="37" customWidth="1"/>
    <col min="10236" max="10236" width="16.1640625" style="37" customWidth="1"/>
    <col min="10237" max="10237" width="14.6640625" style="37" customWidth="1"/>
    <col min="10238" max="10238" width="9.33203125" style="37"/>
    <col min="10239" max="10239" width="75" style="37" bestFit="1" customWidth="1"/>
    <col min="10240" max="10240" width="12.33203125" style="37" customWidth="1"/>
    <col min="10241" max="10241" width="65.33203125" style="37" bestFit="1" customWidth="1"/>
    <col min="10242" max="10242" width="22.33203125" style="37" bestFit="1" customWidth="1"/>
    <col min="10243" max="10243" width="22.33203125" style="37" customWidth="1"/>
    <col min="10244" max="10244" width="35.1640625" style="37" bestFit="1" customWidth="1"/>
    <col min="10245" max="10488" width="9.33203125" style="37"/>
    <col min="10489" max="10489" width="76.83203125" style="37" customWidth="1"/>
    <col min="10490" max="10490" width="16.1640625" style="37" customWidth="1"/>
    <col min="10491" max="10491" width="12.83203125" style="37" customWidth="1"/>
    <col min="10492" max="10492" width="16.1640625" style="37" customWidth="1"/>
    <col min="10493" max="10493" width="14.6640625" style="37" customWidth="1"/>
    <col min="10494" max="10494" width="9.33203125" style="37"/>
    <col min="10495" max="10495" width="75" style="37" bestFit="1" customWidth="1"/>
    <col min="10496" max="10496" width="12.33203125" style="37" customWidth="1"/>
    <col min="10497" max="10497" width="65.33203125" style="37" bestFit="1" customWidth="1"/>
    <col min="10498" max="10498" width="22.33203125" style="37" bestFit="1" customWidth="1"/>
    <col min="10499" max="10499" width="22.33203125" style="37" customWidth="1"/>
    <col min="10500" max="10500" width="35.1640625" style="37" bestFit="1" customWidth="1"/>
    <col min="10501" max="10744" width="9.33203125" style="37"/>
    <col min="10745" max="10745" width="76.83203125" style="37" customWidth="1"/>
    <col min="10746" max="10746" width="16.1640625" style="37" customWidth="1"/>
    <col min="10747" max="10747" width="12.83203125" style="37" customWidth="1"/>
    <col min="10748" max="10748" width="16.1640625" style="37" customWidth="1"/>
    <col min="10749" max="10749" width="14.6640625" style="37" customWidth="1"/>
    <col min="10750" max="10750" width="9.33203125" style="37"/>
    <col min="10751" max="10751" width="75" style="37" bestFit="1" customWidth="1"/>
    <col min="10752" max="10752" width="12.33203125" style="37" customWidth="1"/>
    <col min="10753" max="10753" width="65.33203125" style="37" bestFit="1" customWidth="1"/>
    <col min="10754" max="10754" width="22.33203125" style="37" bestFit="1" customWidth="1"/>
    <col min="10755" max="10755" width="22.33203125" style="37" customWidth="1"/>
    <col min="10756" max="10756" width="35.1640625" style="37" bestFit="1" customWidth="1"/>
    <col min="10757" max="11000" width="9.33203125" style="37"/>
    <col min="11001" max="11001" width="76.83203125" style="37" customWidth="1"/>
    <col min="11002" max="11002" width="16.1640625" style="37" customWidth="1"/>
    <col min="11003" max="11003" width="12.83203125" style="37" customWidth="1"/>
    <col min="11004" max="11004" width="16.1640625" style="37" customWidth="1"/>
    <col min="11005" max="11005" width="14.6640625" style="37" customWidth="1"/>
    <col min="11006" max="11006" width="9.33203125" style="37"/>
    <col min="11007" max="11007" width="75" style="37" bestFit="1" customWidth="1"/>
    <col min="11008" max="11008" width="12.33203125" style="37" customWidth="1"/>
    <col min="11009" max="11009" width="65.33203125" style="37" bestFit="1" customWidth="1"/>
    <col min="11010" max="11010" width="22.33203125" style="37" bestFit="1" customWidth="1"/>
    <col min="11011" max="11011" width="22.33203125" style="37" customWidth="1"/>
    <col min="11012" max="11012" width="35.1640625" style="37" bestFit="1" customWidth="1"/>
    <col min="11013" max="11256" width="9.33203125" style="37"/>
    <col min="11257" max="11257" width="76.83203125" style="37" customWidth="1"/>
    <col min="11258" max="11258" width="16.1640625" style="37" customWidth="1"/>
    <col min="11259" max="11259" width="12.83203125" style="37" customWidth="1"/>
    <col min="11260" max="11260" width="16.1640625" style="37" customWidth="1"/>
    <col min="11261" max="11261" width="14.6640625" style="37" customWidth="1"/>
    <col min="11262" max="11262" width="9.33203125" style="37"/>
    <col min="11263" max="11263" width="75" style="37" bestFit="1" customWidth="1"/>
    <col min="11264" max="11264" width="12.33203125" style="37" customWidth="1"/>
    <col min="11265" max="11265" width="65.33203125" style="37" bestFit="1" customWidth="1"/>
    <col min="11266" max="11266" width="22.33203125" style="37" bestFit="1" customWidth="1"/>
    <col min="11267" max="11267" width="22.33203125" style="37" customWidth="1"/>
    <col min="11268" max="11268" width="35.1640625" style="37" bestFit="1" customWidth="1"/>
    <col min="11269" max="11512" width="9.33203125" style="37"/>
    <col min="11513" max="11513" width="76.83203125" style="37" customWidth="1"/>
    <col min="11514" max="11514" width="16.1640625" style="37" customWidth="1"/>
    <col min="11515" max="11515" width="12.83203125" style="37" customWidth="1"/>
    <col min="11516" max="11516" width="16.1640625" style="37" customWidth="1"/>
    <col min="11517" max="11517" width="14.6640625" style="37" customWidth="1"/>
    <col min="11518" max="11518" width="9.33203125" style="37"/>
    <col min="11519" max="11519" width="75" style="37" bestFit="1" customWidth="1"/>
    <col min="11520" max="11520" width="12.33203125" style="37" customWidth="1"/>
    <col min="11521" max="11521" width="65.33203125" style="37" bestFit="1" customWidth="1"/>
    <col min="11522" max="11522" width="22.33203125" style="37" bestFit="1" customWidth="1"/>
    <col min="11523" max="11523" width="22.33203125" style="37" customWidth="1"/>
    <col min="11524" max="11524" width="35.1640625" style="37" bestFit="1" customWidth="1"/>
    <col min="11525" max="11768" width="9.33203125" style="37"/>
    <col min="11769" max="11769" width="76.83203125" style="37" customWidth="1"/>
    <col min="11770" max="11770" width="16.1640625" style="37" customWidth="1"/>
    <col min="11771" max="11771" width="12.83203125" style="37" customWidth="1"/>
    <col min="11772" max="11772" width="16.1640625" style="37" customWidth="1"/>
    <col min="11773" max="11773" width="14.6640625" style="37" customWidth="1"/>
    <col min="11774" max="11774" width="9.33203125" style="37"/>
    <col min="11775" max="11775" width="75" style="37" bestFit="1" customWidth="1"/>
    <col min="11776" max="11776" width="12.33203125" style="37" customWidth="1"/>
    <col min="11777" max="11777" width="65.33203125" style="37" bestFit="1" customWidth="1"/>
    <col min="11778" max="11778" width="22.33203125" style="37" bestFit="1" customWidth="1"/>
    <col min="11779" max="11779" width="22.33203125" style="37" customWidth="1"/>
    <col min="11780" max="11780" width="35.1640625" style="37" bestFit="1" customWidth="1"/>
    <col min="11781" max="12024" width="9.33203125" style="37"/>
    <col min="12025" max="12025" width="76.83203125" style="37" customWidth="1"/>
    <col min="12026" max="12026" width="16.1640625" style="37" customWidth="1"/>
    <col min="12027" max="12027" width="12.83203125" style="37" customWidth="1"/>
    <col min="12028" max="12028" width="16.1640625" style="37" customWidth="1"/>
    <col min="12029" max="12029" width="14.6640625" style="37" customWidth="1"/>
    <col min="12030" max="12030" width="9.33203125" style="37"/>
    <col min="12031" max="12031" width="75" style="37" bestFit="1" customWidth="1"/>
    <col min="12032" max="12032" width="12.33203125" style="37" customWidth="1"/>
    <col min="12033" max="12033" width="65.33203125" style="37" bestFit="1" customWidth="1"/>
    <col min="12034" max="12034" width="22.33203125" style="37" bestFit="1" customWidth="1"/>
    <col min="12035" max="12035" width="22.33203125" style="37" customWidth="1"/>
    <col min="12036" max="12036" width="35.1640625" style="37" bestFit="1" customWidth="1"/>
    <col min="12037" max="12280" width="9.33203125" style="37"/>
    <col min="12281" max="12281" width="76.83203125" style="37" customWidth="1"/>
    <col min="12282" max="12282" width="16.1640625" style="37" customWidth="1"/>
    <col min="12283" max="12283" width="12.83203125" style="37" customWidth="1"/>
    <col min="12284" max="12284" width="16.1640625" style="37" customWidth="1"/>
    <col min="12285" max="12285" width="14.6640625" style="37" customWidth="1"/>
    <col min="12286" max="12286" width="9.33203125" style="37"/>
    <col min="12287" max="12287" width="75" style="37" bestFit="1" customWidth="1"/>
    <col min="12288" max="12288" width="12.33203125" style="37" customWidth="1"/>
    <col min="12289" max="12289" width="65.33203125" style="37" bestFit="1" customWidth="1"/>
    <col min="12290" max="12290" width="22.33203125" style="37" bestFit="1" customWidth="1"/>
    <col min="12291" max="12291" width="22.33203125" style="37" customWidth="1"/>
    <col min="12292" max="12292" width="35.1640625" style="37" bestFit="1" customWidth="1"/>
    <col min="12293" max="12536" width="9.33203125" style="37"/>
    <col min="12537" max="12537" width="76.83203125" style="37" customWidth="1"/>
    <col min="12538" max="12538" width="16.1640625" style="37" customWidth="1"/>
    <col min="12539" max="12539" width="12.83203125" style="37" customWidth="1"/>
    <col min="12540" max="12540" width="16.1640625" style="37" customWidth="1"/>
    <col min="12541" max="12541" width="14.6640625" style="37" customWidth="1"/>
    <col min="12542" max="12542" width="9.33203125" style="37"/>
    <col min="12543" max="12543" width="75" style="37" bestFit="1" customWidth="1"/>
    <col min="12544" max="12544" width="12.33203125" style="37" customWidth="1"/>
    <col min="12545" max="12545" width="65.33203125" style="37" bestFit="1" customWidth="1"/>
    <col min="12546" max="12546" width="22.33203125" style="37" bestFit="1" customWidth="1"/>
    <col min="12547" max="12547" width="22.33203125" style="37" customWidth="1"/>
    <col min="12548" max="12548" width="35.1640625" style="37" bestFit="1" customWidth="1"/>
    <col min="12549" max="12792" width="9.33203125" style="37"/>
    <col min="12793" max="12793" width="76.83203125" style="37" customWidth="1"/>
    <col min="12794" max="12794" width="16.1640625" style="37" customWidth="1"/>
    <col min="12795" max="12795" width="12.83203125" style="37" customWidth="1"/>
    <col min="12796" max="12796" width="16.1640625" style="37" customWidth="1"/>
    <col min="12797" max="12797" width="14.6640625" style="37" customWidth="1"/>
    <col min="12798" max="12798" width="9.33203125" style="37"/>
    <col min="12799" max="12799" width="75" style="37" bestFit="1" customWidth="1"/>
    <col min="12800" max="12800" width="12.33203125" style="37" customWidth="1"/>
    <col min="12801" max="12801" width="65.33203125" style="37" bestFit="1" customWidth="1"/>
    <col min="12802" max="12802" width="22.33203125" style="37" bestFit="1" customWidth="1"/>
    <col min="12803" max="12803" width="22.33203125" style="37" customWidth="1"/>
    <col min="12804" max="12804" width="35.1640625" style="37" bestFit="1" customWidth="1"/>
    <col min="12805" max="13048" width="9.33203125" style="37"/>
    <col min="13049" max="13049" width="76.83203125" style="37" customWidth="1"/>
    <col min="13050" max="13050" width="16.1640625" style="37" customWidth="1"/>
    <col min="13051" max="13051" width="12.83203125" style="37" customWidth="1"/>
    <col min="13052" max="13052" width="16.1640625" style="37" customWidth="1"/>
    <col min="13053" max="13053" width="14.6640625" style="37" customWidth="1"/>
    <col min="13054" max="13054" width="9.33203125" style="37"/>
    <col min="13055" max="13055" width="75" style="37" bestFit="1" customWidth="1"/>
    <col min="13056" max="13056" width="12.33203125" style="37" customWidth="1"/>
    <col min="13057" max="13057" width="65.33203125" style="37" bestFit="1" customWidth="1"/>
    <col min="13058" max="13058" width="22.33203125" style="37" bestFit="1" customWidth="1"/>
    <col min="13059" max="13059" width="22.33203125" style="37" customWidth="1"/>
    <col min="13060" max="13060" width="35.1640625" style="37" bestFit="1" customWidth="1"/>
    <col min="13061" max="13304" width="9.33203125" style="37"/>
    <col min="13305" max="13305" width="76.83203125" style="37" customWidth="1"/>
    <col min="13306" max="13306" width="16.1640625" style="37" customWidth="1"/>
    <col min="13307" max="13307" width="12.83203125" style="37" customWidth="1"/>
    <col min="13308" max="13308" width="16.1640625" style="37" customWidth="1"/>
    <col min="13309" max="13309" width="14.6640625" style="37" customWidth="1"/>
    <col min="13310" max="13310" width="9.33203125" style="37"/>
    <col min="13311" max="13311" width="75" style="37" bestFit="1" customWidth="1"/>
    <col min="13312" max="13312" width="12.33203125" style="37" customWidth="1"/>
    <col min="13313" max="13313" width="65.33203125" style="37" bestFit="1" customWidth="1"/>
    <col min="13314" max="13314" width="22.33203125" style="37" bestFit="1" customWidth="1"/>
    <col min="13315" max="13315" width="22.33203125" style="37" customWidth="1"/>
    <col min="13316" max="13316" width="35.1640625" style="37" bestFit="1" customWidth="1"/>
    <col min="13317" max="13560" width="9.33203125" style="37"/>
    <col min="13561" max="13561" width="76.83203125" style="37" customWidth="1"/>
    <col min="13562" max="13562" width="16.1640625" style="37" customWidth="1"/>
    <col min="13563" max="13563" width="12.83203125" style="37" customWidth="1"/>
    <col min="13564" max="13564" width="16.1640625" style="37" customWidth="1"/>
    <col min="13565" max="13565" width="14.6640625" style="37" customWidth="1"/>
    <col min="13566" max="13566" width="9.33203125" style="37"/>
    <col min="13567" max="13567" width="75" style="37" bestFit="1" customWidth="1"/>
    <col min="13568" max="13568" width="12.33203125" style="37" customWidth="1"/>
    <col min="13569" max="13569" width="65.33203125" style="37" bestFit="1" customWidth="1"/>
    <col min="13570" max="13570" width="22.33203125" style="37" bestFit="1" customWidth="1"/>
    <col min="13571" max="13571" width="22.33203125" style="37" customWidth="1"/>
    <col min="13572" max="13572" width="35.1640625" style="37" bestFit="1" customWidth="1"/>
    <col min="13573" max="13816" width="9.33203125" style="37"/>
    <col min="13817" max="13817" width="76.83203125" style="37" customWidth="1"/>
    <col min="13818" max="13818" width="16.1640625" style="37" customWidth="1"/>
    <col min="13819" max="13819" width="12.83203125" style="37" customWidth="1"/>
    <col min="13820" max="13820" width="16.1640625" style="37" customWidth="1"/>
    <col min="13821" max="13821" width="14.6640625" style="37" customWidth="1"/>
    <col min="13822" max="13822" width="9.33203125" style="37"/>
    <col min="13823" max="13823" width="75" style="37" bestFit="1" customWidth="1"/>
    <col min="13824" max="13824" width="12.33203125" style="37" customWidth="1"/>
    <col min="13825" max="13825" width="65.33203125" style="37" bestFit="1" customWidth="1"/>
    <col min="13826" max="13826" width="22.33203125" style="37" bestFit="1" customWidth="1"/>
    <col min="13827" max="13827" width="22.33203125" style="37" customWidth="1"/>
    <col min="13828" max="13828" width="35.1640625" style="37" bestFit="1" customWidth="1"/>
    <col min="13829" max="14072" width="9.33203125" style="37"/>
    <col min="14073" max="14073" width="76.83203125" style="37" customWidth="1"/>
    <col min="14074" max="14074" width="16.1640625" style="37" customWidth="1"/>
    <col min="14075" max="14075" width="12.83203125" style="37" customWidth="1"/>
    <col min="14076" max="14076" width="16.1640625" style="37" customWidth="1"/>
    <col min="14077" max="14077" width="14.6640625" style="37" customWidth="1"/>
    <col min="14078" max="14078" width="9.33203125" style="37"/>
    <col min="14079" max="14079" width="75" style="37" bestFit="1" customWidth="1"/>
    <col min="14080" max="14080" width="12.33203125" style="37" customWidth="1"/>
    <col min="14081" max="14081" width="65.33203125" style="37" bestFit="1" customWidth="1"/>
    <col min="14082" max="14082" width="22.33203125" style="37" bestFit="1" customWidth="1"/>
    <col min="14083" max="14083" width="22.33203125" style="37" customWidth="1"/>
    <col min="14084" max="14084" width="35.1640625" style="37" bestFit="1" customWidth="1"/>
    <col min="14085" max="14328" width="9.33203125" style="37"/>
    <col min="14329" max="14329" width="76.83203125" style="37" customWidth="1"/>
    <col min="14330" max="14330" width="16.1640625" style="37" customWidth="1"/>
    <col min="14331" max="14331" width="12.83203125" style="37" customWidth="1"/>
    <col min="14332" max="14332" width="16.1640625" style="37" customWidth="1"/>
    <col min="14333" max="14333" width="14.6640625" style="37" customWidth="1"/>
    <col min="14334" max="14334" width="9.33203125" style="37"/>
    <col min="14335" max="14335" width="75" style="37" bestFit="1" customWidth="1"/>
    <col min="14336" max="14336" width="12.33203125" style="37" customWidth="1"/>
    <col min="14337" max="14337" width="65.33203125" style="37" bestFit="1" customWidth="1"/>
    <col min="14338" max="14338" width="22.33203125" style="37" bestFit="1" customWidth="1"/>
    <col min="14339" max="14339" width="22.33203125" style="37" customWidth="1"/>
    <col min="14340" max="14340" width="35.1640625" style="37" bestFit="1" customWidth="1"/>
    <col min="14341" max="14584" width="9.33203125" style="37"/>
    <col min="14585" max="14585" width="76.83203125" style="37" customWidth="1"/>
    <col min="14586" max="14586" width="16.1640625" style="37" customWidth="1"/>
    <col min="14587" max="14587" width="12.83203125" style="37" customWidth="1"/>
    <col min="14588" max="14588" width="16.1640625" style="37" customWidth="1"/>
    <col min="14589" max="14589" width="14.6640625" style="37" customWidth="1"/>
    <col min="14590" max="14590" width="9.33203125" style="37"/>
    <col min="14591" max="14591" width="75" style="37" bestFit="1" customWidth="1"/>
    <col min="14592" max="14592" width="12.33203125" style="37" customWidth="1"/>
    <col min="14593" max="14593" width="65.33203125" style="37" bestFit="1" customWidth="1"/>
    <col min="14594" max="14594" width="22.33203125" style="37" bestFit="1" customWidth="1"/>
    <col min="14595" max="14595" width="22.33203125" style="37" customWidth="1"/>
    <col min="14596" max="14596" width="35.1640625" style="37" bestFit="1" customWidth="1"/>
    <col min="14597" max="14840" width="9.33203125" style="37"/>
    <col min="14841" max="14841" width="76.83203125" style="37" customWidth="1"/>
    <col min="14842" max="14842" width="16.1640625" style="37" customWidth="1"/>
    <col min="14843" max="14843" width="12.83203125" style="37" customWidth="1"/>
    <col min="14844" max="14844" width="16.1640625" style="37" customWidth="1"/>
    <col min="14845" max="14845" width="14.6640625" style="37" customWidth="1"/>
    <col min="14846" max="14846" width="9.33203125" style="37"/>
    <col min="14847" max="14847" width="75" style="37" bestFit="1" customWidth="1"/>
    <col min="14848" max="14848" width="12.33203125" style="37" customWidth="1"/>
    <col min="14849" max="14849" width="65.33203125" style="37" bestFit="1" customWidth="1"/>
    <col min="14850" max="14850" width="22.33203125" style="37" bestFit="1" customWidth="1"/>
    <col min="14851" max="14851" width="22.33203125" style="37" customWidth="1"/>
    <col min="14852" max="14852" width="35.1640625" style="37" bestFit="1" customWidth="1"/>
    <col min="14853" max="15096" width="9.33203125" style="37"/>
    <col min="15097" max="15097" width="76.83203125" style="37" customWidth="1"/>
    <col min="15098" max="15098" width="16.1640625" style="37" customWidth="1"/>
    <col min="15099" max="15099" width="12.83203125" style="37" customWidth="1"/>
    <col min="15100" max="15100" width="16.1640625" style="37" customWidth="1"/>
    <col min="15101" max="15101" width="14.6640625" style="37" customWidth="1"/>
    <col min="15102" max="15102" width="9.33203125" style="37"/>
    <col min="15103" max="15103" width="75" style="37" bestFit="1" customWidth="1"/>
    <col min="15104" max="15104" width="12.33203125" style="37" customWidth="1"/>
    <col min="15105" max="15105" width="65.33203125" style="37" bestFit="1" customWidth="1"/>
    <col min="15106" max="15106" width="22.33203125" style="37" bestFit="1" customWidth="1"/>
    <col min="15107" max="15107" width="22.33203125" style="37" customWidth="1"/>
    <col min="15108" max="15108" width="35.1640625" style="37" bestFit="1" customWidth="1"/>
    <col min="15109" max="15352" width="9.33203125" style="37"/>
    <col min="15353" max="15353" width="76.83203125" style="37" customWidth="1"/>
    <col min="15354" max="15354" width="16.1640625" style="37" customWidth="1"/>
    <col min="15355" max="15355" width="12.83203125" style="37" customWidth="1"/>
    <col min="15356" max="15356" width="16.1640625" style="37" customWidth="1"/>
    <col min="15357" max="15357" width="14.6640625" style="37" customWidth="1"/>
    <col min="15358" max="15358" width="9.33203125" style="37"/>
    <col min="15359" max="15359" width="75" style="37" bestFit="1" customWidth="1"/>
    <col min="15360" max="15360" width="12.33203125" style="37" customWidth="1"/>
    <col min="15361" max="15361" width="65.33203125" style="37" bestFit="1" customWidth="1"/>
    <col min="15362" max="15362" width="22.33203125" style="37" bestFit="1" customWidth="1"/>
    <col min="15363" max="15363" width="22.33203125" style="37" customWidth="1"/>
    <col min="15364" max="15364" width="35.1640625" style="37" bestFit="1" customWidth="1"/>
    <col min="15365" max="15608" width="9.33203125" style="37"/>
    <col min="15609" max="15609" width="76.83203125" style="37" customWidth="1"/>
    <col min="15610" max="15610" width="16.1640625" style="37" customWidth="1"/>
    <col min="15611" max="15611" width="12.83203125" style="37" customWidth="1"/>
    <col min="15612" max="15612" width="16.1640625" style="37" customWidth="1"/>
    <col min="15613" max="15613" width="14.6640625" style="37" customWidth="1"/>
    <col min="15614" max="15614" width="9.33203125" style="37"/>
    <col min="15615" max="15615" width="75" style="37" bestFit="1" customWidth="1"/>
    <col min="15616" max="15616" width="12.33203125" style="37" customWidth="1"/>
    <col min="15617" max="15617" width="65.33203125" style="37" bestFit="1" customWidth="1"/>
    <col min="15618" max="15618" width="22.33203125" style="37" bestFit="1" customWidth="1"/>
    <col min="15619" max="15619" width="22.33203125" style="37" customWidth="1"/>
    <col min="15620" max="15620" width="35.1640625" style="37" bestFit="1" customWidth="1"/>
    <col min="15621" max="15864" width="9.33203125" style="37"/>
    <col min="15865" max="15865" width="76.83203125" style="37" customWidth="1"/>
    <col min="15866" max="15866" width="16.1640625" style="37" customWidth="1"/>
    <col min="15867" max="15867" width="12.83203125" style="37" customWidth="1"/>
    <col min="15868" max="15868" width="16.1640625" style="37" customWidth="1"/>
    <col min="15869" max="15869" width="14.6640625" style="37" customWidth="1"/>
    <col min="15870" max="15870" width="9.33203125" style="37"/>
    <col min="15871" max="15871" width="75" style="37" bestFit="1" customWidth="1"/>
    <col min="15872" max="15872" width="12.33203125" style="37" customWidth="1"/>
    <col min="15873" max="15873" width="65.33203125" style="37" bestFit="1" customWidth="1"/>
    <col min="15874" max="15874" width="22.33203125" style="37" bestFit="1" customWidth="1"/>
    <col min="15875" max="15875" width="22.33203125" style="37" customWidth="1"/>
    <col min="15876" max="15876" width="35.1640625" style="37" bestFit="1" customWidth="1"/>
    <col min="15877" max="16120" width="9.33203125" style="37"/>
    <col min="16121" max="16121" width="76.83203125" style="37" customWidth="1"/>
    <col min="16122" max="16122" width="16.1640625" style="37" customWidth="1"/>
    <col min="16123" max="16123" width="12.83203125" style="37" customWidth="1"/>
    <col min="16124" max="16124" width="16.1640625" style="37" customWidth="1"/>
    <col min="16125" max="16125" width="14.6640625" style="37" customWidth="1"/>
    <col min="16126" max="16126" width="9.33203125" style="37"/>
    <col min="16127" max="16127" width="75" style="37" bestFit="1" customWidth="1"/>
    <col min="16128" max="16128" width="12.33203125" style="37" customWidth="1"/>
    <col min="16129" max="16129" width="65.33203125" style="37" bestFit="1" customWidth="1"/>
    <col min="16130" max="16130" width="22.33203125" style="37" bestFit="1" customWidth="1"/>
    <col min="16131" max="16131" width="22.33203125" style="37" customWidth="1"/>
    <col min="16132" max="16132" width="35.1640625" style="37" bestFit="1" customWidth="1"/>
    <col min="16133" max="16384" width="9.33203125" style="37"/>
  </cols>
  <sheetData>
    <row r="1" spans="1:13" ht="14.25" x14ac:dyDescent="0.2">
      <c r="A1" s="119" t="s">
        <v>116</v>
      </c>
      <c r="B1" s="119"/>
    </row>
    <row r="2" spans="1:13" ht="15" x14ac:dyDescent="0.25">
      <c r="A2" s="639" t="s">
        <v>4406</v>
      </c>
      <c r="B2" s="639"/>
      <c r="C2" s="640"/>
      <c r="D2" s="640"/>
    </row>
    <row r="3" spans="1:13" ht="13.5" x14ac:dyDescent="0.25">
      <c r="A3" s="38" t="str">
        <f>'Table 1'!A3</f>
        <v xml:space="preserve"> in </v>
      </c>
      <c r="B3" s="54"/>
      <c r="C3" s="54"/>
      <c r="D3" s="54"/>
    </row>
    <row r="4" spans="1:13" ht="13.5" x14ac:dyDescent="0.25">
      <c r="A4" s="38"/>
      <c r="B4" s="54"/>
      <c r="C4" s="54"/>
      <c r="D4" s="54"/>
      <c r="E4" s="54"/>
      <c r="F4" s="54"/>
      <c r="G4" s="54"/>
      <c r="H4" s="54"/>
      <c r="I4" s="54"/>
      <c r="J4" s="54"/>
      <c r="K4" s="54"/>
      <c r="L4" s="54"/>
      <c r="M4" s="54"/>
    </row>
    <row r="5" spans="1:13" ht="13.5" x14ac:dyDescent="0.25">
      <c r="A5" s="236"/>
      <c r="B5" s="689" t="str">
        <f>'Table 1'!B5</f>
        <v>2014Q3</v>
      </c>
      <c r="C5" s="689"/>
      <c r="D5" s="690"/>
      <c r="E5" s="685" t="str">
        <f>'Table 1'!C5</f>
        <v>2014Q4</v>
      </c>
      <c r="F5" s="686"/>
      <c r="G5" s="687"/>
      <c r="H5" s="688" t="str">
        <f>'Table 1'!D5</f>
        <v>2015Q1</v>
      </c>
      <c r="I5" s="689"/>
      <c r="J5" s="690"/>
      <c r="K5" s="685" t="str">
        <f>'Table 1'!E5</f>
        <v>2015Q2</v>
      </c>
      <c r="L5" s="686"/>
      <c r="M5" s="687"/>
    </row>
    <row r="6" spans="1:13" ht="14.25" customHeight="1" x14ac:dyDescent="0.2">
      <c r="A6" s="239"/>
      <c r="B6" s="222" t="s">
        <v>117</v>
      </c>
      <c r="C6" s="222" t="s">
        <v>118</v>
      </c>
      <c r="D6" s="223" t="s">
        <v>119</v>
      </c>
      <c r="E6" s="221" t="s">
        <v>117</v>
      </c>
      <c r="F6" s="222" t="s">
        <v>118</v>
      </c>
      <c r="G6" s="223" t="s">
        <v>119</v>
      </c>
      <c r="H6" s="221" t="s">
        <v>117</v>
      </c>
      <c r="I6" s="222" t="s">
        <v>118</v>
      </c>
      <c r="J6" s="223" t="s">
        <v>119</v>
      </c>
      <c r="K6" s="221" t="s">
        <v>117</v>
      </c>
      <c r="L6" s="222" t="s">
        <v>118</v>
      </c>
      <c r="M6" s="223" t="s">
        <v>119</v>
      </c>
    </row>
    <row r="7" spans="1:13" ht="14.25" customHeight="1" x14ac:dyDescent="0.2">
      <c r="A7" s="240"/>
      <c r="B7" s="225" t="s">
        <v>120</v>
      </c>
      <c r="C7" s="225" t="s">
        <v>121</v>
      </c>
      <c r="D7" s="226" t="s">
        <v>122</v>
      </c>
      <c r="E7" s="224" t="s">
        <v>120</v>
      </c>
      <c r="F7" s="225" t="s">
        <v>121</v>
      </c>
      <c r="G7" s="226" t="s">
        <v>122</v>
      </c>
      <c r="H7" s="224" t="s">
        <v>120</v>
      </c>
      <c r="I7" s="225" t="s">
        <v>121</v>
      </c>
      <c r="J7" s="226" t="s">
        <v>122</v>
      </c>
      <c r="K7" s="224" t="s">
        <v>120</v>
      </c>
      <c r="L7" s="225" t="s">
        <v>121</v>
      </c>
      <c r="M7" s="226" t="s">
        <v>122</v>
      </c>
    </row>
    <row r="8" spans="1:13" x14ac:dyDescent="0.2">
      <c r="A8" s="42" t="s">
        <v>27</v>
      </c>
      <c r="B8" s="439">
        <f t="shared" ref="B8:M8" si="0">B9+B10</f>
        <v>0</v>
      </c>
      <c r="C8" s="440">
        <f t="shared" si="0"/>
        <v>0</v>
      </c>
      <c r="D8" s="441">
        <f t="shared" si="0"/>
        <v>0</v>
      </c>
      <c r="E8" s="439">
        <f t="shared" si="0"/>
        <v>0</v>
      </c>
      <c r="F8" s="440">
        <f t="shared" si="0"/>
        <v>0</v>
      </c>
      <c r="G8" s="441">
        <f t="shared" si="0"/>
        <v>0</v>
      </c>
      <c r="H8" s="439">
        <f t="shared" si="0"/>
        <v>0</v>
      </c>
      <c r="I8" s="440">
        <f t="shared" si="0"/>
        <v>0</v>
      </c>
      <c r="J8" s="441">
        <f t="shared" si="0"/>
        <v>0</v>
      </c>
      <c r="K8" s="439">
        <f t="shared" si="0"/>
        <v>0</v>
      </c>
      <c r="L8" s="440">
        <f t="shared" si="0"/>
        <v>0</v>
      </c>
      <c r="M8" s="441">
        <f t="shared" si="0"/>
        <v>0</v>
      </c>
    </row>
    <row r="9" spans="1:13" x14ac:dyDescent="0.2">
      <c r="A9" s="41" t="s">
        <v>1</v>
      </c>
      <c r="B9" s="134"/>
      <c r="C9" s="135"/>
      <c r="D9" s="136"/>
      <c r="E9" s="134"/>
      <c r="F9" s="135"/>
      <c r="G9" s="136"/>
      <c r="H9" s="134"/>
      <c r="I9" s="135"/>
      <c r="J9" s="136"/>
      <c r="K9" s="134"/>
      <c r="L9" s="135"/>
      <c r="M9" s="136"/>
    </row>
    <row r="10" spans="1:13" x14ac:dyDescent="0.2">
      <c r="A10" s="41" t="s">
        <v>3</v>
      </c>
      <c r="B10" s="134"/>
      <c r="C10" s="135"/>
      <c r="D10" s="136"/>
      <c r="E10" s="134"/>
      <c r="F10" s="135"/>
      <c r="G10" s="136"/>
      <c r="H10" s="134"/>
      <c r="I10" s="135"/>
      <c r="J10" s="136"/>
      <c r="K10" s="134"/>
      <c r="L10" s="135"/>
      <c r="M10" s="136"/>
    </row>
    <row r="11" spans="1:13" x14ac:dyDescent="0.2">
      <c r="A11" s="42" t="s">
        <v>115</v>
      </c>
      <c r="B11" s="439">
        <f t="shared" ref="B11:M11" si="1">B12+B13</f>
        <v>0</v>
      </c>
      <c r="C11" s="440">
        <f t="shared" si="1"/>
        <v>0</v>
      </c>
      <c r="D11" s="441">
        <f t="shared" si="1"/>
        <v>0</v>
      </c>
      <c r="E11" s="439">
        <f t="shared" si="1"/>
        <v>0</v>
      </c>
      <c r="F11" s="440">
        <f t="shared" si="1"/>
        <v>0</v>
      </c>
      <c r="G11" s="441">
        <f t="shared" si="1"/>
        <v>0</v>
      </c>
      <c r="H11" s="439">
        <f t="shared" si="1"/>
        <v>0</v>
      </c>
      <c r="I11" s="440">
        <f t="shared" si="1"/>
        <v>0</v>
      </c>
      <c r="J11" s="441">
        <f t="shared" si="1"/>
        <v>0</v>
      </c>
      <c r="K11" s="439">
        <f t="shared" si="1"/>
        <v>0</v>
      </c>
      <c r="L11" s="440">
        <f t="shared" si="1"/>
        <v>0</v>
      </c>
      <c r="M11" s="441">
        <f t="shared" si="1"/>
        <v>0</v>
      </c>
    </row>
    <row r="12" spans="1:13" x14ac:dyDescent="0.2">
      <c r="A12" s="41" t="s">
        <v>1</v>
      </c>
      <c r="B12" s="134"/>
      <c r="C12" s="135"/>
      <c r="D12" s="136"/>
      <c r="E12" s="134"/>
      <c r="F12" s="135"/>
      <c r="G12" s="136"/>
      <c r="H12" s="134"/>
      <c r="I12" s="135"/>
      <c r="J12" s="136"/>
      <c r="K12" s="134"/>
      <c r="L12" s="135"/>
      <c r="M12" s="136"/>
    </row>
    <row r="13" spans="1:13" x14ac:dyDescent="0.2">
      <c r="A13" s="41" t="s">
        <v>3</v>
      </c>
      <c r="B13" s="134"/>
      <c r="C13" s="135"/>
      <c r="D13" s="136"/>
      <c r="E13" s="134"/>
      <c r="F13" s="135"/>
      <c r="G13" s="136"/>
      <c r="H13" s="134"/>
      <c r="I13" s="135"/>
      <c r="J13" s="136"/>
      <c r="K13" s="134"/>
      <c r="L13" s="135"/>
      <c r="M13" s="136"/>
    </row>
    <row r="14" spans="1:13" x14ac:dyDescent="0.2">
      <c r="A14" s="42" t="s">
        <v>56</v>
      </c>
      <c r="B14" s="439">
        <f t="shared" ref="B14:M14" si="2">B15+B16</f>
        <v>0</v>
      </c>
      <c r="C14" s="440">
        <f t="shared" si="2"/>
        <v>0</v>
      </c>
      <c r="D14" s="441">
        <f t="shared" si="2"/>
        <v>0</v>
      </c>
      <c r="E14" s="439">
        <f t="shared" si="2"/>
        <v>0</v>
      </c>
      <c r="F14" s="440">
        <f t="shared" si="2"/>
        <v>0</v>
      </c>
      <c r="G14" s="441">
        <f t="shared" si="2"/>
        <v>0</v>
      </c>
      <c r="H14" s="439">
        <f t="shared" si="2"/>
        <v>0</v>
      </c>
      <c r="I14" s="440">
        <f t="shared" si="2"/>
        <v>0</v>
      </c>
      <c r="J14" s="441">
        <f t="shared" si="2"/>
        <v>0</v>
      </c>
      <c r="K14" s="439">
        <f t="shared" si="2"/>
        <v>0</v>
      </c>
      <c r="L14" s="440">
        <f t="shared" si="2"/>
        <v>0</v>
      </c>
      <c r="M14" s="441">
        <f t="shared" si="2"/>
        <v>0</v>
      </c>
    </row>
    <row r="15" spans="1:13" x14ac:dyDescent="0.2">
      <c r="A15" s="41" t="s">
        <v>1</v>
      </c>
      <c r="B15" s="134"/>
      <c r="C15" s="135"/>
      <c r="D15" s="136"/>
      <c r="E15" s="134"/>
      <c r="F15" s="135"/>
      <c r="G15" s="136"/>
      <c r="H15" s="134"/>
      <c r="I15" s="135"/>
      <c r="J15" s="136"/>
      <c r="K15" s="134"/>
      <c r="L15" s="135"/>
      <c r="M15" s="136"/>
    </row>
    <row r="16" spans="1:13" x14ac:dyDescent="0.2">
      <c r="A16" s="41" t="s">
        <v>3</v>
      </c>
      <c r="B16" s="134"/>
      <c r="C16" s="135"/>
      <c r="D16" s="136"/>
      <c r="E16" s="134"/>
      <c r="F16" s="135"/>
      <c r="G16" s="136"/>
      <c r="H16" s="134"/>
      <c r="I16" s="135"/>
      <c r="J16" s="136"/>
      <c r="K16" s="134"/>
      <c r="L16" s="135"/>
      <c r="M16" s="136"/>
    </row>
    <row r="17" spans="1:13" x14ac:dyDescent="0.2">
      <c r="A17" s="42" t="s">
        <v>57</v>
      </c>
      <c r="B17" s="439">
        <f t="shared" ref="B17:M17" si="3">B18+B19</f>
        <v>0</v>
      </c>
      <c r="C17" s="440">
        <f t="shared" si="3"/>
        <v>0</v>
      </c>
      <c r="D17" s="441">
        <f t="shared" si="3"/>
        <v>0</v>
      </c>
      <c r="E17" s="439">
        <f t="shared" si="3"/>
        <v>0</v>
      </c>
      <c r="F17" s="440">
        <f t="shared" si="3"/>
        <v>0</v>
      </c>
      <c r="G17" s="441">
        <f t="shared" si="3"/>
        <v>0</v>
      </c>
      <c r="H17" s="439">
        <f t="shared" si="3"/>
        <v>0</v>
      </c>
      <c r="I17" s="440">
        <f t="shared" si="3"/>
        <v>0</v>
      </c>
      <c r="J17" s="441">
        <f t="shared" si="3"/>
        <v>0</v>
      </c>
      <c r="K17" s="439">
        <f t="shared" si="3"/>
        <v>0</v>
      </c>
      <c r="L17" s="440">
        <f t="shared" si="3"/>
        <v>0</v>
      </c>
      <c r="M17" s="441">
        <f t="shared" si="3"/>
        <v>0</v>
      </c>
    </row>
    <row r="18" spans="1:13" x14ac:dyDescent="0.2">
      <c r="A18" s="41" t="s">
        <v>1</v>
      </c>
      <c r="B18" s="134"/>
      <c r="C18" s="135"/>
      <c r="D18" s="136"/>
      <c r="E18" s="134"/>
      <c r="F18" s="135"/>
      <c r="G18" s="136"/>
      <c r="H18" s="134"/>
      <c r="I18" s="135"/>
      <c r="J18" s="136"/>
      <c r="K18" s="134"/>
      <c r="L18" s="135"/>
      <c r="M18" s="136"/>
    </row>
    <row r="19" spans="1:13" x14ac:dyDescent="0.2">
      <c r="A19" s="41" t="s">
        <v>3</v>
      </c>
      <c r="B19" s="134"/>
      <c r="C19" s="135"/>
      <c r="D19" s="136"/>
      <c r="E19" s="134"/>
      <c r="F19" s="135"/>
      <c r="G19" s="136"/>
      <c r="H19" s="134"/>
      <c r="I19" s="135"/>
      <c r="J19" s="136"/>
      <c r="K19" s="134"/>
      <c r="L19" s="135"/>
      <c r="M19" s="136"/>
    </row>
    <row r="20" spans="1:13" x14ac:dyDescent="0.2">
      <c r="A20" s="32" t="s">
        <v>4</v>
      </c>
      <c r="B20" s="33">
        <f t="shared" ref="B20:M20" si="4">B8+B11+B14+B17</f>
        <v>0</v>
      </c>
      <c r="C20" s="16">
        <f t="shared" si="4"/>
        <v>0</v>
      </c>
      <c r="D20" s="34">
        <f t="shared" si="4"/>
        <v>0</v>
      </c>
      <c r="E20" s="33">
        <f t="shared" si="4"/>
        <v>0</v>
      </c>
      <c r="F20" s="16">
        <f t="shared" si="4"/>
        <v>0</v>
      </c>
      <c r="G20" s="34">
        <f t="shared" si="4"/>
        <v>0</v>
      </c>
      <c r="H20" s="33">
        <f t="shared" si="4"/>
        <v>0</v>
      </c>
      <c r="I20" s="16">
        <f t="shared" si="4"/>
        <v>0</v>
      </c>
      <c r="J20" s="34">
        <f t="shared" si="4"/>
        <v>0</v>
      </c>
      <c r="K20" s="33">
        <f t="shared" si="4"/>
        <v>0</v>
      </c>
      <c r="L20" s="16">
        <f t="shared" si="4"/>
        <v>0</v>
      </c>
      <c r="M20" s="34">
        <f t="shared" si="4"/>
        <v>0</v>
      </c>
    </row>
    <row r="21" spans="1:13" x14ac:dyDescent="0.2">
      <c r="A21" s="164" t="s">
        <v>1</v>
      </c>
      <c r="B21" s="561">
        <f t="shared" ref="B21:M21" si="5">B9+B12+B15+B18</f>
        <v>0</v>
      </c>
      <c r="C21" s="562">
        <f t="shared" si="5"/>
        <v>0</v>
      </c>
      <c r="D21" s="563">
        <f t="shared" si="5"/>
        <v>0</v>
      </c>
      <c r="E21" s="561">
        <f t="shared" si="5"/>
        <v>0</v>
      </c>
      <c r="F21" s="562">
        <f t="shared" si="5"/>
        <v>0</v>
      </c>
      <c r="G21" s="563">
        <f t="shared" si="5"/>
        <v>0</v>
      </c>
      <c r="H21" s="561">
        <f t="shared" si="5"/>
        <v>0</v>
      </c>
      <c r="I21" s="562">
        <f t="shared" si="5"/>
        <v>0</v>
      </c>
      <c r="J21" s="563">
        <f t="shared" si="5"/>
        <v>0</v>
      </c>
      <c r="K21" s="561">
        <f t="shared" si="5"/>
        <v>0</v>
      </c>
      <c r="L21" s="562">
        <f t="shared" si="5"/>
        <v>0</v>
      </c>
      <c r="M21" s="563">
        <f t="shared" si="5"/>
        <v>0</v>
      </c>
    </row>
    <row r="22" spans="1:13" x14ac:dyDescent="0.2">
      <c r="A22" s="80" t="s">
        <v>3</v>
      </c>
      <c r="B22" s="564">
        <f t="shared" ref="B22:M22" si="6">B10+B13+B16+B19</f>
        <v>0</v>
      </c>
      <c r="C22" s="565">
        <f t="shared" si="6"/>
        <v>0</v>
      </c>
      <c r="D22" s="566">
        <f t="shared" si="6"/>
        <v>0</v>
      </c>
      <c r="E22" s="564">
        <f t="shared" si="6"/>
        <v>0</v>
      </c>
      <c r="F22" s="565">
        <f t="shared" si="6"/>
        <v>0</v>
      </c>
      <c r="G22" s="566">
        <f t="shared" si="6"/>
        <v>0</v>
      </c>
      <c r="H22" s="564">
        <f t="shared" si="6"/>
        <v>0</v>
      </c>
      <c r="I22" s="565">
        <f t="shared" si="6"/>
        <v>0</v>
      </c>
      <c r="J22" s="566">
        <f t="shared" si="6"/>
        <v>0</v>
      </c>
      <c r="K22" s="564">
        <f t="shared" si="6"/>
        <v>0</v>
      </c>
      <c r="L22" s="565">
        <f t="shared" si="6"/>
        <v>0</v>
      </c>
      <c r="M22" s="566">
        <f t="shared" si="6"/>
        <v>0</v>
      </c>
    </row>
    <row r="23" spans="1:13" x14ac:dyDescent="0.2">
      <c r="A23" s="37"/>
      <c r="B23" s="37"/>
    </row>
    <row r="24" spans="1:13" x14ac:dyDescent="0.2">
      <c r="A24" s="44" t="s">
        <v>5</v>
      </c>
      <c r="B24" s="45"/>
    </row>
    <row r="25" spans="1:13" ht="40.5" customHeight="1" x14ac:dyDescent="0.2">
      <c r="A25" s="655" t="s">
        <v>4181</v>
      </c>
      <c r="B25" s="655"/>
      <c r="C25" s="655"/>
      <c r="D25" s="655"/>
    </row>
    <row r="26" spans="1:13" ht="15" customHeight="1" x14ac:dyDescent="0.2">
      <c r="A26" s="655" t="s">
        <v>4187</v>
      </c>
      <c r="B26" s="655"/>
      <c r="C26" s="655"/>
      <c r="D26" s="655"/>
    </row>
    <row r="27" spans="1:13" ht="26.25" customHeight="1" x14ac:dyDescent="0.2">
      <c r="A27" s="655" t="s">
        <v>4184</v>
      </c>
      <c r="B27" s="655"/>
      <c r="C27" s="655"/>
      <c r="D27" s="655"/>
    </row>
    <row r="28" spans="1:13" ht="42.75" customHeight="1" x14ac:dyDescent="0.2">
      <c r="A28" s="655" t="s">
        <v>4183</v>
      </c>
      <c r="B28" s="655"/>
      <c r="C28" s="655"/>
      <c r="D28" s="655"/>
    </row>
    <row r="29" spans="1:13" ht="41.25" customHeight="1" x14ac:dyDescent="0.2">
      <c r="A29" s="655" t="s">
        <v>4186</v>
      </c>
      <c r="B29" s="655"/>
      <c r="C29" s="655"/>
      <c r="D29" s="655"/>
    </row>
    <row r="30" spans="1:13" ht="29.25" customHeight="1" x14ac:dyDescent="0.2">
      <c r="A30" s="655" t="s">
        <v>4182</v>
      </c>
      <c r="B30" s="655"/>
      <c r="C30" s="655"/>
      <c r="D30" s="655"/>
    </row>
    <row r="31" spans="1:13" x14ac:dyDescent="0.2">
      <c r="A31" s="56" t="s">
        <v>6</v>
      </c>
      <c r="B31" s="56"/>
      <c r="C31" s="56"/>
      <c r="D31" s="57"/>
    </row>
    <row r="32" spans="1:13" x14ac:dyDescent="0.2">
      <c r="A32" s="646"/>
      <c r="B32" s="647"/>
      <c r="C32" s="647"/>
      <c r="D32" s="648"/>
    </row>
    <row r="33" spans="1:4" x14ac:dyDescent="0.2">
      <c r="A33" s="649"/>
      <c r="B33" s="650"/>
      <c r="C33" s="650"/>
      <c r="D33" s="651"/>
    </row>
    <row r="34" spans="1:4" x14ac:dyDescent="0.2">
      <c r="A34" s="652"/>
      <c r="B34" s="653"/>
      <c r="C34" s="653"/>
      <c r="D34" s="654"/>
    </row>
    <row r="35" spans="1:4" ht="12.75" customHeight="1" x14ac:dyDescent="0.2">
      <c r="A35" s="37"/>
      <c r="B35" s="37"/>
      <c r="C35" s="37"/>
      <c r="D35" s="37"/>
    </row>
    <row r="36" spans="1:4" x14ac:dyDescent="0.2">
      <c r="A36" s="47" t="s">
        <v>4185</v>
      </c>
      <c r="B36" s="48"/>
      <c r="C36" s="49"/>
    </row>
    <row r="37" spans="1:4" x14ac:dyDescent="0.2">
      <c r="A37" s="131" t="s">
        <v>65</v>
      </c>
      <c r="B37" s="170"/>
      <c r="C37" s="171"/>
    </row>
    <row r="38" spans="1:4" x14ac:dyDescent="0.2">
      <c r="A38" s="50"/>
      <c r="B38" s="51"/>
      <c r="C38" s="52"/>
    </row>
  </sheetData>
  <sheetProtection password="CC6A" sheet="1" objects="1" scenarios="1"/>
  <mergeCells count="12">
    <mergeCell ref="E5:G5"/>
    <mergeCell ref="H5:J5"/>
    <mergeCell ref="K5:M5"/>
    <mergeCell ref="A2:D2"/>
    <mergeCell ref="A25:D25"/>
    <mergeCell ref="B5:D5"/>
    <mergeCell ref="A32:D34"/>
    <mergeCell ref="A26:D26"/>
    <mergeCell ref="A30:D30"/>
    <mergeCell ref="A27:D27"/>
    <mergeCell ref="A28:D28"/>
    <mergeCell ref="A29:D29"/>
  </mergeCells>
  <pageMargins left="0.7" right="0.7" top="0.75" bottom="0.75" header="0.3" footer="0.3"/>
  <pageSetup scale="43" orientation="landscape" r:id="rId1"/>
  <ignoredErrors>
    <ignoredError sqref="B9:B19 B8 C21:D21 C8:D8 C9:D19 C22:D22 E8:M8 E22:M22 C20:E20 E9:M19 E21:M21 B21:B22 G20:M20"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E60"/>
  <sheetViews>
    <sheetView workbookViewId="0">
      <pane xSplit="1" ySplit="5" topLeftCell="B6" activePane="bottomRight" state="frozen"/>
      <selection activeCell="A41" sqref="A41"/>
      <selection pane="topRight" activeCell="A41" sqref="A41"/>
      <selection pane="bottomLeft" activeCell="A41" sqref="A41"/>
      <selection pane="bottomRight"/>
    </sheetView>
  </sheetViews>
  <sheetFormatPr defaultRowHeight="12.75" x14ac:dyDescent="0.2"/>
  <cols>
    <col min="1" max="1" width="66.6640625" style="36" customWidth="1"/>
    <col min="2" max="5" width="16.1640625" style="36" customWidth="1"/>
    <col min="6" max="235" width="9.33203125" style="37"/>
    <col min="236" max="236" width="76.83203125" style="37" customWidth="1"/>
    <col min="237" max="237" width="16.1640625" style="37" customWidth="1"/>
    <col min="238" max="238" width="12.83203125" style="37" customWidth="1"/>
    <col min="239" max="239" width="16.1640625" style="37" customWidth="1"/>
    <col min="240" max="240" width="14.6640625" style="37" customWidth="1"/>
    <col min="241" max="241" width="9.33203125" style="37"/>
    <col min="242" max="242" width="75" style="37" bestFit="1" customWidth="1"/>
    <col min="243" max="243" width="12.33203125" style="37" customWidth="1"/>
    <col min="244" max="244" width="65.33203125" style="37" bestFit="1" customWidth="1"/>
    <col min="245" max="245" width="22.33203125" style="37" bestFit="1" customWidth="1"/>
    <col min="246" max="246" width="22.33203125" style="37" customWidth="1"/>
    <col min="247" max="247" width="35.1640625" style="37" bestFit="1" customWidth="1"/>
    <col min="248" max="491" width="9.33203125" style="37"/>
    <col min="492" max="492" width="76.83203125" style="37" customWidth="1"/>
    <col min="493" max="493" width="16.1640625" style="37" customWidth="1"/>
    <col min="494" max="494" width="12.83203125" style="37" customWidth="1"/>
    <col min="495" max="495" width="16.1640625" style="37" customWidth="1"/>
    <col min="496" max="496" width="14.6640625" style="37" customWidth="1"/>
    <col min="497" max="497" width="9.33203125" style="37"/>
    <col min="498" max="498" width="75" style="37" bestFit="1" customWidth="1"/>
    <col min="499" max="499" width="12.33203125" style="37" customWidth="1"/>
    <col min="500" max="500" width="65.33203125" style="37" bestFit="1" customWidth="1"/>
    <col min="501" max="501" width="22.33203125" style="37" bestFit="1" customWidth="1"/>
    <col min="502" max="502" width="22.33203125" style="37" customWidth="1"/>
    <col min="503" max="503" width="35.1640625" style="37" bestFit="1" customWidth="1"/>
    <col min="504" max="747" width="9.33203125" style="37"/>
    <col min="748" max="748" width="76.83203125" style="37" customWidth="1"/>
    <col min="749" max="749" width="16.1640625" style="37" customWidth="1"/>
    <col min="750" max="750" width="12.83203125" style="37" customWidth="1"/>
    <col min="751" max="751" width="16.1640625" style="37" customWidth="1"/>
    <col min="752" max="752" width="14.6640625" style="37" customWidth="1"/>
    <col min="753" max="753" width="9.33203125" style="37"/>
    <col min="754" max="754" width="75" style="37" bestFit="1" customWidth="1"/>
    <col min="755" max="755" width="12.33203125" style="37" customWidth="1"/>
    <col min="756" max="756" width="65.33203125" style="37" bestFit="1" customWidth="1"/>
    <col min="757" max="757" width="22.33203125" style="37" bestFit="1" customWidth="1"/>
    <col min="758" max="758" width="22.33203125" style="37" customWidth="1"/>
    <col min="759" max="759" width="35.1640625" style="37" bestFit="1" customWidth="1"/>
    <col min="760" max="1003" width="9.33203125" style="37"/>
    <col min="1004" max="1004" width="76.83203125" style="37" customWidth="1"/>
    <col min="1005" max="1005" width="16.1640625" style="37" customWidth="1"/>
    <col min="1006" max="1006" width="12.83203125" style="37" customWidth="1"/>
    <col min="1007" max="1007" width="16.1640625" style="37" customWidth="1"/>
    <col min="1008" max="1008" width="14.6640625" style="37" customWidth="1"/>
    <col min="1009" max="1009" width="9.33203125" style="37"/>
    <col min="1010" max="1010" width="75" style="37" bestFit="1" customWidth="1"/>
    <col min="1011" max="1011" width="12.33203125" style="37" customWidth="1"/>
    <col min="1012" max="1012" width="65.33203125" style="37" bestFit="1" customWidth="1"/>
    <col min="1013" max="1013" width="22.33203125" style="37" bestFit="1" customWidth="1"/>
    <col min="1014" max="1014" width="22.33203125" style="37" customWidth="1"/>
    <col min="1015" max="1015" width="35.1640625" style="37" bestFit="1" customWidth="1"/>
    <col min="1016" max="1259" width="9.33203125" style="37"/>
    <col min="1260" max="1260" width="76.83203125" style="37" customWidth="1"/>
    <col min="1261" max="1261" width="16.1640625" style="37" customWidth="1"/>
    <col min="1262" max="1262" width="12.83203125" style="37" customWidth="1"/>
    <col min="1263" max="1263" width="16.1640625" style="37" customWidth="1"/>
    <col min="1264" max="1264" width="14.6640625" style="37" customWidth="1"/>
    <col min="1265" max="1265" width="9.33203125" style="37"/>
    <col min="1266" max="1266" width="75" style="37" bestFit="1" customWidth="1"/>
    <col min="1267" max="1267" width="12.33203125" style="37" customWidth="1"/>
    <col min="1268" max="1268" width="65.33203125" style="37" bestFit="1" customWidth="1"/>
    <col min="1269" max="1269" width="22.33203125" style="37" bestFit="1" customWidth="1"/>
    <col min="1270" max="1270" width="22.33203125" style="37" customWidth="1"/>
    <col min="1271" max="1271" width="35.1640625" style="37" bestFit="1" customWidth="1"/>
    <col min="1272" max="1515" width="9.33203125" style="37"/>
    <col min="1516" max="1516" width="76.83203125" style="37" customWidth="1"/>
    <col min="1517" max="1517" width="16.1640625" style="37" customWidth="1"/>
    <col min="1518" max="1518" width="12.83203125" style="37" customWidth="1"/>
    <col min="1519" max="1519" width="16.1640625" style="37" customWidth="1"/>
    <col min="1520" max="1520" width="14.6640625" style="37" customWidth="1"/>
    <col min="1521" max="1521" width="9.33203125" style="37"/>
    <col min="1522" max="1522" width="75" style="37" bestFit="1" customWidth="1"/>
    <col min="1523" max="1523" width="12.33203125" style="37" customWidth="1"/>
    <col min="1524" max="1524" width="65.33203125" style="37" bestFit="1" customWidth="1"/>
    <col min="1525" max="1525" width="22.33203125" style="37" bestFit="1" customWidth="1"/>
    <col min="1526" max="1526" width="22.33203125" style="37" customWidth="1"/>
    <col min="1527" max="1527" width="35.1640625" style="37" bestFit="1" customWidth="1"/>
    <col min="1528" max="1771" width="9.33203125" style="37"/>
    <col min="1772" max="1772" width="76.83203125" style="37" customWidth="1"/>
    <col min="1773" max="1773" width="16.1640625" style="37" customWidth="1"/>
    <col min="1774" max="1774" width="12.83203125" style="37" customWidth="1"/>
    <col min="1775" max="1775" width="16.1640625" style="37" customWidth="1"/>
    <col min="1776" max="1776" width="14.6640625" style="37" customWidth="1"/>
    <col min="1777" max="1777" width="9.33203125" style="37"/>
    <col min="1778" max="1778" width="75" style="37" bestFit="1" customWidth="1"/>
    <col min="1779" max="1779" width="12.33203125" style="37" customWidth="1"/>
    <col min="1780" max="1780" width="65.33203125" style="37" bestFit="1" customWidth="1"/>
    <col min="1781" max="1781" width="22.33203125" style="37" bestFit="1" customWidth="1"/>
    <col min="1782" max="1782" width="22.33203125" style="37" customWidth="1"/>
    <col min="1783" max="1783" width="35.1640625" style="37" bestFit="1" customWidth="1"/>
    <col min="1784" max="2027" width="9.33203125" style="37"/>
    <col min="2028" max="2028" width="76.83203125" style="37" customWidth="1"/>
    <col min="2029" max="2029" width="16.1640625" style="37" customWidth="1"/>
    <col min="2030" max="2030" width="12.83203125" style="37" customWidth="1"/>
    <col min="2031" max="2031" width="16.1640625" style="37" customWidth="1"/>
    <col min="2032" max="2032" width="14.6640625" style="37" customWidth="1"/>
    <col min="2033" max="2033" width="9.33203125" style="37"/>
    <col min="2034" max="2034" width="75" style="37" bestFit="1" customWidth="1"/>
    <col min="2035" max="2035" width="12.33203125" style="37" customWidth="1"/>
    <col min="2036" max="2036" width="65.33203125" style="37" bestFit="1" customWidth="1"/>
    <col min="2037" max="2037" width="22.33203125" style="37" bestFit="1" customWidth="1"/>
    <col min="2038" max="2038" width="22.33203125" style="37" customWidth="1"/>
    <col min="2039" max="2039" width="35.1640625" style="37" bestFit="1" customWidth="1"/>
    <col min="2040" max="2283" width="9.33203125" style="37"/>
    <col min="2284" max="2284" width="76.83203125" style="37" customWidth="1"/>
    <col min="2285" max="2285" width="16.1640625" style="37" customWidth="1"/>
    <col min="2286" max="2286" width="12.83203125" style="37" customWidth="1"/>
    <col min="2287" max="2287" width="16.1640625" style="37" customWidth="1"/>
    <col min="2288" max="2288" width="14.6640625" style="37" customWidth="1"/>
    <col min="2289" max="2289" width="9.33203125" style="37"/>
    <col min="2290" max="2290" width="75" style="37" bestFit="1" customWidth="1"/>
    <col min="2291" max="2291" width="12.33203125" style="37" customWidth="1"/>
    <col min="2292" max="2292" width="65.33203125" style="37" bestFit="1" customWidth="1"/>
    <col min="2293" max="2293" width="22.33203125" style="37" bestFit="1" customWidth="1"/>
    <col min="2294" max="2294" width="22.33203125" style="37" customWidth="1"/>
    <col min="2295" max="2295" width="35.1640625" style="37" bestFit="1" customWidth="1"/>
    <col min="2296" max="2539" width="9.33203125" style="37"/>
    <col min="2540" max="2540" width="76.83203125" style="37" customWidth="1"/>
    <col min="2541" max="2541" width="16.1640625" style="37" customWidth="1"/>
    <col min="2542" max="2542" width="12.83203125" style="37" customWidth="1"/>
    <col min="2543" max="2543" width="16.1640625" style="37" customWidth="1"/>
    <col min="2544" max="2544" width="14.6640625" style="37" customWidth="1"/>
    <col min="2545" max="2545" width="9.33203125" style="37"/>
    <col min="2546" max="2546" width="75" style="37" bestFit="1" customWidth="1"/>
    <col min="2547" max="2547" width="12.33203125" style="37" customWidth="1"/>
    <col min="2548" max="2548" width="65.33203125" style="37" bestFit="1" customWidth="1"/>
    <col min="2549" max="2549" width="22.33203125" style="37" bestFit="1" customWidth="1"/>
    <col min="2550" max="2550" width="22.33203125" style="37" customWidth="1"/>
    <col min="2551" max="2551" width="35.1640625" style="37" bestFit="1" customWidth="1"/>
    <col min="2552" max="2795" width="9.33203125" style="37"/>
    <col min="2796" max="2796" width="76.83203125" style="37" customWidth="1"/>
    <col min="2797" max="2797" width="16.1640625" style="37" customWidth="1"/>
    <col min="2798" max="2798" width="12.83203125" style="37" customWidth="1"/>
    <col min="2799" max="2799" width="16.1640625" style="37" customWidth="1"/>
    <col min="2800" max="2800" width="14.6640625" style="37" customWidth="1"/>
    <col min="2801" max="2801" width="9.33203125" style="37"/>
    <col min="2802" max="2802" width="75" style="37" bestFit="1" customWidth="1"/>
    <col min="2803" max="2803" width="12.33203125" style="37" customWidth="1"/>
    <col min="2804" max="2804" width="65.33203125" style="37" bestFit="1" customWidth="1"/>
    <col min="2805" max="2805" width="22.33203125" style="37" bestFit="1" customWidth="1"/>
    <col min="2806" max="2806" width="22.33203125" style="37" customWidth="1"/>
    <col min="2807" max="2807" width="35.1640625" style="37" bestFit="1" customWidth="1"/>
    <col min="2808" max="3051" width="9.33203125" style="37"/>
    <col min="3052" max="3052" width="76.83203125" style="37" customWidth="1"/>
    <col min="3053" max="3053" width="16.1640625" style="37" customWidth="1"/>
    <col min="3054" max="3054" width="12.83203125" style="37" customWidth="1"/>
    <col min="3055" max="3055" width="16.1640625" style="37" customWidth="1"/>
    <col min="3056" max="3056" width="14.6640625" style="37" customWidth="1"/>
    <col min="3057" max="3057" width="9.33203125" style="37"/>
    <col min="3058" max="3058" width="75" style="37" bestFit="1" customWidth="1"/>
    <col min="3059" max="3059" width="12.33203125" style="37" customWidth="1"/>
    <col min="3060" max="3060" width="65.33203125" style="37" bestFit="1" customWidth="1"/>
    <col min="3061" max="3061" width="22.33203125" style="37" bestFit="1" customWidth="1"/>
    <col min="3062" max="3062" width="22.33203125" style="37" customWidth="1"/>
    <col min="3063" max="3063" width="35.1640625" style="37" bestFit="1" customWidth="1"/>
    <col min="3064" max="3307" width="9.33203125" style="37"/>
    <col min="3308" max="3308" width="76.83203125" style="37" customWidth="1"/>
    <col min="3309" max="3309" width="16.1640625" style="37" customWidth="1"/>
    <col min="3310" max="3310" width="12.83203125" style="37" customWidth="1"/>
    <col min="3311" max="3311" width="16.1640625" style="37" customWidth="1"/>
    <col min="3312" max="3312" width="14.6640625" style="37" customWidth="1"/>
    <col min="3313" max="3313" width="9.33203125" style="37"/>
    <col min="3314" max="3314" width="75" style="37" bestFit="1" customWidth="1"/>
    <col min="3315" max="3315" width="12.33203125" style="37" customWidth="1"/>
    <col min="3316" max="3316" width="65.33203125" style="37" bestFit="1" customWidth="1"/>
    <col min="3317" max="3317" width="22.33203125" style="37" bestFit="1" customWidth="1"/>
    <col min="3318" max="3318" width="22.33203125" style="37" customWidth="1"/>
    <col min="3319" max="3319" width="35.1640625" style="37" bestFit="1" customWidth="1"/>
    <col min="3320" max="3563" width="9.33203125" style="37"/>
    <col min="3564" max="3564" width="76.83203125" style="37" customWidth="1"/>
    <col min="3565" max="3565" width="16.1640625" style="37" customWidth="1"/>
    <col min="3566" max="3566" width="12.83203125" style="37" customWidth="1"/>
    <col min="3567" max="3567" width="16.1640625" style="37" customWidth="1"/>
    <col min="3568" max="3568" width="14.6640625" style="37" customWidth="1"/>
    <col min="3569" max="3569" width="9.33203125" style="37"/>
    <col min="3570" max="3570" width="75" style="37" bestFit="1" customWidth="1"/>
    <col min="3571" max="3571" width="12.33203125" style="37" customWidth="1"/>
    <col min="3572" max="3572" width="65.33203125" style="37" bestFit="1" customWidth="1"/>
    <col min="3573" max="3573" width="22.33203125" style="37" bestFit="1" customWidth="1"/>
    <col min="3574" max="3574" width="22.33203125" style="37" customWidth="1"/>
    <col min="3575" max="3575" width="35.1640625" style="37" bestFit="1" customWidth="1"/>
    <col min="3576" max="3819" width="9.33203125" style="37"/>
    <col min="3820" max="3820" width="76.83203125" style="37" customWidth="1"/>
    <col min="3821" max="3821" width="16.1640625" style="37" customWidth="1"/>
    <col min="3822" max="3822" width="12.83203125" style="37" customWidth="1"/>
    <col min="3823" max="3823" width="16.1640625" style="37" customWidth="1"/>
    <col min="3824" max="3824" width="14.6640625" style="37" customWidth="1"/>
    <col min="3825" max="3825" width="9.33203125" style="37"/>
    <col min="3826" max="3826" width="75" style="37" bestFit="1" customWidth="1"/>
    <col min="3827" max="3827" width="12.33203125" style="37" customWidth="1"/>
    <col min="3828" max="3828" width="65.33203125" style="37" bestFit="1" customWidth="1"/>
    <col min="3829" max="3829" width="22.33203125" style="37" bestFit="1" customWidth="1"/>
    <col min="3830" max="3830" width="22.33203125" style="37" customWidth="1"/>
    <col min="3831" max="3831" width="35.1640625" style="37" bestFit="1" customWidth="1"/>
    <col min="3832" max="4075" width="9.33203125" style="37"/>
    <col min="4076" max="4076" width="76.83203125" style="37" customWidth="1"/>
    <col min="4077" max="4077" width="16.1640625" style="37" customWidth="1"/>
    <col min="4078" max="4078" width="12.83203125" style="37" customWidth="1"/>
    <col min="4079" max="4079" width="16.1640625" style="37" customWidth="1"/>
    <col min="4080" max="4080" width="14.6640625" style="37" customWidth="1"/>
    <col min="4081" max="4081" width="9.33203125" style="37"/>
    <col min="4082" max="4082" width="75" style="37" bestFit="1" customWidth="1"/>
    <col min="4083" max="4083" width="12.33203125" style="37" customWidth="1"/>
    <col min="4084" max="4084" width="65.33203125" style="37" bestFit="1" customWidth="1"/>
    <col min="4085" max="4085" width="22.33203125" style="37" bestFit="1" customWidth="1"/>
    <col min="4086" max="4086" width="22.33203125" style="37" customWidth="1"/>
    <col min="4087" max="4087" width="35.1640625" style="37" bestFit="1" customWidth="1"/>
    <col min="4088" max="4331" width="9.33203125" style="37"/>
    <col min="4332" max="4332" width="76.83203125" style="37" customWidth="1"/>
    <col min="4333" max="4333" width="16.1640625" style="37" customWidth="1"/>
    <col min="4334" max="4334" width="12.83203125" style="37" customWidth="1"/>
    <col min="4335" max="4335" width="16.1640625" style="37" customWidth="1"/>
    <col min="4336" max="4336" width="14.6640625" style="37" customWidth="1"/>
    <col min="4337" max="4337" width="9.33203125" style="37"/>
    <col min="4338" max="4338" width="75" style="37" bestFit="1" customWidth="1"/>
    <col min="4339" max="4339" width="12.33203125" style="37" customWidth="1"/>
    <col min="4340" max="4340" width="65.33203125" style="37" bestFit="1" customWidth="1"/>
    <col min="4341" max="4341" width="22.33203125" style="37" bestFit="1" customWidth="1"/>
    <col min="4342" max="4342" width="22.33203125" style="37" customWidth="1"/>
    <col min="4343" max="4343" width="35.1640625" style="37" bestFit="1" customWidth="1"/>
    <col min="4344" max="4587" width="9.33203125" style="37"/>
    <col min="4588" max="4588" width="76.83203125" style="37" customWidth="1"/>
    <col min="4589" max="4589" width="16.1640625" style="37" customWidth="1"/>
    <col min="4590" max="4590" width="12.83203125" style="37" customWidth="1"/>
    <col min="4591" max="4591" width="16.1640625" style="37" customWidth="1"/>
    <col min="4592" max="4592" width="14.6640625" style="37" customWidth="1"/>
    <col min="4593" max="4593" width="9.33203125" style="37"/>
    <col min="4594" max="4594" width="75" style="37" bestFit="1" customWidth="1"/>
    <col min="4595" max="4595" width="12.33203125" style="37" customWidth="1"/>
    <col min="4596" max="4596" width="65.33203125" style="37" bestFit="1" customWidth="1"/>
    <col min="4597" max="4597" width="22.33203125" style="37" bestFit="1" customWidth="1"/>
    <col min="4598" max="4598" width="22.33203125" style="37" customWidth="1"/>
    <col min="4599" max="4599" width="35.1640625" style="37" bestFit="1" customWidth="1"/>
    <col min="4600" max="4843" width="9.33203125" style="37"/>
    <col min="4844" max="4844" width="76.83203125" style="37" customWidth="1"/>
    <col min="4845" max="4845" width="16.1640625" style="37" customWidth="1"/>
    <col min="4846" max="4846" width="12.83203125" style="37" customWidth="1"/>
    <col min="4847" max="4847" width="16.1640625" style="37" customWidth="1"/>
    <col min="4848" max="4848" width="14.6640625" style="37" customWidth="1"/>
    <col min="4849" max="4849" width="9.33203125" style="37"/>
    <col min="4850" max="4850" width="75" style="37" bestFit="1" customWidth="1"/>
    <col min="4851" max="4851" width="12.33203125" style="37" customWidth="1"/>
    <col min="4852" max="4852" width="65.33203125" style="37" bestFit="1" customWidth="1"/>
    <col min="4853" max="4853" width="22.33203125" style="37" bestFit="1" customWidth="1"/>
    <col min="4854" max="4854" width="22.33203125" style="37" customWidth="1"/>
    <col min="4855" max="4855" width="35.1640625" style="37" bestFit="1" customWidth="1"/>
    <col min="4856" max="5099" width="9.33203125" style="37"/>
    <col min="5100" max="5100" width="76.83203125" style="37" customWidth="1"/>
    <col min="5101" max="5101" width="16.1640625" style="37" customWidth="1"/>
    <col min="5102" max="5102" width="12.83203125" style="37" customWidth="1"/>
    <col min="5103" max="5103" width="16.1640625" style="37" customWidth="1"/>
    <col min="5104" max="5104" width="14.6640625" style="37" customWidth="1"/>
    <col min="5105" max="5105" width="9.33203125" style="37"/>
    <col min="5106" max="5106" width="75" style="37" bestFit="1" customWidth="1"/>
    <col min="5107" max="5107" width="12.33203125" style="37" customWidth="1"/>
    <col min="5108" max="5108" width="65.33203125" style="37" bestFit="1" customWidth="1"/>
    <col min="5109" max="5109" width="22.33203125" style="37" bestFit="1" customWidth="1"/>
    <col min="5110" max="5110" width="22.33203125" style="37" customWidth="1"/>
    <col min="5111" max="5111" width="35.1640625" style="37" bestFit="1" customWidth="1"/>
    <col min="5112" max="5355" width="9.33203125" style="37"/>
    <col min="5356" max="5356" width="76.83203125" style="37" customWidth="1"/>
    <col min="5357" max="5357" width="16.1640625" style="37" customWidth="1"/>
    <col min="5358" max="5358" width="12.83203125" style="37" customWidth="1"/>
    <col min="5359" max="5359" width="16.1640625" style="37" customWidth="1"/>
    <col min="5360" max="5360" width="14.6640625" style="37" customWidth="1"/>
    <col min="5361" max="5361" width="9.33203125" style="37"/>
    <col min="5362" max="5362" width="75" style="37" bestFit="1" customWidth="1"/>
    <col min="5363" max="5363" width="12.33203125" style="37" customWidth="1"/>
    <col min="5364" max="5364" width="65.33203125" style="37" bestFit="1" customWidth="1"/>
    <col min="5365" max="5365" width="22.33203125" style="37" bestFit="1" customWidth="1"/>
    <col min="5366" max="5366" width="22.33203125" style="37" customWidth="1"/>
    <col min="5367" max="5367" width="35.1640625" style="37" bestFit="1" customWidth="1"/>
    <col min="5368" max="5611" width="9.33203125" style="37"/>
    <col min="5612" max="5612" width="76.83203125" style="37" customWidth="1"/>
    <col min="5613" max="5613" width="16.1640625" style="37" customWidth="1"/>
    <col min="5614" max="5614" width="12.83203125" style="37" customWidth="1"/>
    <col min="5615" max="5615" width="16.1640625" style="37" customWidth="1"/>
    <col min="5616" max="5616" width="14.6640625" style="37" customWidth="1"/>
    <col min="5617" max="5617" width="9.33203125" style="37"/>
    <col min="5618" max="5618" width="75" style="37" bestFit="1" customWidth="1"/>
    <col min="5619" max="5619" width="12.33203125" style="37" customWidth="1"/>
    <col min="5620" max="5620" width="65.33203125" style="37" bestFit="1" customWidth="1"/>
    <col min="5621" max="5621" width="22.33203125" style="37" bestFit="1" customWidth="1"/>
    <col min="5622" max="5622" width="22.33203125" style="37" customWidth="1"/>
    <col min="5623" max="5623" width="35.1640625" style="37" bestFit="1" customWidth="1"/>
    <col min="5624" max="5867" width="9.33203125" style="37"/>
    <col min="5868" max="5868" width="76.83203125" style="37" customWidth="1"/>
    <col min="5869" max="5869" width="16.1640625" style="37" customWidth="1"/>
    <col min="5870" max="5870" width="12.83203125" style="37" customWidth="1"/>
    <col min="5871" max="5871" width="16.1640625" style="37" customWidth="1"/>
    <col min="5872" max="5872" width="14.6640625" style="37" customWidth="1"/>
    <col min="5873" max="5873" width="9.33203125" style="37"/>
    <col min="5874" max="5874" width="75" style="37" bestFit="1" customWidth="1"/>
    <col min="5875" max="5875" width="12.33203125" style="37" customWidth="1"/>
    <col min="5876" max="5876" width="65.33203125" style="37" bestFit="1" customWidth="1"/>
    <col min="5877" max="5877" width="22.33203125" style="37" bestFit="1" customWidth="1"/>
    <col min="5878" max="5878" width="22.33203125" style="37" customWidth="1"/>
    <col min="5879" max="5879" width="35.1640625" style="37" bestFit="1" customWidth="1"/>
    <col min="5880" max="6123" width="9.33203125" style="37"/>
    <col min="6124" max="6124" width="76.83203125" style="37" customWidth="1"/>
    <col min="6125" max="6125" width="16.1640625" style="37" customWidth="1"/>
    <col min="6126" max="6126" width="12.83203125" style="37" customWidth="1"/>
    <col min="6127" max="6127" width="16.1640625" style="37" customWidth="1"/>
    <col min="6128" max="6128" width="14.6640625" style="37" customWidth="1"/>
    <col min="6129" max="6129" width="9.33203125" style="37"/>
    <col min="6130" max="6130" width="75" style="37" bestFit="1" customWidth="1"/>
    <col min="6131" max="6131" width="12.33203125" style="37" customWidth="1"/>
    <col min="6132" max="6132" width="65.33203125" style="37" bestFit="1" customWidth="1"/>
    <col min="6133" max="6133" width="22.33203125" style="37" bestFit="1" customWidth="1"/>
    <col min="6134" max="6134" width="22.33203125" style="37" customWidth="1"/>
    <col min="6135" max="6135" width="35.1640625" style="37" bestFit="1" customWidth="1"/>
    <col min="6136" max="6379" width="9.33203125" style="37"/>
    <col min="6380" max="6380" width="76.83203125" style="37" customWidth="1"/>
    <col min="6381" max="6381" width="16.1640625" style="37" customWidth="1"/>
    <col min="6382" max="6382" width="12.83203125" style="37" customWidth="1"/>
    <col min="6383" max="6383" width="16.1640625" style="37" customWidth="1"/>
    <col min="6384" max="6384" width="14.6640625" style="37" customWidth="1"/>
    <col min="6385" max="6385" width="9.33203125" style="37"/>
    <col min="6386" max="6386" width="75" style="37" bestFit="1" customWidth="1"/>
    <col min="6387" max="6387" width="12.33203125" style="37" customWidth="1"/>
    <col min="6388" max="6388" width="65.33203125" style="37" bestFit="1" customWidth="1"/>
    <col min="6389" max="6389" width="22.33203125" style="37" bestFit="1" customWidth="1"/>
    <col min="6390" max="6390" width="22.33203125" style="37" customWidth="1"/>
    <col min="6391" max="6391" width="35.1640625" style="37" bestFit="1" customWidth="1"/>
    <col min="6392" max="6635" width="9.33203125" style="37"/>
    <col min="6636" max="6636" width="76.83203125" style="37" customWidth="1"/>
    <col min="6637" max="6637" width="16.1640625" style="37" customWidth="1"/>
    <col min="6638" max="6638" width="12.83203125" style="37" customWidth="1"/>
    <col min="6639" max="6639" width="16.1640625" style="37" customWidth="1"/>
    <col min="6640" max="6640" width="14.6640625" style="37" customWidth="1"/>
    <col min="6641" max="6641" width="9.33203125" style="37"/>
    <col min="6642" max="6642" width="75" style="37" bestFit="1" customWidth="1"/>
    <col min="6643" max="6643" width="12.33203125" style="37" customWidth="1"/>
    <col min="6644" max="6644" width="65.33203125" style="37" bestFit="1" customWidth="1"/>
    <col min="6645" max="6645" width="22.33203125" style="37" bestFit="1" customWidth="1"/>
    <col min="6646" max="6646" width="22.33203125" style="37" customWidth="1"/>
    <col min="6647" max="6647" width="35.1640625" style="37" bestFit="1" customWidth="1"/>
    <col min="6648" max="6891" width="9.33203125" style="37"/>
    <col min="6892" max="6892" width="76.83203125" style="37" customWidth="1"/>
    <col min="6893" max="6893" width="16.1640625" style="37" customWidth="1"/>
    <col min="6894" max="6894" width="12.83203125" style="37" customWidth="1"/>
    <col min="6895" max="6895" width="16.1640625" style="37" customWidth="1"/>
    <col min="6896" max="6896" width="14.6640625" style="37" customWidth="1"/>
    <col min="6897" max="6897" width="9.33203125" style="37"/>
    <col min="6898" max="6898" width="75" style="37" bestFit="1" customWidth="1"/>
    <col min="6899" max="6899" width="12.33203125" style="37" customWidth="1"/>
    <col min="6900" max="6900" width="65.33203125" style="37" bestFit="1" customWidth="1"/>
    <col min="6901" max="6901" width="22.33203125" style="37" bestFit="1" customWidth="1"/>
    <col min="6902" max="6902" width="22.33203125" style="37" customWidth="1"/>
    <col min="6903" max="6903" width="35.1640625" style="37" bestFit="1" customWidth="1"/>
    <col min="6904" max="7147" width="9.33203125" style="37"/>
    <col min="7148" max="7148" width="76.83203125" style="37" customWidth="1"/>
    <col min="7149" max="7149" width="16.1640625" style="37" customWidth="1"/>
    <col min="7150" max="7150" width="12.83203125" style="37" customWidth="1"/>
    <col min="7151" max="7151" width="16.1640625" style="37" customWidth="1"/>
    <col min="7152" max="7152" width="14.6640625" style="37" customWidth="1"/>
    <col min="7153" max="7153" width="9.33203125" style="37"/>
    <col min="7154" max="7154" width="75" style="37" bestFit="1" customWidth="1"/>
    <col min="7155" max="7155" width="12.33203125" style="37" customWidth="1"/>
    <col min="7156" max="7156" width="65.33203125" style="37" bestFit="1" customWidth="1"/>
    <col min="7157" max="7157" width="22.33203125" style="37" bestFit="1" customWidth="1"/>
    <col min="7158" max="7158" width="22.33203125" style="37" customWidth="1"/>
    <col min="7159" max="7159" width="35.1640625" style="37" bestFit="1" customWidth="1"/>
    <col min="7160" max="7403" width="9.33203125" style="37"/>
    <col min="7404" max="7404" width="76.83203125" style="37" customWidth="1"/>
    <col min="7405" max="7405" width="16.1640625" style="37" customWidth="1"/>
    <col min="7406" max="7406" width="12.83203125" style="37" customWidth="1"/>
    <col min="7407" max="7407" width="16.1640625" style="37" customWidth="1"/>
    <col min="7408" max="7408" width="14.6640625" style="37" customWidth="1"/>
    <col min="7409" max="7409" width="9.33203125" style="37"/>
    <col min="7410" max="7410" width="75" style="37" bestFit="1" customWidth="1"/>
    <col min="7411" max="7411" width="12.33203125" style="37" customWidth="1"/>
    <col min="7412" max="7412" width="65.33203125" style="37" bestFit="1" customWidth="1"/>
    <col min="7413" max="7413" width="22.33203125" style="37" bestFit="1" customWidth="1"/>
    <col min="7414" max="7414" width="22.33203125" style="37" customWidth="1"/>
    <col min="7415" max="7415" width="35.1640625" style="37" bestFit="1" customWidth="1"/>
    <col min="7416" max="7659" width="9.33203125" style="37"/>
    <col min="7660" max="7660" width="76.83203125" style="37" customWidth="1"/>
    <col min="7661" max="7661" width="16.1640625" style="37" customWidth="1"/>
    <col min="7662" max="7662" width="12.83203125" style="37" customWidth="1"/>
    <col min="7663" max="7663" width="16.1640625" style="37" customWidth="1"/>
    <col min="7664" max="7664" width="14.6640625" style="37" customWidth="1"/>
    <col min="7665" max="7665" width="9.33203125" style="37"/>
    <col min="7666" max="7666" width="75" style="37" bestFit="1" customWidth="1"/>
    <col min="7667" max="7667" width="12.33203125" style="37" customWidth="1"/>
    <col min="7668" max="7668" width="65.33203125" style="37" bestFit="1" customWidth="1"/>
    <col min="7669" max="7669" width="22.33203125" style="37" bestFit="1" customWidth="1"/>
    <col min="7670" max="7670" width="22.33203125" style="37" customWidth="1"/>
    <col min="7671" max="7671" width="35.1640625" style="37" bestFit="1" customWidth="1"/>
    <col min="7672" max="7915" width="9.33203125" style="37"/>
    <col min="7916" max="7916" width="76.83203125" style="37" customWidth="1"/>
    <col min="7917" max="7917" width="16.1640625" style="37" customWidth="1"/>
    <col min="7918" max="7918" width="12.83203125" style="37" customWidth="1"/>
    <col min="7919" max="7919" width="16.1640625" style="37" customWidth="1"/>
    <col min="7920" max="7920" width="14.6640625" style="37" customWidth="1"/>
    <col min="7921" max="7921" width="9.33203125" style="37"/>
    <col min="7922" max="7922" width="75" style="37" bestFit="1" customWidth="1"/>
    <col min="7923" max="7923" width="12.33203125" style="37" customWidth="1"/>
    <col min="7924" max="7924" width="65.33203125" style="37" bestFit="1" customWidth="1"/>
    <col min="7925" max="7925" width="22.33203125" style="37" bestFit="1" customWidth="1"/>
    <col min="7926" max="7926" width="22.33203125" style="37" customWidth="1"/>
    <col min="7927" max="7927" width="35.1640625" style="37" bestFit="1" customWidth="1"/>
    <col min="7928" max="8171" width="9.33203125" style="37"/>
    <col min="8172" max="8172" width="76.83203125" style="37" customWidth="1"/>
    <col min="8173" max="8173" width="16.1640625" style="37" customWidth="1"/>
    <col min="8174" max="8174" width="12.83203125" style="37" customWidth="1"/>
    <col min="8175" max="8175" width="16.1640625" style="37" customWidth="1"/>
    <col min="8176" max="8176" width="14.6640625" style="37" customWidth="1"/>
    <col min="8177" max="8177" width="9.33203125" style="37"/>
    <col min="8178" max="8178" width="75" style="37" bestFit="1" customWidth="1"/>
    <col min="8179" max="8179" width="12.33203125" style="37" customWidth="1"/>
    <col min="8180" max="8180" width="65.33203125" style="37" bestFit="1" customWidth="1"/>
    <col min="8181" max="8181" width="22.33203125" style="37" bestFit="1" customWidth="1"/>
    <col min="8182" max="8182" width="22.33203125" style="37" customWidth="1"/>
    <col min="8183" max="8183" width="35.1640625" style="37" bestFit="1" customWidth="1"/>
    <col min="8184" max="8427" width="9.33203125" style="37"/>
    <col min="8428" max="8428" width="76.83203125" style="37" customWidth="1"/>
    <col min="8429" max="8429" width="16.1640625" style="37" customWidth="1"/>
    <col min="8430" max="8430" width="12.83203125" style="37" customWidth="1"/>
    <col min="8431" max="8431" width="16.1640625" style="37" customWidth="1"/>
    <col min="8432" max="8432" width="14.6640625" style="37" customWidth="1"/>
    <col min="8433" max="8433" width="9.33203125" style="37"/>
    <col min="8434" max="8434" width="75" style="37" bestFit="1" customWidth="1"/>
    <col min="8435" max="8435" width="12.33203125" style="37" customWidth="1"/>
    <col min="8436" max="8436" width="65.33203125" style="37" bestFit="1" customWidth="1"/>
    <col min="8437" max="8437" width="22.33203125" style="37" bestFit="1" customWidth="1"/>
    <col min="8438" max="8438" width="22.33203125" style="37" customWidth="1"/>
    <col min="8439" max="8439" width="35.1640625" style="37" bestFit="1" customWidth="1"/>
    <col min="8440" max="8683" width="9.33203125" style="37"/>
    <col min="8684" max="8684" width="76.83203125" style="37" customWidth="1"/>
    <col min="8685" max="8685" width="16.1640625" style="37" customWidth="1"/>
    <col min="8686" max="8686" width="12.83203125" style="37" customWidth="1"/>
    <col min="8687" max="8687" width="16.1640625" style="37" customWidth="1"/>
    <col min="8688" max="8688" width="14.6640625" style="37" customWidth="1"/>
    <col min="8689" max="8689" width="9.33203125" style="37"/>
    <col min="8690" max="8690" width="75" style="37" bestFit="1" customWidth="1"/>
    <col min="8691" max="8691" width="12.33203125" style="37" customWidth="1"/>
    <col min="8692" max="8692" width="65.33203125" style="37" bestFit="1" customWidth="1"/>
    <col min="8693" max="8693" width="22.33203125" style="37" bestFit="1" customWidth="1"/>
    <col min="8694" max="8694" width="22.33203125" style="37" customWidth="1"/>
    <col min="8695" max="8695" width="35.1640625" style="37" bestFit="1" customWidth="1"/>
    <col min="8696" max="8939" width="9.33203125" style="37"/>
    <col min="8940" max="8940" width="76.83203125" style="37" customWidth="1"/>
    <col min="8941" max="8941" width="16.1640625" style="37" customWidth="1"/>
    <col min="8942" max="8942" width="12.83203125" style="37" customWidth="1"/>
    <col min="8943" max="8943" width="16.1640625" style="37" customWidth="1"/>
    <col min="8944" max="8944" width="14.6640625" style="37" customWidth="1"/>
    <col min="8945" max="8945" width="9.33203125" style="37"/>
    <col min="8946" max="8946" width="75" style="37" bestFit="1" customWidth="1"/>
    <col min="8947" max="8947" width="12.33203125" style="37" customWidth="1"/>
    <col min="8948" max="8948" width="65.33203125" style="37" bestFit="1" customWidth="1"/>
    <col min="8949" max="8949" width="22.33203125" style="37" bestFit="1" customWidth="1"/>
    <col min="8950" max="8950" width="22.33203125" style="37" customWidth="1"/>
    <col min="8951" max="8951" width="35.1640625" style="37" bestFit="1" customWidth="1"/>
    <col min="8952" max="9195" width="9.33203125" style="37"/>
    <col min="9196" max="9196" width="76.83203125" style="37" customWidth="1"/>
    <col min="9197" max="9197" width="16.1640625" style="37" customWidth="1"/>
    <col min="9198" max="9198" width="12.83203125" style="37" customWidth="1"/>
    <col min="9199" max="9199" width="16.1640625" style="37" customWidth="1"/>
    <col min="9200" max="9200" width="14.6640625" style="37" customWidth="1"/>
    <col min="9201" max="9201" width="9.33203125" style="37"/>
    <col min="9202" max="9202" width="75" style="37" bestFit="1" customWidth="1"/>
    <col min="9203" max="9203" width="12.33203125" style="37" customWidth="1"/>
    <col min="9204" max="9204" width="65.33203125" style="37" bestFit="1" customWidth="1"/>
    <col min="9205" max="9205" width="22.33203125" style="37" bestFit="1" customWidth="1"/>
    <col min="9206" max="9206" width="22.33203125" style="37" customWidth="1"/>
    <col min="9207" max="9207" width="35.1640625" style="37" bestFit="1" customWidth="1"/>
    <col min="9208" max="9451" width="9.33203125" style="37"/>
    <col min="9452" max="9452" width="76.83203125" style="37" customWidth="1"/>
    <col min="9453" max="9453" width="16.1640625" style="37" customWidth="1"/>
    <col min="9454" max="9454" width="12.83203125" style="37" customWidth="1"/>
    <col min="9455" max="9455" width="16.1640625" style="37" customWidth="1"/>
    <col min="9456" max="9456" width="14.6640625" style="37" customWidth="1"/>
    <col min="9457" max="9457" width="9.33203125" style="37"/>
    <col min="9458" max="9458" width="75" style="37" bestFit="1" customWidth="1"/>
    <col min="9459" max="9459" width="12.33203125" style="37" customWidth="1"/>
    <col min="9460" max="9460" width="65.33203125" style="37" bestFit="1" customWidth="1"/>
    <col min="9461" max="9461" width="22.33203125" style="37" bestFit="1" customWidth="1"/>
    <col min="9462" max="9462" width="22.33203125" style="37" customWidth="1"/>
    <col min="9463" max="9463" width="35.1640625" style="37" bestFit="1" customWidth="1"/>
    <col min="9464" max="9707" width="9.33203125" style="37"/>
    <col min="9708" max="9708" width="76.83203125" style="37" customWidth="1"/>
    <col min="9709" max="9709" width="16.1640625" style="37" customWidth="1"/>
    <col min="9710" max="9710" width="12.83203125" style="37" customWidth="1"/>
    <col min="9711" max="9711" width="16.1640625" style="37" customWidth="1"/>
    <col min="9712" max="9712" width="14.6640625" style="37" customWidth="1"/>
    <col min="9713" max="9713" width="9.33203125" style="37"/>
    <col min="9714" max="9714" width="75" style="37" bestFit="1" customWidth="1"/>
    <col min="9715" max="9715" width="12.33203125" style="37" customWidth="1"/>
    <col min="9716" max="9716" width="65.33203125" style="37" bestFit="1" customWidth="1"/>
    <col min="9717" max="9717" width="22.33203125" style="37" bestFit="1" customWidth="1"/>
    <col min="9718" max="9718" width="22.33203125" style="37" customWidth="1"/>
    <col min="9719" max="9719" width="35.1640625" style="37" bestFit="1" customWidth="1"/>
    <col min="9720" max="9963" width="9.33203125" style="37"/>
    <col min="9964" max="9964" width="76.83203125" style="37" customWidth="1"/>
    <col min="9965" max="9965" width="16.1640625" style="37" customWidth="1"/>
    <col min="9966" max="9966" width="12.83203125" style="37" customWidth="1"/>
    <col min="9967" max="9967" width="16.1640625" style="37" customWidth="1"/>
    <col min="9968" max="9968" width="14.6640625" style="37" customWidth="1"/>
    <col min="9969" max="9969" width="9.33203125" style="37"/>
    <col min="9970" max="9970" width="75" style="37" bestFit="1" customWidth="1"/>
    <col min="9971" max="9971" width="12.33203125" style="37" customWidth="1"/>
    <col min="9972" max="9972" width="65.33203125" style="37" bestFit="1" customWidth="1"/>
    <col min="9973" max="9973" width="22.33203125" style="37" bestFit="1" customWidth="1"/>
    <col min="9974" max="9974" width="22.33203125" style="37" customWidth="1"/>
    <col min="9975" max="9975" width="35.1640625" style="37" bestFit="1" customWidth="1"/>
    <col min="9976" max="10219" width="9.33203125" style="37"/>
    <col min="10220" max="10220" width="76.83203125" style="37" customWidth="1"/>
    <col min="10221" max="10221" width="16.1640625" style="37" customWidth="1"/>
    <col min="10222" max="10222" width="12.83203125" style="37" customWidth="1"/>
    <col min="10223" max="10223" width="16.1640625" style="37" customWidth="1"/>
    <col min="10224" max="10224" width="14.6640625" style="37" customWidth="1"/>
    <col min="10225" max="10225" width="9.33203125" style="37"/>
    <col min="10226" max="10226" width="75" style="37" bestFit="1" customWidth="1"/>
    <col min="10227" max="10227" width="12.33203125" style="37" customWidth="1"/>
    <col min="10228" max="10228" width="65.33203125" style="37" bestFit="1" customWidth="1"/>
    <col min="10229" max="10229" width="22.33203125" style="37" bestFit="1" customWidth="1"/>
    <col min="10230" max="10230" width="22.33203125" style="37" customWidth="1"/>
    <col min="10231" max="10231" width="35.1640625" style="37" bestFit="1" customWidth="1"/>
    <col min="10232" max="10475" width="9.33203125" style="37"/>
    <col min="10476" max="10476" width="76.83203125" style="37" customWidth="1"/>
    <col min="10477" max="10477" width="16.1640625" style="37" customWidth="1"/>
    <col min="10478" max="10478" width="12.83203125" style="37" customWidth="1"/>
    <col min="10479" max="10479" width="16.1640625" style="37" customWidth="1"/>
    <col min="10480" max="10480" width="14.6640625" style="37" customWidth="1"/>
    <col min="10481" max="10481" width="9.33203125" style="37"/>
    <col min="10482" max="10482" width="75" style="37" bestFit="1" customWidth="1"/>
    <col min="10483" max="10483" width="12.33203125" style="37" customWidth="1"/>
    <col min="10484" max="10484" width="65.33203125" style="37" bestFit="1" customWidth="1"/>
    <col min="10485" max="10485" width="22.33203125" style="37" bestFit="1" customWidth="1"/>
    <col min="10486" max="10486" width="22.33203125" style="37" customWidth="1"/>
    <col min="10487" max="10487" width="35.1640625" style="37" bestFit="1" customWidth="1"/>
    <col min="10488" max="10731" width="9.33203125" style="37"/>
    <col min="10732" max="10732" width="76.83203125" style="37" customWidth="1"/>
    <col min="10733" max="10733" width="16.1640625" style="37" customWidth="1"/>
    <col min="10734" max="10734" width="12.83203125" style="37" customWidth="1"/>
    <col min="10735" max="10735" width="16.1640625" style="37" customWidth="1"/>
    <col min="10736" max="10736" width="14.6640625" style="37" customWidth="1"/>
    <col min="10737" max="10737" width="9.33203125" style="37"/>
    <col min="10738" max="10738" width="75" style="37" bestFit="1" customWidth="1"/>
    <col min="10739" max="10739" width="12.33203125" style="37" customWidth="1"/>
    <col min="10740" max="10740" width="65.33203125" style="37" bestFit="1" customWidth="1"/>
    <col min="10741" max="10741" width="22.33203125" style="37" bestFit="1" customWidth="1"/>
    <col min="10742" max="10742" width="22.33203125" style="37" customWidth="1"/>
    <col min="10743" max="10743" width="35.1640625" style="37" bestFit="1" customWidth="1"/>
    <col min="10744" max="10987" width="9.33203125" style="37"/>
    <col min="10988" max="10988" width="76.83203125" style="37" customWidth="1"/>
    <col min="10989" max="10989" width="16.1640625" style="37" customWidth="1"/>
    <col min="10990" max="10990" width="12.83203125" style="37" customWidth="1"/>
    <col min="10991" max="10991" width="16.1640625" style="37" customWidth="1"/>
    <col min="10992" max="10992" width="14.6640625" style="37" customWidth="1"/>
    <col min="10993" max="10993" width="9.33203125" style="37"/>
    <col min="10994" max="10994" width="75" style="37" bestFit="1" customWidth="1"/>
    <col min="10995" max="10995" width="12.33203125" style="37" customWidth="1"/>
    <col min="10996" max="10996" width="65.33203125" style="37" bestFit="1" customWidth="1"/>
    <col min="10997" max="10997" width="22.33203125" style="37" bestFit="1" customWidth="1"/>
    <col min="10998" max="10998" width="22.33203125" style="37" customWidth="1"/>
    <col min="10999" max="10999" width="35.1640625" style="37" bestFit="1" customWidth="1"/>
    <col min="11000" max="11243" width="9.33203125" style="37"/>
    <col min="11244" max="11244" width="76.83203125" style="37" customWidth="1"/>
    <col min="11245" max="11245" width="16.1640625" style="37" customWidth="1"/>
    <col min="11246" max="11246" width="12.83203125" style="37" customWidth="1"/>
    <col min="11247" max="11247" width="16.1640625" style="37" customWidth="1"/>
    <col min="11248" max="11248" width="14.6640625" style="37" customWidth="1"/>
    <col min="11249" max="11249" width="9.33203125" style="37"/>
    <col min="11250" max="11250" width="75" style="37" bestFit="1" customWidth="1"/>
    <col min="11251" max="11251" width="12.33203125" style="37" customWidth="1"/>
    <col min="11252" max="11252" width="65.33203125" style="37" bestFit="1" customWidth="1"/>
    <col min="11253" max="11253" width="22.33203125" style="37" bestFit="1" customWidth="1"/>
    <col min="11254" max="11254" width="22.33203125" style="37" customWidth="1"/>
    <col min="11255" max="11255" width="35.1640625" style="37" bestFit="1" customWidth="1"/>
    <col min="11256" max="11499" width="9.33203125" style="37"/>
    <col min="11500" max="11500" width="76.83203125" style="37" customWidth="1"/>
    <col min="11501" max="11501" width="16.1640625" style="37" customWidth="1"/>
    <col min="11502" max="11502" width="12.83203125" style="37" customWidth="1"/>
    <col min="11503" max="11503" width="16.1640625" style="37" customWidth="1"/>
    <col min="11504" max="11504" width="14.6640625" style="37" customWidth="1"/>
    <col min="11505" max="11505" width="9.33203125" style="37"/>
    <col min="11506" max="11506" width="75" style="37" bestFit="1" customWidth="1"/>
    <col min="11507" max="11507" width="12.33203125" style="37" customWidth="1"/>
    <col min="11508" max="11508" width="65.33203125" style="37" bestFit="1" customWidth="1"/>
    <col min="11509" max="11509" width="22.33203125" style="37" bestFit="1" customWidth="1"/>
    <col min="11510" max="11510" width="22.33203125" style="37" customWidth="1"/>
    <col min="11511" max="11511" width="35.1640625" style="37" bestFit="1" customWidth="1"/>
    <col min="11512" max="11755" width="9.33203125" style="37"/>
    <col min="11756" max="11756" width="76.83203125" style="37" customWidth="1"/>
    <col min="11757" max="11757" width="16.1640625" style="37" customWidth="1"/>
    <col min="11758" max="11758" width="12.83203125" style="37" customWidth="1"/>
    <col min="11759" max="11759" width="16.1640625" style="37" customWidth="1"/>
    <col min="11760" max="11760" width="14.6640625" style="37" customWidth="1"/>
    <col min="11761" max="11761" width="9.33203125" style="37"/>
    <col min="11762" max="11762" width="75" style="37" bestFit="1" customWidth="1"/>
    <col min="11763" max="11763" width="12.33203125" style="37" customWidth="1"/>
    <col min="11764" max="11764" width="65.33203125" style="37" bestFit="1" customWidth="1"/>
    <col min="11765" max="11765" width="22.33203125" style="37" bestFit="1" customWidth="1"/>
    <col min="11766" max="11766" width="22.33203125" style="37" customWidth="1"/>
    <col min="11767" max="11767" width="35.1640625" style="37" bestFit="1" customWidth="1"/>
    <col min="11768" max="12011" width="9.33203125" style="37"/>
    <col min="12012" max="12012" width="76.83203125" style="37" customWidth="1"/>
    <col min="12013" max="12013" width="16.1640625" style="37" customWidth="1"/>
    <col min="12014" max="12014" width="12.83203125" style="37" customWidth="1"/>
    <col min="12015" max="12015" width="16.1640625" style="37" customWidth="1"/>
    <col min="12016" max="12016" width="14.6640625" style="37" customWidth="1"/>
    <col min="12017" max="12017" width="9.33203125" style="37"/>
    <col min="12018" max="12018" width="75" style="37" bestFit="1" customWidth="1"/>
    <col min="12019" max="12019" width="12.33203125" style="37" customWidth="1"/>
    <col min="12020" max="12020" width="65.33203125" style="37" bestFit="1" customWidth="1"/>
    <col min="12021" max="12021" width="22.33203125" style="37" bestFit="1" customWidth="1"/>
    <col min="12022" max="12022" width="22.33203125" style="37" customWidth="1"/>
    <col min="12023" max="12023" width="35.1640625" style="37" bestFit="1" customWidth="1"/>
    <col min="12024" max="12267" width="9.33203125" style="37"/>
    <col min="12268" max="12268" width="76.83203125" style="37" customWidth="1"/>
    <col min="12269" max="12269" width="16.1640625" style="37" customWidth="1"/>
    <col min="12270" max="12270" width="12.83203125" style="37" customWidth="1"/>
    <col min="12271" max="12271" width="16.1640625" style="37" customWidth="1"/>
    <col min="12272" max="12272" width="14.6640625" style="37" customWidth="1"/>
    <col min="12273" max="12273" width="9.33203125" style="37"/>
    <col min="12274" max="12274" width="75" style="37" bestFit="1" customWidth="1"/>
    <col min="12275" max="12275" width="12.33203125" style="37" customWidth="1"/>
    <col min="12276" max="12276" width="65.33203125" style="37" bestFit="1" customWidth="1"/>
    <col min="12277" max="12277" width="22.33203125" style="37" bestFit="1" customWidth="1"/>
    <col min="12278" max="12278" width="22.33203125" style="37" customWidth="1"/>
    <col min="12279" max="12279" width="35.1640625" style="37" bestFit="1" customWidth="1"/>
    <col min="12280" max="12523" width="9.33203125" style="37"/>
    <col min="12524" max="12524" width="76.83203125" style="37" customWidth="1"/>
    <col min="12525" max="12525" width="16.1640625" style="37" customWidth="1"/>
    <col min="12526" max="12526" width="12.83203125" style="37" customWidth="1"/>
    <col min="12527" max="12527" width="16.1640625" style="37" customWidth="1"/>
    <col min="12528" max="12528" width="14.6640625" style="37" customWidth="1"/>
    <col min="12529" max="12529" width="9.33203125" style="37"/>
    <col min="12530" max="12530" width="75" style="37" bestFit="1" customWidth="1"/>
    <col min="12531" max="12531" width="12.33203125" style="37" customWidth="1"/>
    <col min="12532" max="12532" width="65.33203125" style="37" bestFit="1" customWidth="1"/>
    <col min="12533" max="12533" width="22.33203125" style="37" bestFit="1" customWidth="1"/>
    <col min="12534" max="12534" width="22.33203125" style="37" customWidth="1"/>
    <col min="12535" max="12535" width="35.1640625" style="37" bestFit="1" customWidth="1"/>
    <col min="12536" max="12779" width="9.33203125" style="37"/>
    <col min="12780" max="12780" width="76.83203125" style="37" customWidth="1"/>
    <col min="12781" max="12781" width="16.1640625" style="37" customWidth="1"/>
    <col min="12782" max="12782" width="12.83203125" style="37" customWidth="1"/>
    <col min="12783" max="12783" width="16.1640625" style="37" customWidth="1"/>
    <col min="12784" max="12784" width="14.6640625" style="37" customWidth="1"/>
    <col min="12785" max="12785" width="9.33203125" style="37"/>
    <col min="12786" max="12786" width="75" style="37" bestFit="1" customWidth="1"/>
    <col min="12787" max="12787" width="12.33203125" style="37" customWidth="1"/>
    <col min="12788" max="12788" width="65.33203125" style="37" bestFit="1" customWidth="1"/>
    <col min="12789" max="12789" width="22.33203125" style="37" bestFit="1" customWidth="1"/>
    <col min="12790" max="12790" width="22.33203125" style="37" customWidth="1"/>
    <col min="12791" max="12791" width="35.1640625" style="37" bestFit="1" customWidth="1"/>
    <col min="12792" max="13035" width="9.33203125" style="37"/>
    <col min="13036" max="13036" width="76.83203125" style="37" customWidth="1"/>
    <col min="13037" max="13037" width="16.1640625" style="37" customWidth="1"/>
    <col min="13038" max="13038" width="12.83203125" style="37" customWidth="1"/>
    <col min="13039" max="13039" width="16.1640625" style="37" customWidth="1"/>
    <col min="13040" max="13040" width="14.6640625" style="37" customWidth="1"/>
    <col min="13041" max="13041" width="9.33203125" style="37"/>
    <col min="13042" max="13042" width="75" style="37" bestFit="1" customWidth="1"/>
    <col min="13043" max="13043" width="12.33203125" style="37" customWidth="1"/>
    <col min="13044" max="13044" width="65.33203125" style="37" bestFit="1" customWidth="1"/>
    <col min="13045" max="13045" width="22.33203125" style="37" bestFit="1" customWidth="1"/>
    <col min="13046" max="13046" width="22.33203125" style="37" customWidth="1"/>
    <col min="13047" max="13047" width="35.1640625" style="37" bestFit="1" customWidth="1"/>
    <col min="13048" max="13291" width="9.33203125" style="37"/>
    <col min="13292" max="13292" width="76.83203125" style="37" customWidth="1"/>
    <col min="13293" max="13293" width="16.1640625" style="37" customWidth="1"/>
    <col min="13294" max="13294" width="12.83203125" style="37" customWidth="1"/>
    <col min="13295" max="13295" width="16.1640625" style="37" customWidth="1"/>
    <col min="13296" max="13296" width="14.6640625" style="37" customWidth="1"/>
    <col min="13297" max="13297" width="9.33203125" style="37"/>
    <col min="13298" max="13298" width="75" style="37" bestFit="1" customWidth="1"/>
    <col min="13299" max="13299" width="12.33203125" style="37" customWidth="1"/>
    <col min="13300" max="13300" width="65.33203125" style="37" bestFit="1" customWidth="1"/>
    <col min="13301" max="13301" width="22.33203125" style="37" bestFit="1" customWidth="1"/>
    <col min="13302" max="13302" width="22.33203125" style="37" customWidth="1"/>
    <col min="13303" max="13303" width="35.1640625" style="37" bestFit="1" customWidth="1"/>
    <col min="13304" max="13547" width="9.33203125" style="37"/>
    <col min="13548" max="13548" width="76.83203125" style="37" customWidth="1"/>
    <col min="13549" max="13549" width="16.1640625" style="37" customWidth="1"/>
    <col min="13550" max="13550" width="12.83203125" style="37" customWidth="1"/>
    <col min="13551" max="13551" width="16.1640625" style="37" customWidth="1"/>
    <col min="13552" max="13552" width="14.6640625" style="37" customWidth="1"/>
    <col min="13553" max="13553" width="9.33203125" style="37"/>
    <col min="13554" max="13554" width="75" style="37" bestFit="1" customWidth="1"/>
    <col min="13555" max="13555" width="12.33203125" style="37" customWidth="1"/>
    <col min="13556" max="13556" width="65.33203125" style="37" bestFit="1" customWidth="1"/>
    <col min="13557" max="13557" width="22.33203125" style="37" bestFit="1" customWidth="1"/>
    <col min="13558" max="13558" width="22.33203125" style="37" customWidth="1"/>
    <col min="13559" max="13559" width="35.1640625" style="37" bestFit="1" customWidth="1"/>
    <col min="13560" max="13803" width="9.33203125" style="37"/>
    <col min="13804" max="13804" width="76.83203125" style="37" customWidth="1"/>
    <col min="13805" max="13805" width="16.1640625" style="37" customWidth="1"/>
    <col min="13806" max="13806" width="12.83203125" style="37" customWidth="1"/>
    <col min="13807" max="13807" width="16.1640625" style="37" customWidth="1"/>
    <col min="13808" max="13808" width="14.6640625" style="37" customWidth="1"/>
    <col min="13809" max="13809" width="9.33203125" style="37"/>
    <col min="13810" max="13810" width="75" style="37" bestFit="1" customWidth="1"/>
    <col min="13811" max="13811" width="12.33203125" style="37" customWidth="1"/>
    <col min="13812" max="13812" width="65.33203125" style="37" bestFit="1" customWidth="1"/>
    <col min="13813" max="13813" width="22.33203125" style="37" bestFit="1" customWidth="1"/>
    <col min="13814" max="13814" width="22.33203125" style="37" customWidth="1"/>
    <col min="13815" max="13815" width="35.1640625" style="37" bestFit="1" customWidth="1"/>
    <col min="13816" max="14059" width="9.33203125" style="37"/>
    <col min="14060" max="14060" width="76.83203125" style="37" customWidth="1"/>
    <col min="14061" max="14061" width="16.1640625" style="37" customWidth="1"/>
    <col min="14062" max="14062" width="12.83203125" style="37" customWidth="1"/>
    <col min="14063" max="14063" width="16.1640625" style="37" customWidth="1"/>
    <col min="14064" max="14064" width="14.6640625" style="37" customWidth="1"/>
    <col min="14065" max="14065" width="9.33203125" style="37"/>
    <col min="14066" max="14066" width="75" style="37" bestFit="1" customWidth="1"/>
    <col min="14067" max="14067" width="12.33203125" style="37" customWidth="1"/>
    <col min="14068" max="14068" width="65.33203125" style="37" bestFit="1" customWidth="1"/>
    <col min="14069" max="14069" width="22.33203125" style="37" bestFit="1" customWidth="1"/>
    <col min="14070" max="14070" width="22.33203125" style="37" customWidth="1"/>
    <col min="14071" max="14071" width="35.1640625" style="37" bestFit="1" customWidth="1"/>
    <col min="14072" max="14315" width="9.33203125" style="37"/>
    <col min="14316" max="14316" width="76.83203125" style="37" customWidth="1"/>
    <col min="14317" max="14317" width="16.1640625" style="37" customWidth="1"/>
    <col min="14318" max="14318" width="12.83203125" style="37" customWidth="1"/>
    <col min="14319" max="14319" width="16.1640625" style="37" customWidth="1"/>
    <col min="14320" max="14320" width="14.6640625" style="37" customWidth="1"/>
    <col min="14321" max="14321" width="9.33203125" style="37"/>
    <col min="14322" max="14322" width="75" style="37" bestFit="1" customWidth="1"/>
    <col min="14323" max="14323" width="12.33203125" style="37" customWidth="1"/>
    <col min="14324" max="14324" width="65.33203125" style="37" bestFit="1" customWidth="1"/>
    <col min="14325" max="14325" width="22.33203125" style="37" bestFit="1" customWidth="1"/>
    <col min="14326" max="14326" width="22.33203125" style="37" customWidth="1"/>
    <col min="14327" max="14327" width="35.1640625" style="37" bestFit="1" customWidth="1"/>
    <col min="14328" max="14571" width="9.33203125" style="37"/>
    <col min="14572" max="14572" width="76.83203125" style="37" customWidth="1"/>
    <col min="14573" max="14573" width="16.1640625" style="37" customWidth="1"/>
    <col min="14574" max="14574" width="12.83203125" style="37" customWidth="1"/>
    <col min="14575" max="14575" width="16.1640625" style="37" customWidth="1"/>
    <col min="14576" max="14576" width="14.6640625" style="37" customWidth="1"/>
    <col min="14577" max="14577" width="9.33203125" style="37"/>
    <col min="14578" max="14578" width="75" style="37" bestFit="1" customWidth="1"/>
    <col min="14579" max="14579" width="12.33203125" style="37" customWidth="1"/>
    <col min="14580" max="14580" width="65.33203125" style="37" bestFit="1" customWidth="1"/>
    <col min="14581" max="14581" width="22.33203125" style="37" bestFit="1" customWidth="1"/>
    <col min="14582" max="14582" width="22.33203125" style="37" customWidth="1"/>
    <col min="14583" max="14583" width="35.1640625" style="37" bestFit="1" customWidth="1"/>
    <col min="14584" max="14827" width="9.33203125" style="37"/>
    <col min="14828" max="14828" width="76.83203125" style="37" customWidth="1"/>
    <col min="14829" max="14829" width="16.1640625" style="37" customWidth="1"/>
    <col min="14830" max="14830" width="12.83203125" style="37" customWidth="1"/>
    <col min="14831" max="14831" width="16.1640625" style="37" customWidth="1"/>
    <col min="14832" max="14832" width="14.6640625" style="37" customWidth="1"/>
    <col min="14833" max="14833" width="9.33203125" style="37"/>
    <col min="14834" max="14834" width="75" style="37" bestFit="1" customWidth="1"/>
    <col min="14835" max="14835" width="12.33203125" style="37" customWidth="1"/>
    <col min="14836" max="14836" width="65.33203125" style="37" bestFit="1" customWidth="1"/>
    <col min="14837" max="14837" width="22.33203125" style="37" bestFit="1" customWidth="1"/>
    <col min="14838" max="14838" width="22.33203125" style="37" customWidth="1"/>
    <col min="14839" max="14839" width="35.1640625" style="37" bestFit="1" customWidth="1"/>
    <col min="14840" max="15083" width="9.33203125" style="37"/>
    <col min="15084" max="15084" width="76.83203125" style="37" customWidth="1"/>
    <col min="15085" max="15085" width="16.1640625" style="37" customWidth="1"/>
    <col min="15086" max="15086" width="12.83203125" style="37" customWidth="1"/>
    <col min="15087" max="15087" width="16.1640625" style="37" customWidth="1"/>
    <col min="15088" max="15088" width="14.6640625" style="37" customWidth="1"/>
    <col min="15089" max="15089" width="9.33203125" style="37"/>
    <col min="15090" max="15090" width="75" style="37" bestFit="1" customWidth="1"/>
    <col min="15091" max="15091" width="12.33203125" style="37" customWidth="1"/>
    <col min="15092" max="15092" width="65.33203125" style="37" bestFit="1" customWidth="1"/>
    <col min="15093" max="15093" width="22.33203125" style="37" bestFit="1" customWidth="1"/>
    <col min="15094" max="15094" width="22.33203125" style="37" customWidth="1"/>
    <col min="15095" max="15095" width="35.1640625" style="37" bestFit="1" customWidth="1"/>
    <col min="15096" max="15339" width="9.33203125" style="37"/>
    <col min="15340" max="15340" width="76.83203125" style="37" customWidth="1"/>
    <col min="15341" max="15341" width="16.1640625" style="37" customWidth="1"/>
    <col min="15342" max="15342" width="12.83203125" style="37" customWidth="1"/>
    <col min="15343" max="15343" width="16.1640625" style="37" customWidth="1"/>
    <col min="15344" max="15344" width="14.6640625" style="37" customWidth="1"/>
    <col min="15345" max="15345" width="9.33203125" style="37"/>
    <col min="15346" max="15346" width="75" style="37" bestFit="1" customWidth="1"/>
    <col min="15347" max="15347" width="12.33203125" style="37" customWidth="1"/>
    <col min="15348" max="15348" width="65.33203125" style="37" bestFit="1" customWidth="1"/>
    <col min="15349" max="15349" width="22.33203125" style="37" bestFit="1" customWidth="1"/>
    <col min="15350" max="15350" width="22.33203125" style="37" customWidth="1"/>
    <col min="15351" max="15351" width="35.1640625" style="37" bestFit="1" customWidth="1"/>
    <col min="15352" max="15595" width="9.33203125" style="37"/>
    <col min="15596" max="15596" width="76.83203125" style="37" customWidth="1"/>
    <col min="15597" max="15597" width="16.1640625" style="37" customWidth="1"/>
    <col min="15598" max="15598" width="12.83203125" style="37" customWidth="1"/>
    <col min="15599" max="15599" width="16.1640625" style="37" customWidth="1"/>
    <col min="15600" max="15600" width="14.6640625" style="37" customWidth="1"/>
    <col min="15601" max="15601" width="9.33203125" style="37"/>
    <col min="15602" max="15602" width="75" style="37" bestFit="1" customWidth="1"/>
    <col min="15603" max="15603" width="12.33203125" style="37" customWidth="1"/>
    <col min="15604" max="15604" width="65.33203125" style="37" bestFit="1" customWidth="1"/>
    <col min="15605" max="15605" width="22.33203125" style="37" bestFit="1" customWidth="1"/>
    <col min="15606" max="15606" width="22.33203125" style="37" customWidth="1"/>
    <col min="15607" max="15607" width="35.1640625" style="37" bestFit="1" customWidth="1"/>
    <col min="15608" max="15851" width="9.33203125" style="37"/>
    <col min="15852" max="15852" width="76.83203125" style="37" customWidth="1"/>
    <col min="15853" max="15853" width="16.1640625" style="37" customWidth="1"/>
    <col min="15854" max="15854" width="12.83203125" style="37" customWidth="1"/>
    <col min="15855" max="15855" width="16.1640625" style="37" customWidth="1"/>
    <col min="15856" max="15856" width="14.6640625" style="37" customWidth="1"/>
    <col min="15857" max="15857" width="9.33203125" style="37"/>
    <col min="15858" max="15858" width="75" style="37" bestFit="1" customWidth="1"/>
    <col min="15859" max="15859" width="12.33203125" style="37" customWidth="1"/>
    <col min="15860" max="15860" width="65.33203125" style="37" bestFit="1" customWidth="1"/>
    <col min="15861" max="15861" width="22.33203125" style="37" bestFit="1" customWidth="1"/>
    <col min="15862" max="15862" width="22.33203125" style="37" customWidth="1"/>
    <col min="15863" max="15863" width="35.1640625" style="37" bestFit="1" customWidth="1"/>
    <col min="15864" max="16107" width="9.33203125" style="37"/>
    <col min="16108" max="16108" width="76.83203125" style="37" customWidth="1"/>
    <col min="16109" max="16109" width="16.1640625" style="37" customWidth="1"/>
    <col min="16110" max="16110" width="12.83203125" style="37" customWidth="1"/>
    <col min="16111" max="16111" width="16.1640625" style="37" customWidth="1"/>
    <col min="16112" max="16112" width="14.6640625" style="37" customWidth="1"/>
    <col min="16113" max="16113" width="9.33203125" style="37"/>
    <col min="16114" max="16114" width="75" style="37" bestFit="1" customWidth="1"/>
    <col min="16115" max="16115" width="12.33203125" style="37" customWidth="1"/>
    <col min="16116" max="16116" width="65.33203125" style="37" bestFit="1" customWidth="1"/>
    <col min="16117" max="16117" width="22.33203125" style="37" bestFit="1" customWidth="1"/>
    <col min="16118" max="16118" width="22.33203125" style="37" customWidth="1"/>
    <col min="16119" max="16119" width="35.1640625" style="37" bestFit="1" customWidth="1"/>
    <col min="16120" max="16384" width="9.33203125" style="37"/>
  </cols>
  <sheetData>
    <row r="1" spans="1:5" ht="14.25" x14ac:dyDescent="0.2">
      <c r="A1" s="119" t="s">
        <v>123</v>
      </c>
      <c r="B1" s="119"/>
    </row>
    <row r="2" spans="1:5" ht="15" x14ac:dyDescent="0.25">
      <c r="A2" s="639" t="s">
        <v>124</v>
      </c>
      <c r="B2" s="639"/>
      <c r="C2" s="640"/>
      <c r="D2" s="640"/>
      <c r="E2" s="640"/>
    </row>
    <row r="3" spans="1:5" ht="13.5" x14ac:dyDescent="0.25">
      <c r="A3" s="38" t="str">
        <f>'Table 1'!A3</f>
        <v xml:space="preserve"> in </v>
      </c>
      <c r="B3" s="54"/>
      <c r="C3" s="54"/>
      <c r="D3" s="54"/>
      <c r="E3" s="54"/>
    </row>
    <row r="4" spans="1:5" ht="13.5" x14ac:dyDescent="0.25">
      <c r="A4" s="38"/>
      <c r="B4" s="54"/>
      <c r="C4" s="54"/>
      <c r="D4" s="54"/>
      <c r="E4" s="54"/>
    </row>
    <row r="5" spans="1:5" ht="14.25" customHeight="1" x14ac:dyDescent="0.2">
      <c r="A5" s="55"/>
      <c r="B5" s="167" t="str">
        <f>'Table 1'!B5</f>
        <v>2014Q3</v>
      </c>
      <c r="C5" s="168" t="str">
        <f>'Table 1'!C5</f>
        <v>2014Q4</v>
      </c>
      <c r="D5" s="168" t="str">
        <f>'Table 1'!D5</f>
        <v>2015Q1</v>
      </c>
      <c r="E5" s="169" t="str">
        <f>'Table 1'!E5</f>
        <v>2015Q2</v>
      </c>
    </row>
    <row r="6" spans="1:5" x14ac:dyDescent="0.2">
      <c r="A6" s="42" t="s">
        <v>125</v>
      </c>
      <c r="B6" s="174">
        <f>B7+B13</f>
        <v>0</v>
      </c>
      <c r="C6" s="175">
        <f t="shared" ref="C6:E6" si="0">C7+C13</f>
        <v>0</v>
      </c>
      <c r="D6" s="175">
        <f t="shared" si="0"/>
        <v>0</v>
      </c>
      <c r="E6" s="176">
        <f t="shared" si="0"/>
        <v>0</v>
      </c>
    </row>
    <row r="7" spans="1:5" x14ac:dyDescent="0.2">
      <c r="A7" s="67" t="s">
        <v>1</v>
      </c>
      <c r="B7" s="86">
        <f>SUM(B8:B12)</f>
        <v>0</v>
      </c>
      <c r="C7" s="87">
        <f>SUM(C8:C12)</f>
        <v>0</v>
      </c>
      <c r="D7" s="87">
        <f>SUM(D8:D12)</f>
        <v>0</v>
      </c>
      <c r="E7" s="88">
        <f>SUM(E8:E12)</f>
        <v>0</v>
      </c>
    </row>
    <row r="8" spans="1:5" x14ac:dyDescent="0.2">
      <c r="A8" s="64" t="s">
        <v>126</v>
      </c>
      <c r="B8" s="134"/>
      <c r="C8" s="135"/>
      <c r="D8" s="135"/>
      <c r="E8" s="136"/>
    </row>
    <row r="9" spans="1:5" x14ac:dyDescent="0.2">
      <c r="A9" s="64" t="s">
        <v>37</v>
      </c>
      <c r="B9" s="134"/>
      <c r="C9" s="135"/>
      <c r="D9" s="135"/>
      <c r="E9" s="136"/>
    </row>
    <row r="10" spans="1:5" x14ac:dyDescent="0.2">
      <c r="A10" s="64" t="s">
        <v>2</v>
      </c>
      <c r="B10" s="134"/>
      <c r="C10" s="135"/>
      <c r="D10" s="135"/>
      <c r="E10" s="136"/>
    </row>
    <row r="11" spans="1:5" x14ac:dyDescent="0.2">
      <c r="A11" s="64" t="s">
        <v>38</v>
      </c>
      <c r="B11" s="134"/>
      <c r="C11" s="135"/>
      <c r="D11" s="135"/>
      <c r="E11" s="136"/>
    </row>
    <row r="12" spans="1:5" x14ac:dyDescent="0.2">
      <c r="A12" s="64" t="s">
        <v>127</v>
      </c>
      <c r="B12" s="134"/>
      <c r="C12" s="135"/>
      <c r="D12" s="135"/>
      <c r="E12" s="136"/>
    </row>
    <row r="13" spans="1:5" x14ac:dyDescent="0.2">
      <c r="A13" s="67" t="s">
        <v>3</v>
      </c>
      <c r="B13" s="86">
        <f>SUM(B14:B18)</f>
        <v>0</v>
      </c>
      <c r="C13" s="87">
        <f>SUM(C14:C18)</f>
        <v>0</v>
      </c>
      <c r="D13" s="87">
        <f>SUM(D14:D18)</f>
        <v>0</v>
      </c>
      <c r="E13" s="88">
        <f>SUM(E14:E18)</f>
        <v>0</v>
      </c>
    </row>
    <row r="14" spans="1:5" x14ac:dyDescent="0.2">
      <c r="A14" s="64" t="s">
        <v>126</v>
      </c>
      <c r="B14" s="134"/>
      <c r="C14" s="135"/>
      <c r="D14" s="135"/>
      <c r="E14" s="136"/>
    </row>
    <row r="15" spans="1:5" x14ac:dyDescent="0.2">
      <c r="A15" s="64" t="s">
        <v>37</v>
      </c>
      <c r="B15" s="134"/>
      <c r="C15" s="135"/>
      <c r="D15" s="135"/>
      <c r="E15" s="136"/>
    </row>
    <row r="16" spans="1:5" x14ac:dyDescent="0.2">
      <c r="A16" s="64" t="s">
        <v>2</v>
      </c>
      <c r="B16" s="134"/>
      <c r="C16" s="135"/>
      <c r="D16" s="135"/>
      <c r="E16" s="136"/>
    </row>
    <row r="17" spans="1:5" x14ac:dyDescent="0.2">
      <c r="A17" s="64" t="s">
        <v>38</v>
      </c>
      <c r="B17" s="134"/>
      <c r="C17" s="135"/>
      <c r="D17" s="135"/>
      <c r="E17" s="136"/>
    </row>
    <row r="18" spans="1:5" x14ac:dyDescent="0.2">
      <c r="A18" s="64" t="s">
        <v>128</v>
      </c>
      <c r="B18" s="134"/>
      <c r="C18" s="135"/>
      <c r="D18" s="135"/>
      <c r="E18" s="136"/>
    </row>
    <row r="19" spans="1:5" x14ac:dyDescent="0.2">
      <c r="A19" s="42" t="s">
        <v>129</v>
      </c>
      <c r="B19" s="83">
        <f>B20+B26</f>
        <v>0</v>
      </c>
      <c r="C19" s="84">
        <f>C20+C26</f>
        <v>0</v>
      </c>
      <c r="D19" s="84">
        <f>D20+D26</f>
        <v>0</v>
      </c>
      <c r="E19" s="85">
        <f>E20+E26</f>
        <v>0</v>
      </c>
    </row>
    <row r="20" spans="1:5" x14ac:dyDescent="0.2">
      <c r="A20" s="67" t="s">
        <v>1</v>
      </c>
      <c r="B20" s="86">
        <f>SUM(B21:B25)</f>
        <v>0</v>
      </c>
      <c r="C20" s="87">
        <f>SUM(C21:C25)</f>
        <v>0</v>
      </c>
      <c r="D20" s="87">
        <f>SUM(D21:D25)</f>
        <v>0</v>
      </c>
      <c r="E20" s="88">
        <f>SUM(E21:E25)</f>
        <v>0</v>
      </c>
    </row>
    <row r="21" spans="1:5" x14ac:dyDescent="0.2">
      <c r="A21" s="64" t="s">
        <v>126</v>
      </c>
      <c r="B21" s="134"/>
      <c r="C21" s="135"/>
      <c r="D21" s="135"/>
      <c r="E21" s="136"/>
    </row>
    <row r="22" spans="1:5" x14ac:dyDescent="0.2">
      <c r="A22" s="64" t="s">
        <v>37</v>
      </c>
      <c r="B22" s="134"/>
      <c r="C22" s="135"/>
      <c r="D22" s="135"/>
      <c r="E22" s="136"/>
    </row>
    <row r="23" spans="1:5" x14ac:dyDescent="0.2">
      <c r="A23" s="64" t="s">
        <v>2</v>
      </c>
      <c r="B23" s="134"/>
      <c r="C23" s="135"/>
      <c r="D23" s="135"/>
      <c r="E23" s="136"/>
    </row>
    <row r="24" spans="1:5" x14ac:dyDescent="0.2">
      <c r="A24" s="64" t="s">
        <v>38</v>
      </c>
      <c r="B24" s="134"/>
      <c r="C24" s="135"/>
      <c r="D24" s="135"/>
      <c r="E24" s="136"/>
    </row>
    <row r="25" spans="1:5" x14ac:dyDescent="0.2">
      <c r="A25" s="64" t="s">
        <v>127</v>
      </c>
      <c r="B25" s="134"/>
      <c r="C25" s="135"/>
      <c r="D25" s="135"/>
      <c r="E25" s="136"/>
    </row>
    <row r="26" spans="1:5" x14ac:dyDescent="0.2">
      <c r="A26" s="67" t="s">
        <v>3</v>
      </c>
      <c r="B26" s="86">
        <f>SUM(B27:B31)</f>
        <v>0</v>
      </c>
      <c r="C26" s="87">
        <f>SUM(C27:C31)</f>
        <v>0</v>
      </c>
      <c r="D26" s="87">
        <f>SUM(D27:D31)</f>
        <v>0</v>
      </c>
      <c r="E26" s="88">
        <f>SUM(E27:E31)</f>
        <v>0</v>
      </c>
    </row>
    <row r="27" spans="1:5" x14ac:dyDescent="0.2">
      <c r="A27" s="64" t="s">
        <v>126</v>
      </c>
      <c r="B27" s="134"/>
      <c r="C27" s="135"/>
      <c r="D27" s="135"/>
      <c r="E27" s="136"/>
    </row>
    <row r="28" spans="1:5" x14ac:dyDescent="0.2">
      <c r="A28" s="64" t="s">
        <v>37</v>
      </c>
      <c r="B28" s="134"/>
      <c r="C28" s="135"/>
      <c r="D28" s="135"/>
      <c r="E28" s="136"/>
    </row>
    <row r="29" spans="1:5" x14ac:dyDescent="0.2">
      <c r="A29" s="64" t="s">
        <v>2</v>
      </c>
      <c r="B29" s="134"/>
      <c r="C29" s="135"/>
      <c r="D29" s="135"/>
      <c r="E29" s="136"/>
    </row>
    <row r="30" spans="1:5" x14ac:dyDescent="0.2">
      <c r="A30" s="64" t="s">
        <v>38</v>
      </c>
      <c r="B30" s="134"/>
      <c r="C30" s="135"/>
      <c r="D30" s="135"/>
      <c r="E30" s="136"/>
    </row>
    <row r="31" spans="1:5" x14ac:dyDescent="0.2">
      <c r="A31" s="64" t="s">
        <v>128</v>
      </c>
      <c r="B31" s="134"/>
      <c r="C31" s="135"/>
      <c r="D31" s="135"/>
      <c r="E31" s="136"/>
    </row>
    <row r="32" spans="1:5" x14ac:dyDescent="0.2">
      <c r="A32" s="42" t="s">
        <v>130</v>
      </c>
      <c r="B32" s="83">
        <f>B33+B39</f>
        <v>0</v>
      </c>
      <c r="C32" s="84">
        <f>C33+C39</f>
        <v>0</v>
      </c>
      <c r="D32" s="84">
        <f>D33+D39</f>
        <v>0</v>
      </c>
      <c r="E32" s="85">
        <f>E33+E39</f>
        <v>0</v>
      </c>
    </row>
    <row r="33" spans="1:5" x14ac:dyDescent="0.2">
      <c r="A33" s="67" t="s">
        <v>1</v>
      </c>
      <c r="B33" s="86">
        <f>SUM(B34:B38)</f>
        <v>0</v>
      </c>
      <c r="C33" s="87">
        <f>SUM(C34:C38)</f>
        <v>0</v>
      </c>
      <c r="D33" s="87">
        <f>SUM(D34:D38)</f>
        <v>0</v>
      </c>
      <c r="E33" s="88">
        <f>SUM(E34:E38)</f>
        <v>0</v>
      </c>
    </row>
    <row r="34" spans="1:5" x14ac:dyDescent="0.2">
      <c r="A34" s="64" t="s">
        <v>126</v>
      </c>
      <c r="B34" s="134"/>
      <c r="C34" s="135"/>
      <c r="D34" s="135"/>
      <c r="E34" s="136"/>
    </row>
    <row r="35" spans="1:5" x14ac:dyDescent="0.2">
      <c r="A35" s="64" t="s">
        <v>37</v>
      </c>
      <c r="B35" s="134"/>
      <c r="C35" s="135"/>
      <c r="D35" s="135"/>
      <c r="E35" s="136"/>
    </row>
    <row r="36" spans="1:5" x14ac:dyDescent="0.2">
      <c r="A36" s="64" t="s">
        <v>2</v>
      </c>
      <c r="B36" s="134"/>
      <c r="C36" s="135"/>
      <c r="D36" s="135"/>
      <c r="E36" s="136"/>
    </row>
    <row r="37" spans="1:5" x14ac:dyDescent="0.2">
      <c r="A37" s="64" t="s">
        <v>38</v>
      </c>
      <c r="B37" s="134"/>
      <c r="C37" s="135"/>
      <c r="D37" s="135"/>
      <c r="E37" s="136"/>
    </row>
    <row r="38" spans="1:5" x14ac:dyDescent="0.2">
      <c r="A38" s="64" t="s">
        <v>127</v>
      </c>
      <c r="B38" s="134"/>
      <c r="C38" s="135"/>
      <c r="D38" s="135"/>
      <c r="E38" s="136"/>
    </row>
    <row r="39" spans="1:5" x14ac:dyDescent="0.2">
      <c r="A39" s="67" t="s">
        <v>3</v>
      </c>
      <c r="B39" s="86">
        <f>SUM(B40:B44)</f>
        <v>0</v>
      </c>
      <c r="C39" s="87">
        <f>SUM(C40:C44)</f>
        <v>0</v>
      </c>
      <c r="D39" s="87">
        <f>SUM(D40:D44)</f>
        <v>0</v>
      </c>
      <c r="E39" s="88">
        <f>SUM(E40:E44)</f>
        <v>0</v>
      </c>
    </row>
    <row r="40" spans="1:5" x14ac:dyDescent="0.2">
      <c r="A40" s="64" t="s">
        <v>126</v>
      </c>
      <c r="B40" s="134"/>
      <c r="C40" s="135"/>
      <c r="D40" s="135"/>
      <c r="E40" s="136"/>
    </row>
    <row r="41" spans="1:5" x14ac:dyDescent="0.2">
      <c r="A41" s="64" t="s">
        <v>37</v>
      </c>
      <c r="B41" s="134"/>
      <c r="C41" s="135"/>
      <c r="D41" s="135"/>
      <c r="E41" s="136"/>
    </row>
    <row r="42" spans="1:5" x14ac:dyDescent="0.2">
      <c r="A42" s="64" t="s">
        <v>2</v>
      </c>
      <c r="B42" s="134"/>
      <c r="C42" s="135"/>
      <c r="D42" s="135"/>
      <c r="E42" s="136"/>
    </row>
    <row r="43" spans="1:5" x14ac:dyDescent="0.2">
      <c r="A43" s="64" t="s">
        <v>38</v>
      </c>
      <c r="B43" s="134"/>
      <c r="C43" s="135"/>
      <c r="D43" s="135"/>
      <c r="E43" s="136"/>
    </row>
    <row r="44" spans="1:5" x14ac:dyDescent="0.2">
      <c r="A44" s="64" t="s">
        <v>128</v>
      </c>
      <c r="B44" s="134"/>
      <c r="C44" s="135"/>
      <c r="D44" s="135"/>
      <c r="E44" s="136"/>
    </row>
    <row r="45" spans="1:5" x14ac:dyDescent="0.2">
      <c r="A45" s="32" t="s">
        <v>131</v>
      </c>
      <c r="B45" s="33">
        <f>B6+B19+B32</f>
        <v>0</v>
      </c>
      <c r="C45" s="16">
        <f t="shared" ref="C45:E45" si="1">C6+C19+C32</f>
        <v>0</v>
      </c>
      <c r="D45" s="16">
        <f t="shared" si="1"/>
        <v>0</v>
      </c>
      <c r="E45" s="34">
        <f t="shared" si="1"/>
        <v>0</v>
      </c>
    </row>
    <row r="46" spans="1:5" x14ac:dyDescent="0.2">
      <c r="A46" s="37"/>
      <c r="B46" s="37"/>
    </row>
    <row r="47" spans="1:5" x14ac:dyDescent="0.2">
      <c r="A47" s="44" t="s">
        <v>5</v>
      </c>
      <c r="B47" s="45"/>
    </row>
    <row r="48" spans="1:5" ht="42" customHeight="1" x14ac:dyDescent="0.2">
      <c r="A48" s="655" t="s">
        <v>4191</v>
      </c>
      <c r="B48" s="655"/>
      <c r="C48" s="655"/>
      <c r="D48" s="655"/>
      <c r="E48" s="655"/>
    </row>
    <row r="49" spans="1:5" ht="15" customHeight="1" x14ac:dyDescent="0.2">
      <c r="A49" s="655" t="s">
        <v>52</v>
      </c>
      <c r="B49" s="655"/>
      <c r="C49" s="655"/>
      <c r="D49" s="655"/>
      <c r="E49" s="655"/>
    </row>
    <row r="50" spans="1:5" ht="27.75" customHeight="1" x14ac:dyDescent="0.2">
      <c r="A50" s="655" t="s">
        <v>132</v>
      </c>
      <c r="B50" s="655"/>
      <c r="C50" s="655"/>
      <c r="D50" s="655"/>
      <c r="E50" s="655"/>
    </row>
    <row r="51" spans="1:5" ht="39.75" customHeight="1" x14ac:dyDescent="0.2">
      <c r="A51" s="655" t="s">
        <v>4188</v>
      </c>
      <c r="B51" s="655"/>
      <c r="C51" s="655"/>
      <c r="D51" s="655"/>
      <c r="E51" s="655"/>
    </row>
    <row r="52" spans="1:5" ht="15" customHeight="1" x14ac:dyDescent="0.2">
      <c r="A52" s="655" t="s">
        <v>4189</v>
      </c>
      <c r="B52" s="655"/>
      <c r="C52" s="655"/>
      <c r="D52" s="655"/>
      <c r="E52" s="655"/>
    </row>
    <row r="53" spans="1:5" ht="12.75" customHeight="1" x14ac:dyDescent="0.2">
      <c r="A53" s="46"/>
      <c r="B53" s="46"/>
    </row>
    <row r="54" spans="1:5" x14ac:dyDescent="0.2">
      <c r="A54" s="56" t="s">
        <v>6</v>
      </c>
      <c r="B54" s="56"/>
      <c r="C54" s="56"/>
      <c r="D54" s="57"/>
      <c r="E54" s="37"/>
    </row>
    <row r="55" spans="1:5" x14ac:dyDescent="0.2">
      <c r="A55" s="646"/>
      <c r="B55" s="647"/>
      <c r="C55" s="647"/>
      <c r="D55" s="647"/>
      <c r="E55" s="648"/>
    </row>
    <row r="56" spans="1:5" x14ac:dyDescent="0.2">
      <c r="A56" s="649"/>
      <c r="B56" s="650"/>
      <c r="C56" s="650"/>
      <c r="D56" s="650"/>
      <c r="E56" s="651"/>
    </row>
    <row r="57" spans="1:5" x14ac:dyDescent="0.2">
      <c r="A57" s="652"/>
      <c r="B57" s="653"/>
      <c r="C57" s="653"/>
      <c r="D57" s="653"/>
      <c r="E57" s="654"/>
    </row>
    <row r="58" spans="1:5" ht="12.75" customHeight="1" x14ac:dyDescent="0.2">
      <c r="A58" s="37"/>
      <c r="B58" s="37"/>
      <c r="C58" s="37"/>
      <c r="D58" s="37"/>
      <c r="E58" s="37"/>
    </row>
    <row r="59" spans="1:5" x14ac:dyDescent="0.2">
      <c r="A59" s="47" t="s">
        <v>4190</v>
      </c>
      <c r="B59" s="48"/>
      <c r="C59" s="49"/>
    </row>
    <row r="60" spans="1:5" x14ac:dyDescent="0.2">
      <c r="A60" s="50"/>
      <c r="B60" s="51"/>
      <c r="C60" s="52"/>
    </row>
  </sheetData>
  <sheetProtection password="CC6A" sheet="1" objects="1" scenarios="1"/>
  <mergeCells count="7">
    <mergeCell ref="A55:E57"/>
    <mergeCell ref="A2:E2"/>
    <mergeCell ref="A48:E48"/>
    <mergeCell ref="A52:E52"/>
    <mergeCell ref="A49:E49"/>
    <mergeCell ref="A50:E50"/>
    <mergeCell ref="A51:E51"/>
  </mergeCells>
  <pageMargins left="0.7" right="0.7" top="0.75" bottom="0.75" header="0.3" footer="0.3"/>
  <pageSetup scale="5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E78"/>
  <sheetViews>
    <sheetView workbookViewId="0">
      <pane xSplit="1" ySplit="5" topLeftCell="B6" activePane="bottomRight" state="frozen"/>
      <selection activeCell="A41" sqref="A41"/>
      <selection pane="topRight" activeCell="A41" sqref="A41"/>
      <selection pane="bottomLeft" activeCell="A41" sqref="A41"/>
      <selection pane="bottomRight"/>
    </sheetView>
  </sheetViews>
  <sheetFormatPr defaultRowHeight="12.75" x14ac:dyDescent="0.2"/>
  <cols>
    <col min="1" max="1" width="66.6640625" style="36" customWidth="1"/>
    <col min="2" max="5" width="16.1640625" style="36" customWidth="1"/>
    <col min="6" max="235" width="9.33203125" style="37"/>
    <col min="236" max="236" width="76.83203125" style="37" customWidth="1"/>
    <col min="237" max="237" width="16.1640625" style="37" customWidth="1"/>
    <col min="238" max="238" width="12.83203125" style="37" customWidth="1"/>
    <col min="239" max="239" width="16.1640625" style="37" customWidth="1"/>
    <col min="240" max="240" width="14.6640625" style="37" customWidth="1"/>
    <col min="241" max="241" width="9.33203125" style="37"/>
    <col min="242" max="242" width="75" style="37" bestFit="1" customWidth="1"/>
    <col min="243" max="243" width="12.33203125" style="37" customWidth="1"/>
    <col min="244" max="244" width="65.33203125" style="37" bestFit="1" customWidth="1"/>
    <col min="245" max="245" width="22.33203125" style="37" bestFit="1" customWidth="1"/>
    <col min="246" max="246" width="22.33203125" style="37" customWidth="1"/>
    <col min="247" max="247" width="35.1640625" style="37" bestFit="1" customWidth="1"/>
    <col min="248" max="491" width="9.33203125" style="37"/>
    <col min="492" max="492" width="76.83203125" style="37" customWidth="1"/>
    <col min="493" max="493" width="16.1640625" style="37" customWidth="1"/>
    <col min="494" max="494" width="12.83203125" style="37" customWidth="1"/>
    <col min="495" max="495" width="16.1640625" style="37" customWidth="1"/>
    <col min="496" max="496" width="14.6640625" style="37" customWidth="1"/>
    <col min="497" max="497" width="9.33203125" style="37"/>
    <col min="498" max="498" width="75" style="37" bestFit="1" customWidth="1"/>
    <col min="499" max="499" width="12.33203125" style="37" customWidth="1"/>
    <col min="500" max="500" width="65.33203125" style="37" bestFit="1" customWidth="1"/>
    <col min="501" max="501" width="22.33203125" style="37" bestFit="1" customWidth="1"/>
    <col min="502" max="502" width="22.33203125" style="37" customWidth="1"/>
    <col min="503" max="503" width="35.1640625" style="37" bestFit="1" customWidth="1"/>
    <col min="504" max="747" width="9.33203125" style="37"/>
    <col min="748" max="748" width="76.83203125" style="37" customWidth="1"/>
    <col min="749" max="749" width="16.1640625" style="37" customWidth="1"/>
    <col min="750" max="750" width="12.83203125" style="37" customWidth="1"/>
    <col min="751" max="751" width="16.1640625" style="37" customWidth="1"/>
    <col min="752" max="752" width="14.6640625" style="37" customWidth="1"/>
    <col min="753" max="753" width="9.33203125" style="37"/>
    <col min="754" max="754" width="75" style="37" bestFit="1" customWidth="1"/>
    <col min="755" max="755" width="12.33203125" style="37" customWidth="1"/>
    <col min="756" max="756" width="65.33203125" style="37" bestFit="1" customWidth="1"/>
    <col min="757" max="757" width="22.33203125" style="37" bestFit="1" customWidth="1"/>
    <col min="758" max="758" width="22.33203125" style="37" customWidth="1"/>
    <col min="759" max="759" width="35.1640625" style="37" bestFit="1" customWidth="1"/>
    <col min="760" max="1003" width="9.33203125" style="37"/>
    <col min="1004" max="1004" width="76.83203125" style="37" customWidth="1"/>
    <col min="1005" max="1005" width="16.1640625" style="37" customWidth="1"/>
    <col min="1006" max="1006" width="12.83203125" style="37" customWidth="1"/>
    <col min="1007" max="1007" width="16.1640625" style="37" customWidth="1"/>
    <col min="1008" max="1008" width="14.6640625" style="37" customWidth="1"/>
    <col min="1009" max="1009" width="9.33203125" style="37"/>
    <col min="1010" max="1010" width="75" style="37" bestFit="1" customWidth="1"/>
    <col min="1011" max="1011" width="12.33203125" style="37" customWidth="1"/>
    <col min="1012" max="1012" width="65.33203125" style="37" bestFit="1" customWidth="1"/>
    <col min="1013" max="1013" width="22.33203125" style="37" bestFit="1" customWidth="1"/>
    <col min="1014" max="1014" width="22.33203125" style="37" customWidth="1"/>
    <col min="1015" max="1015" width="35.1640625" style="37" bestFit="1" customWidth="1"/>
    <col min="1016" max="1259" width="9.33203125" style="37"/>
    <col min="1260" max="1260" width="76.83203125" style="37" customWidth="1"/>
    <col min="1261" max="1261" width="16.1640625" style="37" customWidth="1"/>
    <col min="1262" max="1262" width="12.83203125" style="37" customWidth="1"/>
    <col min="1263" max="1263" width="16.1640625" style="37" customWidth="1"/>
    <col min="1264" max="1264" width="14.6640625" style="37" customWidth="1"/>
    <col min="1265" max="1265" width="9.33203125" style="37"/>
    <col min="1266" max="1266" width="75" style="37" bestFit="1" customWidth="1"/>
    <col min="1267" max="1267" width="12.33203125" style="37" customWidth="1"/>
    <col min="1268" max="1268" width="65.33203125" style="37" bestFit="1" customWidth="1"/>
    <col min="1269" max="1269" width="22.33203125" style="37" bestFit="1" customWidth="1"/>
    <col min="1270" max="1270" width="22.33203125" style="37" customWidth="1"/>
    <col min="1271" max="1271" width="35.1640625" style="37" bestFit="1" customWidth="1"/>
    <col min="1272" max="1515" width="9.33203125" style="37"/>
    <col min="1516" max="1516" width="76.83203125" style="37" customWidth="1"/>
    <col min="1517" max="1517" width="16.1640625" style="37" customWidth="1"/>
    <col min="1518" max="1518" width="12.83203125" style="37" customWidth="1"/>
    <col min="1519" max="1519" width="16.1640625" style="37" customWidth="1"/>
    <col min="1520" max="1520" width="14.6640625" style="37" customWidth="1"/>
    <col min="1521" max="1521" width="9.33203125" style="37"/>
    <col min="1522" max="1522" width="75" style="37" bestFit="1" customWidth="1"/>
    <col min="1523" max="1523" width="12.33203125" style="37" customWidth="1"/>
    <col min="1524" max="1524" width="65.33203125" style="37" bestFit="1" customWidth="1"/>
    <col min="1525" max="1525" width="22.33203125" style="37" bestFit="1" customWidth="1"/>
    <col min="1526" max="1526" width="22.33203125" style="37" customWidth="1"/>
    <col min="1527" max="1527" width="35.1640625" style="37" bestFit="1" customWidth="1"/>
    <col min="1528" max="1771" width="9.33203125" style="37"/>
    <col min="1772" max="1772" width="76.83203125" style="37" customWidth="1"/>
    <col min="1773" max="1773" width="16.1640625" style="37" customWidth="1"/>
    <col min="1774" max="1774" width="12.83203125" style="37" customWidth="1"/>
    <col min="1775" max="1775" width="16.1640625" style="37" customWidth="1"/>
    <col min="1776" max="1776" width="14.6640625" style="37" customWidth="1"/>
    <col min="1777" max="1777" width="9.33203125" style="37"/>
    <col min="1778" max="1778" width="75" style="37" bestFit="1" customWidth="1"/>
    <col min="1779" max="1779" width="12.33203125" style="37" customWidth="1"/>
    <col min="1780" max="1780" width="65.33203125" style="37" bestFit="1" customWidth="1"/>
    <col min="1781" max="1781" width="22.33203125" style="37" bestFit="1" customWidth="1"/>
    <col min="1782" max="1782" width="22.33203125" style="37" customWidth="1"/>
    <col min="1783" max="1783" width="35.1640625" style="37" bestFit="1" customWidth="1"/>
    <col min="1784" max="2027" width="9.33203125" style="37"/>
    <col min="2028" max="2028" width="76.83203125" style="37" customWidth="1"/>
    <col min="2029" max="2029" width="16.1640625" style="37" customWidth="1"/>
    <col min="2030" max="2030" width="12.83203125" style="37" customWidth="1"/>
    <col min="2031" max="2031" width="16.1640625" style="37" customWidth="1"/>
    <col min="2032" max="2032" width="14.6640625" style="37" customWidth="1"/>
    <col min="2033" max="2033" width="9.33203125" style="37"/>
    <col min="2034" max="2034" width="75" style="37" bestFit="1" customWidth="1"/>
    <col min="2035" max="2035" width="12.33203125" style="37" customWidth="1"/>
    <col min="2036" max="2036" width="65.33203125" style="37" bestFit="1" customWidth="1"/>
    <col min="2037" max="2037" width="22.33203125" style="37" bestFit="1" customWidth="1"/>
    <col min="2038" max="2038" width="22.33203125" style="37" customWidth="1"/>
    <col min="2039" max="2039" width="35.1640625" style="37" bestFit="1" customWidth="1"/>
    <col min="2040" max="2283" width="9.33203125" style="37"/>
    <col min="2284" max="2284" width="76.83203125" style="37" customWidth="1"/>
    <col min="2285" max="2285" width="16.1640625" style="37" customWidth="1"/>
    <col min="2286" max="2286" width="12.83203125" style="37" customWidth="1"/>
    <col min="2287" max="2287" width="16.1640625" style="37" customWidth="1"/>
    <col min="2288" max="2288" width="14.6640625" style="37" customWidth="1"/>
    <col min="2289" max="2289" width="9.33203125" style="37"/>
    <col min="2290" max="2290" width="75" style="37" bestFit="1" customWidth="1"/>
    <col min="2291" max="2291" width="12.33203125" style="37" customWidth="1"/>
    <col min="2292" max="2292" width="65.33203125" style="37" bestFit="1" customWidth="1"/>
    <col min="2293" max="2293" width="22.33203125" style="37" bestFit="1" customWidth="1"/>
    <col min="2294" max="2294" width="22.33203125" style="37" customWidth="1"/>
    <col min="2295" max="2295" width="35.1640625" style="37" bestFit="1" customWidth="1"/>
    <col min="2296" max="2539" width="9.33203125" style="37"/>
    <col min="2540" max="2540" width="76.83203125" style="37" customWidth="1"/>
    <col min="2541" max="2541" width="16.1640625" style="37" customWidth="1"/>
    <col min="2542" max="2542" width="12.83203125" style="37" customWidth="1"/>
    <col min="2543" max="2543" width="16.1640625" style="37" customWidth="1"/>
    <col min="2544" max="2544" width="14.6640625" style="37" customWidth="1"/>
    <col min="2545" max="2545" width="9.33203125" style="37"/>
    <col min="2546" max="2546" width="75" style="37" bestFit="1" customWidth="1"/>
    <col min="2547" max="2547" width="12.33203125" style="37" customWidth="1"/>
    <col min="2548" max="2548" width="65.33203125" style="37" bestFit="1" customWidth="1"/>
    <col min="2549" max="2549" width="22.33203125" style="37" bestFit="1" customWidth="1"/>
    <col min="2550" max="2550" width="22.33203125" style="37" customWidth="1"/>
    <col min="2551" max="2551" width="35.1640625" style="37" bestFit="1" customWidth="1"/>
    <col min="2552" max="2795" width="9.33203125" style="37"/>
    <col min="2796" max="2796" width="76.83203125" style="37" customWidth="1"/>
    <col min="2797" max="2797" width="16.1640625" style="37" customWidth="1"/>
    <col min="2798" max="2798" width="12.83203125" style="37" customWidth="1"/>
    <col min="2799" max="2799" width="16.1640625" style="37" customWidth="1"/>
    <col min="2800" max="2800" width="14.6640625" style="37" customWidth="1"/>
    <col min="2801" max="2801" width="9.33203125" style="37"/>
    <col min="2802" max="2802" width="75" style="37" bestFit="1" customWidth="1"/>
    <col min="2803" max="2803" width="12.33203125" style="37" customWidth="1"/>
    <col min="2804" max="2804" width="65.33203125" style="37" bestFit="1" customWidth="1"/>
    <col min="2805" max="2805" width="22.33203125" style="37" bestFit="1" customWidth="1"/>
    <col min="2806" max="2806" width="22.33203125" style="37" customWidth="1"/>
    <col min="2807" max="2807" width="35.1640625" style="37" bestFit="1" customWidth="1"/>
    <col min="2808" max="3051" width="9.33203125" style="37"/>
    <col min="3052" max="3052" width="76.83203125" style="37" customWidth="1"/>
    <col min="3053" max="3053" width="16.1640625" style="37" customWidth="1"/>
    <col min="3054" max="3054" width="12.83203125" style="37" customWidth="1"/>
    <col min="3055" max="3055" width="16.1640625" style="37" customWidth="1"/>
    <col min="3056" max="3056" width="14.6640625" style="37" customWidth="1"/>
    <col min="3057" max="3057" width="9.33203125" style="37"/>
    <col min="3058" max="3058" width="75" style="37" bestFit="1" customWidth="1"/>
    <col min="3059" max="3059" width="12.33203125" style="37" customWidth="1"/>
    <col min="3060" max="3060" width="65.33203125" style="37" bestFit="1" customWidth="1"/>
    <col min="3061" max="3061" width="22.33203125" style="37" bestFit="1" customWidth="1"/>
    <col min="3062" max="3062" width="22.33203125" style="37" customWidth="1"/>
    <col min="3063" max="3063" width="35.1640625" style="37" bestFit="1" customWidth="1"/>
    <col min="3064" max="3307" width="9.33203125" style="37"/>
    <col min="3308" max="3308" width="76.83203125" style="37" customWidth="1"/>
    <col min="3309" max="3309" width="16.1640625" style="37" customWidth="1"/>
    <col min="3310" max="3310" width="12.83203125" style="37" customWidth="1"/>
    <col min="3311" max="3311" width="16.1640625" style="37" customWidth="1"/>
    <col min="3312" max="3312" width="14.6640625" style="37" customWidth="1"/>
    <col min="3313" max="3313" width="9.33203125" style="37"/>
    <col min="3314" max="3314" width="75" style="37" bestFit="1" customWidth="1"/>
    <col min="3315" max="3315" width="12.33203125" style="37" customWidth="1"/>
    <col min="3316" max="3316" width="65.33203125" style="37" bestFit="1" customWidth="1"/>
    <col min="3317" max="3317" width="22.33203125" style="37" bestFit="1" customWidth="1"/>
    <col min="3318" max="3318" width="22.33203125" style="37" customWidth="1"/>
    <col min="3319" max="3319" width="35.1640625" style="37" bestFit="1" customWidth="1"/>
    <col min="3320" max="3563" width="9.33203125" style="37"/>
    <col min="3564" max="3564" width="76.83203125" style="37" customWidth="1"/>
    <col min="3565" max="3565" width="16.1640625" style="37" customWidth="1"/>
    <col min="3566" max="3566" width="12.83203125" style="37" customWidth="1"/>
    <col min="3567" max="3567" width="16.1640625" style="37" customWidth="1"/>
    <col min="3568" max="3568" width="14.6640625" style="37" customWidth="1"/>
    <col min="3569" max="3569" width="9.33203125" style="37"/>
    <col min="3570" max="3570" width="75" style="37" bestFit="1" customWidth="1"/>
    <col min="3571" max="3571" width="12.33203125" style="37" customWidth="1"/>
    <col min="3572" max="3572" width="65.33203125" style="37" bestFit="1" customWidth="1"/>
    <col min="3573" max="3573" width="22.33203125" style="37" bestFit="1" customWidth="1"/>
    <col min="3574" max="3574" width="22.33203125" style="37" customWidth="1"/>
    <col min="3575" max="3575" width="35.1640625" style="37" bestFit="1" customWidth="1"/>
    <col min="3576" max="3819" width="9.33203125" style="37"/>
    <col min="3820" max="3820" width="76.83203125" style="37" customWidth="1"/>
    <col min="3821" max="3821" width="16.1640625" style="37" customWidth="1"/>
    <col min="3822" max="3822" width="12.83203125" style="37" customWidth="1"/>
    <col min="3823" max="3823" width="16.1640625" style="37" customWidth="1"/>
    <col min="3824" max="3824" width="14.6640625" style="37" customWidth="1"/>
    <col min="3825" max="3825" width="9.33203125" style="37"/>
    <col min="3826" max="3826" width="75" style="37" bestFit="1" customWidth="1"/>
    <col min="3827" max="3827" width="12.33203125" style="37" customWidth="1"/>
    <col min="3828" max="3828" width="65.33203125" style="37" bestFit="1" customWidth="1"/>
    <col min="3829" max="3829" width="22.33203125" style="37" bestFit="1" customWidth="1"/>
    <col min="3830" max="3830" width="22.33203125" style="37" customWidth="1"/>
    <col min="3831" max="3831" width="35.1640625" style="37" bestFit="1" customWidth="1"/>
    <col min="3832" max="4075" width="9.33203125" style="37"/>
    <col min="4076" max="4076" width="76.83203125" style="37" customWidth="1"/>
    <col min="4077" max="4077" width="16.1640625" style="37" customWidth="1"/>
    <col min="4078" max="4078" width="12.83203125" style="37" customWidth="1"/>
    <col min="4079" max="4079" width="16.1640625" style="37" customWidth="1"/>
    <col min="4080" max="4080" width="14.6640625" style="37" customWidth="1"/>
    <col min="4081" max="4081" width="9.33203125" style="37"/>
    <col min="4082" max="4082" width="75" style="37" bestFit="1" customWidth="1"/>
    <col min="4083" max="4083" width="12.33203125" style="37" customWidth="1"/>
    <col min="4084" max="4084" width="65.33203125" style="37" bestFit="1" customWidth="1"/>
    <col min="4085" max="4085" width="22.33203125" style="37" bestFit="1" customWidth="1"/>
    <col min="4086" max="4086" width="22.33203125" style="37" customWidth="1"/>
    <col min="4087" max="4087" width="35.1640625" style="37" bestFit="1" customWidth="1"/>
    <col min="4088" max="4331" width="9.33203125" style="37"/>
    <col min="4332" max="4332" width="76.83203125" style="37" customWidth="1"/>
    <col min="4333" max="4333" width="16.1640625" style="37" customWidth="1"/>
    <col min="4334" max="4334" width="12.83203125" style="37" customWidth="1"/>
    <col min="4335" max="4335" width="16.1640625" style="37" customWidth="1"/>
    <col min="4336" max="4336" width="14.6640625" style="37" customWidth="1"/>
    <col min="4337" max="4337" width="9.33203125" style="37"/>
    <col min="4338" max="4338" width="75" style="37" bestFit="1" customWidth="1"/>
    <col min="4339" max="4339" width="12.33203125" style="37" customWidth="1"/>
    <col min="4340" max="4340" width="65.33203125" style="37" bestFit="1" customWidth="1"/>
    <col min="4341" max="4341" width="22.33203125" style="37" bestFit="1" customWidth="1"/>
    <col min="4342" max="4342" width="22.33203125" style="37" customWidth="1"/>
    <col min="4343" max="4343" width="35.1640625" style="37" bestFit="1" customWidth="1"/>
    <col min="4344" max="4587" width="9.33203125" style="37"/>
    <col min="4588" max="4588" width="76.83203125" style="37" customWidth="1"/>
    <col min="4589" max="4589" width="16.1640625" style="37" customWidth="1"/>
    <col min="4590" max="4590" width="12.83203125" style="37" customWidth="1"/>
    <col min="4591" max="4591" width="16.1640625" style="37" customWidth="1"/>
    <col min="4592" max="4592" width="14.6640625" style="37" customWidth="1"/>
    <col min="4593" max="4593" width="9.33203125" style="37"/>
    <col min="4594" max="4594" width="75" style="37" bestFit="1" customWidth="1"/>
    <col min="4595" max="4595" width="12.33203125" style="37" customWidth="1"/>
    <col min="4596" max="4596" width="65.33203125" style="37" bestFit="1" customWidth="1"/>
    <col min="4597" max="4597" width="22.33203125" style="37" bestFit="1" customWidth="1"/>
    <col min="4598" max="4598" width="22.33203125" style="37" customWidth="1"/>
    <col min="4599" max="4599" width="35.1640625" style="37" bestFit="1" customWidth="1"/>
    <col min="4600" max="4843" width="9.33203125" style="37"/>
    <col min="4844" max="4844" width="76.83203125" style="37" customWidth="1"/>
    <col min="4845" max="4845" width="16.1640625" style="37" customWidth="1"/>
    <col min="4846" max="4846" width="12.83203125" style="37" customWidth="1"/>
    <col min="4847" max="4847" width="16.1640625" style="37" customWidth="1"/>
    <col min="4848" max="4848" width="14.6640625" style="37" customWidth="1"/>
    <col min="4849" max="4849" width="9.33203125" style="37"/>
    <col min="4850" max="4850" width="75" style="37" bestFit="1" customWidth="1"/>
    <col min="4851" max="4851" width="12.33203125" style="37" customWidth="1"/>
    <col min="4852" max="4852" width="65.33203125" style="37" bestFit="1" customWidth="1"/>
    <col min="4853" max="4853" width="22.33203125" style="37" bestFit="1" customWidth="1"/>
    <col min="4854" max="4854" width="22.33203125" style="37" customWidth="1"/>
    <col min="4855" max="4855" width="35.1640625" style="37" bestFit="1" customWidth="1"/>
    <col min="4856" max="5099" width="9.33203125" style="37"/>
    <col min="5100" max="5100" width="76.83203125" style="37" customWidth="1"/>
    <col min="5101" max="5101" width="16.1640625" style="37" customWidth="1"/>
    <col min="5102" max="5102" width="12.83203125" style="37" customWidth="1"/>
    <col min="5103" max="5103" width="16.1640625" style="37" customWidth="1"/>
    <col min="5104" max="5104" width="14.6640625" style="37" customWidth="1"/>
    <col min="5105" max="5105" width="9.33203125" style="37"/>
    <col min="5106" max="5106" width="75" style="37" bestFit="1" customWidth="1"/>
    <col min="5107" max="5107" width="12.33203125" style="37" customWidth="1"/>
    <col min="5108" max="5108" width="65.33203125" style="37" bestFit="1" customWidth="1"/>
    <col min="5109" max="5109" width="22.33203125" style="37" bestFit="1" customWidth="1"/>
    <col min="5110" max="5110" width="22.33203125" style="37" customWidth="1"/>
    <col min="5111" max="5111" width="35.1640625" style="37" bestFit="1" customWidth="1"/>
    <col min="5112" max="5355" width="9.33203125" style="37"/>
    <col min="5356" max="5356" width="76.83203125" style="37" customWidth="1"/>
    <col min="5357" max="5357" width="16.1640625" style="37" customWidth="1"/>
    <col min="5358" max="5358" width="12.83203125" style="37" customWidth="1"/>
    <col min="5359" max="5359" width="16.1640625" style="37" customWidth="1"/>
    <col min="5360" max="5360" width="14.6640625" style="37" customWidth="1"/>
    <col min="5361" max="5361" width="9.33203125" style="37"/>
    <col min="5362" max="5362" width="75" style="37" bestFit="1" customWidth="1"/>
    <col min="5363" max="5363" width="12.33203125" style="37" customWidth="1"/>
    <col min="5364" max="5364" width="65.33203125" style="37" bestFit="1" customWidth="1"/>
    <col min="5365" max="5365" width="22.33203125" style="37" bestFit="1" customWidth="1"/>
    <col min="5366" max="5366" width="22.33203125" style="37" customWidth="1"/>
    <col min="5367" max="5367" width="35.1640625" style="37" bestFit="1" customWidth="1"/>
    <col min="5368" max="5611" width="9.33203125" style="37"/>
    <col min="5612" max="5612" width="76.83203125" style="37" customWidth="1"/>
    <col min="5613" max="5613" width="16.1640625" style="37" customWidth="1"/>
    <col min="5614" max="5614" width="12.83203125" style="37" customWidth="1"/>
    <col min="5615" max="5615" width="16.1640625" style="37" customWidth="1"/>
    <col min="5616" max="5616" width="14.6640625" style="37" customWidth="1"/>
    <col min="5617" max="5617" width="9.33203125" style="37"/>
    <col min="5618" max="5618" width="75" style="37" bestFit="1" customWidth="1"/>
    <col min="5619" max="5619" width="12.33203125" style="37" customWidth="1"/>
    <col min="5620" max="5620" width="65.33203125" style="37" bestFit="1" customWidth="1"/>
    <col min="5621" max="5621" width="22.33203125" style="37" bestFit="1" customWidth="1"/>
    <col min="5622" max="5622" width="22.33203125" style="37" customWidth="1"/>
    <col min="5623" max="5623" width="35.1640625" style="37" bestFit="1" customWidth="1"/>
    <col min="5624" max="5867" width="9.33203125" style="37"/>
    <col min="5868" max="5868" width="76.83203125" style="37" customWidth="1"/>
    <col min="5869" max="5869" width="16.1640625" style="37" customWidth="1"/>
    <col min="5870" max="5870" width="12.83203125" style="37" customWidth="1"/>
    <col min="5871" max="5871" width="16.1640625" style="37" customWidth="1"/>
    <col min="5872" max="5872" width="14.6640625" style="37" customWidth="1"/>
    <col min="5873" max="5873" width="9.33203125" style="37"/>
    <col min="5874" max="5874" width="75" style="37" bestFit="1" customWidth="1"/>
    <col min="5875" max="5875" width="12.33203125" style="37" customWidth="1"/>
    <col min="5876" max="5876" width="65.33203125" style="37" bestFit="1" customWidth="1"/>
    <col min="5877" max="5877" width="22.33203125" style="37" bestFit="1" customWidth="1"/>
    <col min="5878" max="5878" width="22.33203125" style="37" customWidth="1"/>
    <col min="5879" max="5879" width="35.1640625" style="37" bestFit="1" customWidth="1"/>
    <col min="5880" max="6123" width="9.33203125" style="37"/>
    <col min="6124" max="6124" width="76.83203125" style="37" customWidth="1"/>
    <col min="6125" max="6125" width="16.1640625" style="37" customWidth="1"/>
    <col min="6126" max="6126" width="12.83203125" style="37" customWidth="1"/>
    <col min="6127" max="6127" width="16.1640625" style="37" customWidth="1"/>
    <col min="6128" max="6128" width="14.6640625" style="37" customWidth="1"/>
    <col min="6129" max="6129" width="9.33203125" style="37"/>
    <col min="6130" max="6130" width="75" style="37" bestFit="1" customWidth="1"/>
    <col min="6131" max="6131" width="12.33203125" style="37" customWidth="1"/>
    <col min="6132" max="6132" width="65.33203125" style="37" bestFit="1" customWidth="1"/>
    <col min="6133" max="6133" width="22.33203125" style="37" bestFit="1" customWidth="1"/>
    <col min="6134" max="6134" width="22.33203125" style="37" customWidth="1"/>
    <col min="6135" max="6135" width="35.1640625" style="37" bestFit="1" customWidth="1"/>
    <col min="6136" max="6379" width="9.33203125" style="37"/>
    <col min="6380" max="6380" width="76.83203125" style="37" customWidth="1"/>
    <col min="6381" max="6381" width="16.1640625" style="37" customWidth="1"/>
    <col min="6382" max="6382" width="12.83203125" style="37" customWidth="1"/>
    <col min="6383" max="6383" width="16.1640625" style="37" customWidth="1"/>
    <col min="6384" max="6384" width="14.6640625" style="37" customWidth="1"/>
    <col min="6385" max="6385" width="9.33203125" style="37"/>
    <col min="6386" max="6386" width="75" style="37" bestFit="1" customWidth="1"/>
    <col min="6387" max="6387" width="12.33203125" style="37" customWidth="1"/>
    <col min="6388" max="6388" width="65.33203125" style="37" bestFit="1" customWidth="1"/>
    <col min="6389" max="6389" width="22.33203125" style="37" bestFit="1" customWidth="1"/>
    <col min="6390" max="6390" width="22.33203125" style="37" customWidth="1"/>
    <col min="6391" max="6391" width="35.1640625" style="37" bestFit="1" customWidth="1"/>
    <col min="6392" max="6635" width="9.33203125" style="37"/>
    <col min="6636" max="6636" width="76.83203125" style="37" customWidth="1"/>
    <col min="6637" max="6637" width="16.1640625" style="37" customWidth="1"/>
    <col min="6638" max="6638" width="12.83203125" style="37" customWidth="1"/>
    <col min="6639" max="6639" width="16.1640625" style="37" customWidth="1"/>
    <col min="6640" max="6640" width="14.6640625" style="37" customWidth="1"/>
    <col min="6641" max="6641" width="9.33203125" style="37"/>
    <col min="6642" max="6642" width="75" style="37" bestFit="1" customWidth="1"/>
    <col min="6643" max="6643" width="12.33203125" style="37" customWidth="1"/>
    <col min="6644" max="6644" width="65.33203125" style="37" bestFit="1" customWidth="1"/>
    <col min="6645" max="6645" width="22.33203125" style="37" bestFit="1" customWidth="1"/>
    <col min="6646" max="6646" width="22.33203125" style="37" customWidth="1"/>
    <col min="6647" max="6647" width="35.1640625" style="37" bestFit="1" customWidth="1"/>
    <col min="6648" max="6891" width="9.33203125" style="37"/>
    <col min="6892" max="6892" width="76.83203125" style="37" customWidth="1"/>
    <col min="6893" max="6893" width="16.1640625" style="37" customWidth="1"/>
    <col min="6894" max="6894" width="12.83203125" style="37" customWidth="1"/>
    <col min="6895" max="6895" width="16.1640625" style="37" customWidth="1"/>
    <col min="6896" max="6896" width="14.6640625" style="37" customWidth="1"/>
    <col min="6897" max="6897" width="9.33203125" style="37"/>
    <col min="6898" max="6898" width="75" style="37" bestFit="1" customWidth="1"/>
    <col min="6899" max="6899" width="12.33203125" style="37" customWidth="1"/>
    <col min="6900" max="6900" width="65.33203125" style="37" bestFit="1" customWidth="1"/>
    <col min="6901" max="6901" width="22.33203125" style="37" bestFit="1" customWidth="1"/>
    <col min="6902" max="6902" width="22.33203125" style="37" customWidth="1"/>
    <col min="6903" max="6903" width="35.1640625" style="37" bestFit="1" customWidth="1"/>
    <col min="6904" max="7147" width="9.33203125" style="37"/>
    <col min="7148" max="7148" width="76.83203125" style="37" customWidth="1"/>
    <col min="7149" max="7149" width="16.1640625" style="37" customWidth="1"/>
    <col min="7150" max="7150" width="12.83203125" style="37" customWidth="1"/>
    <col min="7151" max="7151" width="16.1640625" style="37" customWidth="1"/>
    <col min="7152" max="7152" width="14.6640625" style="37" customWidth="1"/>
    <col min="7153" max="7153" width="9.33203125" style="37"/>
    <col min="7154" max="7154" width="75" style="37" bestFit="1" customWidth="1"/>
    <col min="7155" max="7155" width="12.33203125" style="37" customWidth="1"/>
    <col min="7156" max="7156" width="65.33203125" style="37" bestFit="1" customWidth="1"/>
    <col min="7157" max="7157" width="22.33203125" style="37" bestFit="1" customWidth="1"/>
    <col min="7158" max="7158" width="22.33203125" style="37" customWidth="1"/>
    <col min="7159" max="7159" width="35.1640625" style="37" bestFit="1" customWidth="1"/>
    <col min="7160" max="7403" width="9.33203125" style="37"/>
    <col min="7404" max="7404" width="76.83203125" style="37" customWidth="1"/>
    <col min="7405" max="7405" width="16.1640625" style="37" customWidth="1"/>
    <col min="7406" max="7406" width="12.83203125" style="37" customWidth="1"/>
    <col min="7407" max="7407" width="16.1640625" style="37" customWidth="1"/>
    <col min="7408" max="7408" width="14.6640625" style="37" customWidth="1"/>
    <col min="7409" max="7409" width="9.33203125" style="37"/>
    <col min="7410" max="7410" width="75" style="37" bestFit="1" customWidth="1"/>
    <col min="7411" max="7411" width="12.33203125" style="37" customWidth="1"/>
    <col min="7412" max="7412" width="65.33203125" style="37" bestFit="1" customWidth="1"/>
    <col min="7413" max="7413" width="22.33203125" style="37" bestFit="1" customWidth="1"/>
    <col min="7414" max="7414" width="22.33203125" style="37" customWidth="1"/>
    <col min="7415" max="7415" width="35.1640625" style="37" bestFit="1" customWidth="1"/>
    <col min="7416" max="7659" width="9.33203125" style="37"/>
    <col min="7660" max="7660" width="76.83203125" style="37" customWidth="1"/>
    <col min="7661" max="7661" width="16.1640625" style="37" customWidth="1"/>
    <col min="7662" max="7662" width="12.83203125" style="37" customWidth="1"/>
    <col min="7663" max="7663" width="16.1640625" style="37" customWidth="1"/>
    <col min="7664" max="7664" width="14.6640625" style="37" customWidth="1"/>
    <col min="7665" max="7665" width="9.33203125" style="37"/>
    <col min="7666" max="7666" width="75" style="37" bestFit="1" customWidth="1"/>
    <col min="7667" max="7667" width="12.33203125" style="37" customWidth="1"/>
    <col min="7668" max="7668" width="65.33203125" style="37" bestFit="1" customWidth="1"/>
    <col min="7669" max="7669" width="22.33203125" style="37" bestFit="1" customWidth="1"/>
    <col min="7670" max="7670" width="22.33203125" style="37" customWidth="1"/>
    <col min="7671" max="7671" width="35.1640625" style="37" bestFit="1" customWidth="1"/>
    <col min="7672" max="7915" width="9.33203125" style="37"/>
    <col min="7916" max="7916" width="76.83203125" style="37" customWidth="1"/>
    <col min="7917" max="7917" width="16.1640625" style="37" customWidth="1"/>
    <col min="7918" max="7918" width="12.83203125" style="37" customWidth="1"/>
    <col min="7919" max="7919" width="16.1640625" style="37" customWidth="1"/>
    <col min="7920" max="7920" width="14.6640625" style="37" customWidth="1"/>
    <col min="7921" max="7921" width="9.33203125" style="37"/>
    <col min="7922" max="7922" width="75" style="37" bestFit="1" customWidth="1"/>
    <col min="7923" max="7923" width="12.33203125" style="37" customWidth="1"/>
    <col min="7924" max="7924" width="65.33203125" style="37" bestFit="1" customWidth="1"/>
    <col min="7925" max="7925" width="22.33203125" style="37" bestFit="1" customWidth="1"/>
    <col min="7926" max="7926" width="22.33203125" style="37" customWidth="1"/>
    <col min="7927" max="7927" width="35.1640625" style="37" bestFit="1" customWidth="1"/>
    <col min="7928" max="8171" width="9.33203125" style="37"/>
    <col min="8172" max="8172" width="76.83203125" style="37" customWidth="1"/>
    <col min="8173" max="8173" width="16.1640625" style="37" customWidth="1"/>
    <col min="8174" max="8174" width="12.83203125" style="37" customWidth="1"/>
    <col min="8175" max="8175" width="16.1640625" style="37" customWidth="1"/>
    <col min="8176" max="8176" width="14.6640625" style="37" customWidth="1"/>
    <col min="8177" max="8177" width="9.33203125" style="37"/>
    <col min="8178" max="8178" width="75" style="37" bestFit="1" customWidth="1"/>
    <col min="8179" max="8179" width="12.33203125" style="37" customWidth="1"/>
    <col min="8180" max="8180" width="65.33203125" style="37" bestFit="1" customWidth="1"/>
    <col min="8181" max="8181" width="22.33203125" style="37" bestFit="1" customWidth="1"/>
    <col min="8182" max="8182" width="22.33203125" style="37" customWidth="1"/>
    <col min="8183" max="8183" width="35.1640625" style="37" bestFit="1" customWidth="1"/>
    <col min="8184" max="8427" width="9.33203125" style="37"/>
    <col min="8428" max="8428" width="76.83203125" style="37" customWidth="1"/>
    <col min="8429" max="8429" width="16.1640625" style="37" customWidth="1"/>
    <col min="8430" max="8430" width="12.83203125" style="37" customWidth="1"/>
    <col min="8431" max="8431" width="16.1640625" style="37" customWidth="1"/>
    <col min="8432" max="8432" width="14.6640625" style="37" customWidth="1"/>
    <col min="8433" max="8433" width="9.33203125" style="37"/>
    <col min="8434" max="8434" width="75" style="37" bestFit="1" customWidth="1"/>
    <col min="8435" max="8435" width="12.33203125" style="37" customWidth="1"/>
    <col min="8436" max="8436" width="65.33203125" style="37" bestFit="1" customWidth="1"/>
    <col min="8437" max="8437" width="22.33203125" style="37" bestFit="1" customWidth="1"/>
    <col min="8438" max="8438" width="22.33203125" style="37" customWidth="1"/>
    <col min="8439" max="8439" width="35.1640625" style="37" bestFit="1" customWidth="1"/>
    <col min="8440" max="8683" width="9.33203125" style="37"/>
    <col min="8684" max="8684" width="76.83203125" style="37" customWidth="1"/>
    <col min="8685" max="8685" width="16.1640625" style="37" customWidth="1"/>
    <col min="8686" max="8686" width="12.83203125" style="37" customWidth="1"/>
    <col min="8687" max="8687" width="16.1640625" style="37" customWidth="1"/>
    <col min="8688" max="8688" width="14.6640625" style="37" customWidth="1"/>
    <col min="8689" max="8689" width="9.33203125" style="37"/>
    <col min="8690" max="8690" width="75" style="37" bestFit="1" customWidth="1"/>
    <col min="8691" max="8691" width="12.33203125" style="37" customWidth="1"/>
    <col min="8692" max="8692" width="65.33203125" style="37" bestFit="1" customWidth="1"/>
    <col min="8693" max="8693" width="22.33203125" style="37" bestFit="1" customWidth="1"/>
    <col min="8694" max="8694" width="22.33203125" style="37" customWidth="1"/>
    <col min="8695" max="8695" width="35.1640625" style="37" bestFit="1" customWidth="1"/>
    <col min="8696" max="8939" width="9.33203125" style="37"/>
    <col min="8940" max="8940" width="76.83203125" style="37" customWidth="1"/>
    <col min="8941" max="8941" width="16.1640625" style="37" customWidth="1"/>
    <col min="8942" max="8942" width="12.83203125" style="37" customWidth="1"/>
    <col min="8943" max="8943" width="16.1640625" style="37" customWidth="1"/>
    <col min="8944" max="8944" width="14.6640625" style="37" customWidth="1"/>
    <col min="8945" max="8945" width="9.33203125" style="37"/>
    <col min="8946" max="8946" width="75" style="37" bestFit="1" customWidth="1"/>
    <col min="8947" max="8947" width="12.33203125" style="37" customWidth="1"/>
    <col min="8948" max="8948" width="65.33203125" style="37" bestFit="1" customWidth="1"/>
    <col min="8949" max="8949" width="22.33203125" style="37" bestFit="1" customWidth="1"/>
    <col min="8950" max="8950" width="22.33203125" style="37" customWidth="1"/>
    <col min="8951" max="8951" width="35.1640625" style="37" bestFit="1" customWidth="1"/>
    <col min="8952" max="9195" width="9.33203125" style="37"/>
    <col min="9196" max="9196" width="76.83203125" style="37" customWidth="1"/>
    <col min="9197" max="9197" width="16.1640625" style="37" customWidth="1"/>
    <col min="9198" max="9198" width="12.83203125" style="37" customWidth="1"/>
    <col min="9199" max="9199" width="16.1640625" style="37" customWidth="1"/>
    <col min="9200" max="9200" width="14.6640625" style="37" customWidth="1"/>
    <col min="9201" max="9201" width="9.33203125" style="37"/>
    <col min="9202" max="9202" width="75" style="37" bestFit="1" customWidth="1"/>
    <col min="9203" max="9203" width="12.33203125" style="37" customWidth="1"/>
    <col min="9204" max="9204" width="65.33203125" style="37" bestFit="1" customWidth="1"/>
    <col min="9205" max="9205" width="22.33203125" style="37" bestFit="1" customWidth="1"/>
    <col min="9206" max="9206" width="22.33203125" style="37" customWidth="1"/>
    <col min="9207" max="9207" width="35.1640625" style="37" bestFit="1" customWidth="1"/>
    <col min="9208" max="9451" width="9.33203125" style="37"/>
    <col min="9452" max="9452" width="76.83203125" style="37" customWidth="1"/>
    <col min="9453" max="9453" width="16.1640625" style="37" customWidth="1"/>
    <col min="9454" max="9454" width="12.83203125" style="37" customWidth="1"/>
    <col min="9455" max="9455" width="16.1640625" style="37" customWidth="1"/>
    <col min="9456" max="9456" width="14.6640625" style="37" customWidth="1"/>
    <col min="9457" max="9457" width="9.33203125" style="37"/>
    <col min="9458" max="9458" width="75" style="37" bestFit="1" customWidth="1"/>
    <col min="9459" max="9459" width="12.33203125" style="37" customWidth="1"/>
    <col min="9460" max="9460" width="65.33203125" style="37" bestFit="1" customWidth="1"/>
    <col min="9461" max="9461" width="22.33203125" style="37" bestFit="1" customWidth="1"/>
    <col min="9462" max="9462" width="22.33203125" style="37" customWidth="1"/>
    <col min="9463" max="9463" width="35.1640625" style="37" bestFit="1" customWidth="1"/>
    <col min="9464" max="9707" width="9.33203125" style="37"/>
    <col min="9708" max="9708" width="76.83203125" style="37" customWidth="1"/>
    <col min="9709" max="9709" width="16.1640625" style="37" customWidth="1"/>
    <col min="9710" max="9710" width="12.83203125" style="37" customWidth="1"/>
    <col min="9711" max="9711" width="16.1640625" style="37" customWidth="1"/>
    <col min="9712" max="9712" width="14.6640625" style="37" customWidth="1"/>
    <col min="9713" max="9713" width="9.33203125" style="37"/>
    <col min="9714" max="9714" width="75" style="37" bestFit="1" customWidth="1"/>
    <col min="9715" max="9715" width="12.33203125" style="37" customWidth="1"/>
    <col min="9716" max="9716" width="65.33203125" style="37" bestFit="1" customWidth="1"/>
    <col min="9717" max="9717" width="22.33203125" style="37" bestFit="1" customWidth="1"/>
    <col min="9718" max="9718" width="22.33203125" style="37" customWidth="1"/>
    <col min="9719" max="9719" width="35.1640625" style="37" bestFit="1" customWidth="1"/>
    <col min="9720" max="9963" width="9.33203125" style="37"/>
    <col min="9964" max="9964" width="76.83203125" style="37" customWidth="1"/>
    <col min="9965" max="9965" width="16.1640625" style="37" customWidth="1"/>
    <col min="9966" max="9966" width="12.83203125" style="37" customWidth="1"/>
    <col min="9967" max="9967" width="16.1640625" style="37" customWidth="1"/>
    <col min="9968" max="9968" width="14.6640625" style="37" customWidth="1"/>
    <col min="9969" max="9969" width="9.33203125" style="37"/>
    <col min="9970" max="9970" width="75" style="37" bestFit="1" customWidth="1"/>
    <col min="9971" max="9971" width="12.33203125" style="37" customWidth="1"/>
    <col min="9972" max="9972" width="65.33203125" style="37" bestFit="1" customWidth="1"/>
    <col min="9973" max="9973" width="22.33203125" style="37" bestFit="1" customWidth="1"/>
    <col min="9974" max="9974" width="22.33203125" style="37" customWidth="1"/>
    <col min="9975" max="9975" width="35.1640625" style="37" bestFit="1" customWidth="1"/>
    <col min="9976" max="10219" width="9.33203125" style="37"/>
    <col min="10220" max="10220" width="76.83203125" style="37" customWidth="1"/>
    <col min="10221" max="10221" width="16.1640625" style="37" customWidth="1"/>
    <col min="10222" max="10222" width="12.83203125" style="37" customWidth="1"/>
    <col min="10223" max="10223" width="16.1640625" style="37" customWidth="1"/>
    <col min="10224" max="10224" width="14.6640625" style="37" customWidth="1"/>
    <col min="10225" max="10225" width="9.33203125" style="37"/>
    <col min="10226" max="10226" width="75" style="37" bestFit="1" customWidth="1"/>
    <col min="10227" max="10227" width="12.33203125" style="37" customWidth="1"/>
    <col min="10228" max="10228" width="65.33203125" style="37" bestFit="1" customWidth="1"/>
    <col min="10229" max="10229" width="22.33203125" style="37" bestFit="1" customWidth="1"/>
    <col min="10230" max="10230" width="22.33203125" style="37" customWidth="1"/>
    <col min="10231" max="10231" width="35.1640625" style="37" bestFit="1" customWidth="1"/>
    <col min="10232" max="10475" width="9.33203125" style="37"/>
    <col min="10476" max="10476" width="76.83203125" style="37" customWidth="1"/>
    <col min="10477" max="10477" width="16.1640625" style="37" customWidth="1"/>
    <col min="10478" max="10478" width="12.83203125" style="37" customWidth="1"/>
    <col min="10479" max="10479" width="16.1640625" style="37" customWidth="1"/>
    <col min="10480" max="10480" width="14.6640625" style="37" customWidth="1"/>
    <col min="10481" max="10481" width="9.33203125" style="37"/>
    <col min="10482" max="10482" width="75" style="37" bestFit="1" customWidth="1"/>
    <col min="10483" max="10483" width="12.33203125" style="37" customWidth="1"/>
    <col min="10484" max="10484" width="65.33203125" style="37" bestFit="1" customWidth="1"/>
    <col min="10485" max="10485" width="22.33203125" style="37" bestFit="1" customWidth="1"/>
    <col min="10486" max="10486" width="22.33203125" style="37" customWidth="1"/>
    <col min="10487" max="10487" width="35.1640625" style="37" bestFit="1" customWidth="1"/>
    <col min="10488" max="10731" width="9.33203125" style="37"/>
    <col min="10732" max="10732" width="76.83203125" style="37" customWidth="1"/>
    <col min="10733" max="10733" width="16.1640625" style="37" customWidth="1"/>
    <col min="10734" max="10734" width="12.83203125" style="37" customWidth="1"/>
    <col min="10735" max="10735" width="16.1640625" style="37" customWidth="1"/>
    <col min="10736" max="10736" width="14.6640625" style="37" customWidth="1"/>
    <col min="10737" max="10737" width="9.33203125" style="37"/>
    <col min="10738" max="10738" width="75" style="37" bestFit="1" customWidth="1"/>
    <col min="10739" max="10739" width="12.33203125" style="37" customWidth="1"/>
    <col min="10740" max="10740" width="65.33203125" style="37" bestFit="1" customWidth="1"/>
    <col min="10741" max="10741" width="22.33203125" style="37" bestFit="1" customWidth="1"/>
    <col min="10742" max="10742" width="22.33203125" style="37" customWidth="1"/>
    <col min="10743" max="10743" width="35.1640625" style="37" bestFit="1" customWidth="1"/>
    <col min="10744" max="10987" width="9.33203125" style="37"/>
    <col min="10988" max="10988" width="76.83203125" style="37" customWidth="1"/>
    <col min="10989" max="10989" width="16.1640625" style="37" customWidth="1"/>
    <col min="10990" max="10990" width="12.83203125" style="37" customWidth="1"/>
    <col min="10991" max="10991" width="16.1640625" style="37" customWidth="1"/>
    <col min="10992" max="10992" width="14.6640625" style="37" customWidth="1"/>
    <col min="10993" max="10993" width="9.33203125" style="37"/>
    <col min="10994" max="10994" width="75" style="37" bestFit="1" customWidth="1"/>
    <col min="10995" max="10995" width="12.33203125" style="37" customWidth="1"/>
    <col min="10996" max="10996" width="65.33203125" style="37" bestFit="1" customWidth="1"/>
    <col min="10997" max="10997" width="22.33203125" style="37" bestFit="1" customWidth="1"/>
    <col min="10998" max="10998" width="22.33203125" style="37" customWidth="1"/>
    <col min="10999" max="10999" width="35.1640625" style="37" bestFit="1" customWidth="1"/>
    <col min="11000" max="11243" width="9.33203125" style="37"/>
    <col min="11244" max="11244" width="76.83203125" style="37" customWidth="1"/>
    <col min="11245" max="11245" width="16.1640625" style="37" customWidth="1"/>
    <col min="11246" max="11246" width="12.83203125" style="37" customWidth="1"/>
    <col min="11247" max="11247" width="16.1640625" style="37" customWidth="1"/>
    <col min="11248" max="11248" width="14.6640625" style="37" customWidth="1"/>
    <col min="11249" max="11249" width="9.33203125" style="37"/>
    <col min="11250" max="11250" width="75" style="37" bestFit="1" customWidth="1"/>
    <col min="11251" max="11251" width="12.33203125" style="37" customWidth="1"/>
    <col min="11252" max="11252" width="65.33203125" style="37" bestFit="1" customWidth="1"/>
    <col min="11253" max="11253" width="22.33203125" style="37" bestFit="1" customWidth="1"/>
    <col min="11254" max="11254" width="22.33203125" style="37" customWidth="1"/>
    <col min="11255" max="11255" width="35.1640625" style="37" bestFit="1" customWidth="1"/>
    <col min="11256" max="11499" width="9.33203125" style="37"/>
    <col min="11500" max="11500" width="76.83203125" style="37" customWidth="1"/>
    <col min="11501" max="11501" width="16.1640625" style="37" customWidth="1"/>
    <col min="11502" max="11502" width="12.83203125" style="37" customWidth="1"/>
    <col min="11503" max="11503" width="16.1640625" style="37" customWidth="1"/>
    <col min="11504" max="11504" width="14.6640625" style="37" customWidth="1"/>
    <col min="11505" max="11505" width="9.33203125" style="37"/>
    <col min="11506" max="11506" width="75" style="37" bestFit="1" customWidth="1"/>
    <col min="11507" max="11507" width="12.33203125" style="37" customWidth="1"/>
    <col min="11508" max="11508" width="65.33203125" style="37" bestFit="1" customWidth="1"/>
    <col min="11509" max="11509" width="22.33203125" style="37" bestFit="1" customWidth="1"/>
    <col min="11510" max="11510" width="22.33203125" style="37" customWidth="1"/>
    <col min="11511" max="11511" width="35.1640625" style="37" bestFit="1" customWidth="1"/>
    <col min="11512" max="11755" width="9.33203125" style="37"/>
    <col min="11756" max="11756" width="76.83203125" style="37" customWidth="1"/>
    <col min="11757" max="11757" width="16.1640625" style="37" customWidth="1"/>
    <col min="11758" max="11758" width="12.83203125" style="37" customWidth="1"/>
    <col min="11759" max="11759" width="16.1640625" style="37" customWidth="1"/>
    <col min="11760" max="11760" width="14.6640625" style="37" customWidth="1"/>
    <col min="11761" max="11761" width="9.33203125" style="37"/>
    <col min="11762" max="11762" width="75" style="37" bestFit="1" customWidth="1"/>
    <col min="11763" max="11763" width="12.33203125" style="37" customWidth="1"/>
    <col min="11764" max="11764" width="65.33203125" style="37" bestFit="1" customWidth="1"/>
    <col min="11765" max="11765" width="22.33203125" style="37" bestFit="1" customWidth="1"/>
    <col min="11766" max="11766" width="22.33203125" style="37" customWidth="1"/>
    <col min="11767" max="11767" width="35.1640625" style="37" bestFit="1" customWidth="1"/>
    <col min="11768" max="12011" width="9.33203125" style="37"/>
    <col min="12012" max="12012" width="76.83203125" style="37" customWidth="1"/>
    <col min="12013" max="12013" width="16.1640625" style="37" customWidth="1"/>
    <col min="12014" max="12014" width="12.83203125" style="37" customWidth="1"/>
    <col min="12015" max="12015" width="16.1640625" style="37" customWidth="1"/>
    <col min="12016" max="12016" width="14.6640625" style="37" customWidth="1"/>
    <col min="12017" max="12017" width="9.33203125" style="37"/>
    <col min="12018" max="12018" width="75" style="37" bestFit="1" customWidth="1"/>
    <col min="12019" max="12019" width="12.33203125" style="37" customWidth="1"/>
    <col min="12020" max="12020" width="65.33203125" style="37" bestFit="1" customWidth="1"/>
    <col min="12021" max="12021" width="22.33203125" style="37" bestFit="1" customWidth="1"/>
    <col min="12022" max="12022" width="22.33203125" style="37" customWidth="1"/>
    <col min="12023" max="12023" width="35.1640625" style="37" bestFit="1" customWidth="1"/>
    <col min="12024" max="12267" width="9.33203125" style="37"/>
    <col min="12268" max="12268" width="76.83203125" style="37" customWidth="1"/>
    <col min="12269" max="12269" width="16.1640625" style="37" customWidth="1"/>
    <col min="12270" max="12270" width="12.83203125" style="37" customWidth="1"/>
    <col min="12271" max="12271" width="16.1640625" style="37" customWidth="1"/>
    <col min="12272" max="12272" width="14.6640625" style="37" customWidth="1"/>
    <col min="12273" max="12273" width="9.33203125" style="37"/>
    <col min="12274" max="12274" width="75" style="37" bestFit="1" customWidth="1"/>
    <col min="12275" max="12275" width="12.33203125" style="37" customWidth="1"/>
    <col min="12276" max="12276" width="65.33203125" style="37" bestFit="1" customWidth="1"/>
    <col min="12277" max="12277" width="22.33203125" style="37" bestFit="1" customWidth="1"/>
    <col min="12278" max="12278" width="22.33203125" style="37" customWidth="1"/>
    <col min="12279" max="12279" width="35.1640625" style="37" bestFit="1" customWidth="1"/>
    <col min="12280" max="12523" width="9.33203125" style="37"/>
    <col min="12524" max="12524" width="76.83203125" style="37" customWidth="1"/>
    <col min="12525" max="12525" width="16.1640625" style="37" customWidth="1"/>
    <col min="12526" max="12526" width="12.83203125" style="37" customWidth="1"/>
    <col min="12527" max="12527" width="16.1640625" style="37" customWidth="1"/>
    <col min="12528" max="12528" width="14.6640625" style="37" customWidth="1"/>
    <col min="12529" max="12529" width="9.33203125" style="37"/>
    <col min="12530" max="12530" width="75" style="37" bestFit="1" customWidth="1"/>
    <col min="12531" max="12531" width="12.33203125" style="37" customWidth="1"/>
    <col min="12532" max="12532" width="65.33203125" style="37" bestFit="1" customWidth="1"/>
    <col min="12533" max="12533" width="22.33203125" style="37" bestFit="1" customWidth="1"/>
    <col min="12534" max="12534" width="22.33203125" style="37" customWidth="1"/>
    <col min="12535" max="12535" width="35.1640625" style="37" bestFit="1" customWidth="1"/>
    <col min="12536" max="12779" width="9.33203125" style="37"/>
    <col min="12780" max="12780" width="76.83203125" style="37" customWidth="1"/>
    <col min="12781" max="12781" width="16.1640625" style="37" customWidth="1"/>
    <col min="12782" max="12782" width="12.83203125" style="37" customWidth="1"/>
    <col min="12783" max="12783" width="16.1640625" style="37" customWidth="1"/>
    <col min="12784" max="12784" width="14.6640625" style="37" customWidth="1"/>
    <col min="12785" max="12785" width="9.33203125" style="37"/>
    <col min="12786" max="12786" width="75" style="37" bestFit="1" customWidth="1"/>
    <col min="12787" max="12787" width="12.33203125" style="37" customWidth="1"/>
    <col min="12788" max="12788" width="65.33203125" style="37" bestFit="1" customWidth="1"/>
    <col min="12789" max="12789" width="22.33203125" style="37" bestFit="1" customWidth="1"/>
    <col min="12790" max="12790" width="22.33203125" style="37" customWidth="1"/>
    <col min="12791" max="12791" width="35.1640625" style="37" bestFit="1" customWidth="1"/>
    <col min="12792" max="13035" width="9.33203125" style="37"/>
    <col min="13036" max="13036" width="76.83203125" style="37" customWidth="1"/>
    <col min="13037" max="13037" width="16.1640625" style="37" customWidth="1"/>
    <col min="13038" max="13038" width="12.83203125" style="37" customWidth="1"/>
    <col min="13039" max="13039" width="16.1640625" style="37" customWidth="1"/>
    <col min="13040" max="13040" width="14.6640625" style="37" customWidth="1"/>
    <col min="13041" max="13041" width="9.33203125" style="37"/>
    <col min="13042" max="13042" width="75" style="37" bestFit="1" customWidth="1"/>
    <col min="13043" max="13043" width="12.33203125" style="37" customWidth="1"/>
    <col min="13044" max="13044" width="65.33203125" style="37" bestFit="1" customWidth="1"/>
    <col min="13045" max="13045" width="22.33203125" style="37" bestFit="1" customWidth="1"/>
    <col min="13046" max="13046" width="22.33203125" style="37" customWidth="1"/>
    <col min="13047" max="13047" width="35.1640625" style="37" bestFit="1" customWidth="1"/>
    <col min="13048" max="13291" width="9.33203125" style="37"/>
    <col min="13292" max="13292" width="76.83203125" style="37" customWidth="1"/>
    <col min="13293" max="13293" width="16.1640625" style="37" customWidth="1"/>
    <col min="13294" max="13294" width="12.83203125" style="37" customWidth="1"/>
    <col min="13295" max="13295" width="16.1640625" style="37" customWidth="1"/>
    <col min="13296" max="13296" width="14.6640625" style="37" customWidth="1"/>
    <col min="13297" max="13297" width="9.33203125" style="37"/>
    <col min="13298" max="13298" width="75" style="37" bestFit="1" customWidth="1"/>
    <col min="13299" max="13299" width="12.33203125" style="37" customWidth="1"/>
    <col min="13300" max="13300" width="65.33203125" style="37" bestFit="1" customWidth="1"/>
    <col min="13301" max="13301" width="22.33203125" style="37" bestFit="1" customWidth="1"/>
    <col min="13302" max="13302" width="22.33203125" style="37" customWidth="1"/>
    <col min="13303" max="13303" width="35.1640625" style="37" bestFit="1" customWidth="1"/>
    <col min="13304" max="13547" width="9.33203125" style="37"/>
    <col min="13548" max="13548" width="76.83203125" style="37" customWidth="1"/>
    <col min="13549" max="13549" width="16.1640625" style="37" customWidth="1"/>
    <col min="13550" max="13550" width="12.83203125" style="37" customWidth="1"/>
    <col min="13551" max="13551" width="16.1640625" style="37" customWidth="1"/>
    <col min="13552" max="13552" width="14.6640625" style="37" customWidth="1"/>
    <col min="13553" max="13553" width="9.33203125" style="37"/>
    <col min="13554" max="13554" width="75" style="37" bestFit="1" customWidth="1"/>
    <col min="13555" max="13555" width="12.33203125" style="37" customWidth="1"/>
    <col min="13556" max="13556" width="65.33203125" style="37" bestFit="1" customWidth="1"/>
    <col min="13557" max="13557" width="22.33203125" style="37" bestFit="1" customWidth="1"/>
    <col min="13558" max="13558" width="22.33203125" style="37" customWidth="1"/>
    <col min="13559" max="13559" width="35.1640625" style="37" bestFit="1" customWidth="1"/>
    <col min="13560" max="13803" width="9.33203125" style="37"/>
    <col min="13804" max="13804" width="76.83203125" style="37" customWidth="1"/>
    <col min="13805" max="13805" width="16.1640625" style="37" customWidth="1"/>
    <col min="13806" max="13806" width="12.83203125" style="37" customWidth="1"/>
    <col min="13807" max="13807" width="16.1640625" style="37" customWidth="1"/>
    <col min="13808" max="13808" width="14.6640625" style="37" customWidth="1"/>
    <col min="13809" max="13809" width="9.33203125" style="37"/>
    <col min="13810" max="13810" width="75" style="37" bestFit="1" customWidth="1"/>
    <col min="13811" max="13811" width="12.33203125" style="37" customWidth="1"/>
    <col min="13812" max="13812" width="65.33203125" style="37" bestFit="1" customWidth="1"/>
    <col min="13813" max="13813" width="22.33203125" style="37" bestFit="1" customWidth="1"/>
    <col min="13814" max="13814" width="22.33203125" style="37" customWidth="1"/>
    <col min="13815" max="13815" width="35.1640625" style="37" bestFit="1" customWidth="1"/>
    <col min="13816" max="14059" width="9.33203125" style="37"/>
    <col min="14060" max="14060" width="76.83203125" style="37" customWidth="1"/>
    <col min="14061" max="14061" width="16.1640625" style="37" customWidth="1"/>
    <col min="14062" max="14062" width="12.83203125" style="37" customWidth="1"/>
    <col min="14063" max="14063" width="16.1640625" style="37" customWidth="1"/>
    <col min="14064" max="14064" width="14.6640625" style="37" customWidth="1"/>
    <col min="14065" max="14065" width="9.33203125" style="37"/>
    <col min="14066" max="14066" width="75" style="37" bestFit="1" customWidth="1"/>
    <col min="14067" max="14067" width="12.33203125" style="37" customWidth="1"/>
    <col min="14068" max="14068" width="65.33203125" style="37" bestFit="1" customWidth="1"/>
    <col min="14069" max="14069" width="22.33203125" style="37" bestFit="1" customWidth="1"/>
    <col min="14070" max="14070" width="22.33203125" style="37" customWidth="1"/>
    <col min="14071" max="14071" width="35.1640625" style="37" bestFit="1" customWidth="1"/>
    <col min="14072" max="14315" width="9.33203125" style="37"/>
    <col min="14316" max="14316" width="76.83203125" style="37" customWidth="1"/>
    <col min="14317" max="14317" width="16.1640625" style="37" customWidth="1"/>
    <col min="14318" max="14318" width="12.83203125" style="37" customWidth="1"/>
    <col min="14319" max="14319" width="16.1640625" style="37" customWidth="1"/>
    <col min="14320" max="14320" width="14.6640625" style="37" customWidth="1"/>
    <col min="14321" max="14321" width="9.33203125" style="37"/>
    <col min="14322" max="14322" width="75" style="37" bestFit="1" customWidth="1"/>
    <col min="14323" max="14323" width="12.33203125" style="37" customWidth="1"/>
    <col min="14324" max="14324" width="65.33203125" style="37" bestFit="1" customWidth="1"/>
    <col min="14325" max="14325" width="22.33203125" style="37" bestFit="1" customWidth="1"/>
    <col min="14326" max="14326" width="22.33203125" style="37" customWidth="1"/>
    <col min="14327" max="14327" width="35.1640625" style="37" bestFit="1" customWidth="1"/>
    <col min="14328" max="14571" width="9.33203125" style="37"/>
    <col min="14572" max="14572" width="76.83203125" style="37" customWidth="1"/>
    <col min="14573" max="14573" width="16.1640625" style="37" customWidth="1"/>
    <col min="14574" max="14574" width="12.83203125" style="37" customWidth="1"/>
    <col min="14575" max="14575" width="16.1640625" style="37" customWidth="1"/>
    <col min="14576" max="14576" width="14.6640625" style="37" customWidth="1"/>
    <col min="14577" max="14577" width="9.33203125" style="37"/>
    <col min="14578" max="14578" width="75" style="37" bestFit="1" customWidth="1"/>
    <col min="14579" max="14579" width="12.33203125" style="37" customWidth="1"/>
    <col min="14580" max="14580" width="65.33203125" style="37" bestFit="1" customWidth="1"/>
    <col min="14581" max="14581" width="22.33203125" style="37" bestFit="1" customWidth="1"/>
    <col min="14582" max="14582" width="22.33203125" style="37" customWidth="1"/>
    <col min="14583" max="14583" width="35.1640625" style="37" bestFit="1" customWidth="1"/>
    <col min="14584" max="14827" width="9.33203125" style="37"/>
    <col min="14828" max="14828" width="76.83203125" style="37" customWidth="1"/>
    <col min="14829" max="14829" width="16.1640625" style="37" customWidth="1"/>
    <col min="14830" max="14830" width="12.83203125" style="37" customWidth="1"/>
    <col min="14831" max="14831" width="16.1640625" style="37" customWidth="1"/>
    <col min="14832" max="14832" width="14.6640625" style="37" customWidth="1"/>
    <col min="14833" max="14833" width="9.33203125" style="37"/>
    <col min="14834" max="14834" width="75" style="37" bestFit="1" customWidth="1"/>
    <col min="14835" max="14835" width="12.33203125" style="37" customWidth="1"/>
    <col min="14836" max="14836" width="65.33203125" style="37" bestFit="1" customWidth="1"/>
    <col min="14837" max="14837" width="22.33203125" style="37" bestFit="1" customWidth="1"/>
    <col min="14838" max="14838" width="22.33203125" style="37" customWidth="1"/>
    <col min="14839" max="14839" width="35.1640625" style="37" bestFit="1" customWidth="1"/>
    <col min="14840" max="15083" width="9.33203125" style="37"/>
    <col min="15084" max="15084" width="76.83203125" style="37" customWidth="1"/>
    <col min="15085" max="15085" width="16.1640625" style="37" customWidth="1"/>
    <col min="15086" max="15086" width="12.83203125" style="37" customWidth="1"/>
    <col min="15087" max="15087" width="16.1640625" style="37" customWidth="1"/>
    <col min="15088" max="15088" width="14.6640625" style="37" customWidth="1"/>
    <col min="15089" max="15089" width="9.33203125" style="37"/>
    <col min="15090" max="15090" width="75" style="37" bestFit="1" customWidth="1"/>
    <col min="15091" max="15091" width="12.33203125" style="37" customWidth="1"/>
    <col min="15092" max="15092" width="65.33203125" style="37" bestFit="1" customWidth="1"/>
    <col min="15093" max="15093" width="22.33203125" style="37" bestFit="1" customWidth="1"/>
    <col min="15094" max="15094" width="22.33203125" style="37" customWidth="1"/>
    <col min="15095" max="15095" width="35.1640625" style="37" bestFit="1" customWidth="1"/>
    <col min="15096" max="15339" width="9.33203125" style="37"/>
    <col min="15340" max="15340" width="76.83203125" style="37" customWidth="1"/>
    <col min="15341" max="15341" width="16.1640625" style="37" customWidth="1"/>
    <col min="15342" max="15342" width="12.83203125" style="37" customWidth="1"/>
    <col min="15343" max="15343" width="16.1640625" style="37" customWidth="1"/>
    <col min="15344" max="15344" width="14.6640625" style="37" customWidth="1"/>
    <col min="15345" max="15345" width="9.33203125" style="37"/>
    <col min="15346" max="15346" width="75" style="37" bestFit="1" customWidth="1"/>
    <col min="15347" max="15347" width="12.33203125" style="37" customWidth="1"/>
    <col min="15348" max="15348" width="65.33203125" style="37" bestFit="1" customWidth="1"/>
    <col min="15349" max="15349" width="22.33203125" style="37" bestFit="1" customWidth="1"/>
    <col min="15350" max="15350" width="22.33203125" style="37" customWidth="1"/>
    <col min="15351" max="15351" width="35.1640625" style="37" bestFit="1" customWidth="1"/>
    <col min="15352" max="15595" width="9.33203125" style="37"/>
    <col min="15596" max="15596" width="76.83203125" style="37" customWidth="1"/>
    <col min="15597" max="15597" width="16.1640625" style="37" customWidth="1"/>
    <col min="15598" max="15598" width="12.83203125" style="37" customWidth="1"/>
    <col min="15599" max="15599" width="16.1640625" style="37" customWidth="1"/>
    <col min="15600" max="15600" width="14.6640625" style="37" customWidth="1"/>
    <col min="15601" max="15601" width="9.33203125" style="37"/>
    <col min="15602" max="15602" width="75" style="37" bestFit="1" customWidth="1"/>
    <col min="15603" max="15603" width="12.33203125" style="37" customWidth="1"/>
    <col min="15604" max="15604" width="65.33203125" style="37" bestFit="1" customWidth="1"/>
    <col min="15605" max="15605" width="22.33203125" style="37" bestFit="1" customWidth="1"/>
    <col min="15606" max="15606" width="22.33203125" style="37" customWidth="1"/>
    <col min="15607" max="15607" width="35.1640625" style="37" bestFit="1" customWidth="1"/>
    <col min="15608" max="15851" width="9.33203125" style="37"/>
    <col min="15852" max="15852" width="76.83203125" style="37" customWidth="1"/>
    <col min="15853" max="15853" width="16.1640625" style="37" customWidth="1"/>
    <col min="15854" max="15854" width="12.83203125" style="37" customWidth="1"/>
    <col min="15855" max="15855" width="16.1640625" style="37" customWidth="1"/>
    <col min="15856" max="15856" width="14.6640625" style="37" customWidth="1"/>
    <col min="15857" max="15857" width="9.33203125" style="37"/>
    <col min="15858" max="15858" width="75" style="37" bestFit="1" customWidth="1"/>
    <col min="15859" max="15859" width="12.33203125" style="37" customWidth="1"/>
    <col min="15860" max="15860" width="65.33203125" style="37" bestFit="1" customWidth="1"/>
    <col min="15861" max="15861" width="22.33203125" style="37" bestFit="1" customWidth="1"/>
    <col min="15862" max="15862" width="22.33203125" style="37" customWidth="1"/>
    <col min="15863" max="15863" width="35.1640625" style="37" bestFit="1" customWidth="1"/>
    <col min="15864" max="16107" width="9.33203125" style="37"/>
    <col min="16108" max="16108" width="76.83203125" style="37" customWidth="1"/>
    <col min="16109" max="16109" width="16.1640625" style="37" customWidth="1"/>
    <col min="16110" max="16110" width="12.83203125" style="37" customWidth="1"/>
    <col min="16111" max="16111" width="16.1640625" style="37" customWidth="1"/>
    <col min="16112" max="16112" width="14.6640625" style="37" customWidth="1"/>
    <col min="16113" max="16113" width="9.33203125" style="37"/>
    <col min="16114" max="16114" width="75" style="37" bestFit="1" customWidth="1"/>
    <col min="16115" max="16115" width="12.33203125" style="37" customWidth="1"/>
    <col min="16116" max="16116" width="65.33203125" style="37" bestFit="1" customWidth="1"/>
    <col min="16117" max="16117" width="22.33203125" style="37" bestFit="1" customWidth="1"/>
    <col min="16118" max="16118" width="22.33203125" style="37" customWidth="1"/>
    <col min="16119" max="16119" width="35.1640625" style="37" bestFit="1" customWidth="1"/>
    <col min="16120" max="16384" width="9.33203125" style="37"/>
  </cols>
  <sheetData>
    <row r="1" spans="1:5" ht="14.25" x14ac:dyDescent="0.2">
      <c r="A1" s="119" t="s">
        <v>133</v>
      </c>
      <c r="B1" s="119"/>
    </row>
    <row r="2" spans="1:5" ht="15" x14ac:dyDescent="0.25">
      <c r="A2" s="639" t="s">
        <v>134</v>
      </c>
      <c r="B2" s="639"/>
      <c r="C2" s="640"/>
      <c r="D2" s="640"/>
      <c r="E2" s="640"/>
    </row>
    <row r="3" spans="1:5" ht="13.5" x14ac:dyDescent="0.25">
      <c r="A3" s="38" t="str">
        <f>'Table 1'!A3</f>
        <v xml:space="preserve"> in </v>
      </c>
      <c r="B3" s="54"/>
      <c r="C3" s="54"/>
      <c r="D3" s="54"/>
      <c r="E3" s="54"/>
    </row>
    <row r="4" spans="1:5" ht="13.5" x14ac:dyDescent="0.25">
      <c r="A4" s="38"/>
      <c r="B4" s="54"/>
      <c r="C4" s="54"/>
      <c r="D4" s="54"/>
      <c r="E4" s="54"/>
    </row>
    <row r="5" spans="1:5" ht="14.25" customHeight="1" x14ac:dyDescent="0.2">
      <c r="A5" s="55"/>
      <c r="B5" s="167" t="str">
        <f>'Table 1'!B5</f>
        <v>2014Q3</v>
      </c>
      <c r="C5" s="168" t="str">
        <f>'Table 1'!C5</f>
        <v>2014Q4</v>
      </c>
      <c r="D5" s="168" t="str">
        <f>'Table 1'!D5</f>
        <v>2015Q1</v>
      </c>
      <c r="E5" s="169" t="str">
        <f>'Table 1'!E5</f>
        <v>2015Q2</v>
      </c>
    </row>
    <row r="6" spans="1:5" x14ac:dyDescent="0.2">
      <c r="A6" s="42" t="s">
        <v>135</v>
      </c>
      <c r="B6" s="174">
        <f>B7+B13+B20</f>
        <v>0</v>
      </c>
      <c r="C6" s="175">
        <f>C7+C13+C20</f>
        <v>0</v>
      </c>
      <c r="D6" s="175">
        <f>D7+D13+D20</f>
        <v>0</v>
      </c>
      <c r="E6" s="176">
        <f>E7+E13+E20</f>
        <v>0</v>
      </c>
    </row>
    <row r="7" spans="1:5" x14ac:dyDescent="0.2">
      <c r="A7" s="67" t="s">
        <v>1</v>
      </c>
      <c r="B7" s="86">
        <f>SUM(B8:B12)</f>
        <v>0</v>
      </c>
      <c r="C7" s="87">
        <f>SUM(C8:C12)</f>
        <v>0</v>
      </c>
      <c r="D7" s="87">
        <f>SUM(D8:D12)</f>
        <v>0</v>
      </c>
      <c r="E7" s="88">
        <f>SUM(E8:E12)</f>
        <v>0</v>
      </c>
    </row>
    <row r="8" spans="1:5" x14ac:dyDescent="0.2">
      <c r="A8" s="64" t="s">
        <v>136</v>
      </c>
      <c r="B8" s="134"/>
      <c r="C8" s="135"/>
      <c r="D8" s="135"/>
      <c r="E8" s="136"/>
    </row>
    <row r="9" spans="1:5" x14ac:dyDescent="0.2">
      <c r="A9" s="64" t="s">
        <v>37</v>
      </c>
      <c r="B9" s="134"/>
      <c r="C9" s="135"/>
      <c r="D9" s="135"/>
      <c r="E9" s="136"/>
    </row>
    <row r="10" spans="1:5" x14ac:dyDescent="0.2">
      <c r="A10" s="64" t="s">
        <v>2</v>
      </c>
      <c r="B10" s="134"/>
      <c r="C10" s="135"/>
      <c r="D10" s="135"/>
      <c r="E10" s="136"/>
    </row>
    <row r="11" spans="1:5" x14ac:dyDescent="0.2">
      <c r="A11" s="64" t="s">
        <v>38</v>
      </c>
      <c r="B11" s="134"/>
      <c r="C11" s="135"/>
      <c r="D11" s="135"/>
      <c r="E11" s="136"/>
    </row>
    <row r="12" spans="1:5" x14ac:dyDescent="0.2">
      <c r="A12" s="64" t="s">
        <v>137</v>
      </c>
      <c r="B12" s="134"/>
      <c r="C12" s="135"/>
      <c r="D12" s="135"/>
      <c r="E12" s="136"/>
    </row>
    <row r="13" spans="1:5" x14ac:dyDescent="0.2">
      <c r="A13" s="67" t="s">
        <v>3</v>
      </c>
      <c r="B13" s="86">
        <f>SUM(B14:B19)</f>
        <v>0</v>
      </c>
      <c r="C13" s="87">
        <f>SUM(C14:C19)</f>
        <v>0</v>
      </c>
      <c r="D13" s="87">
        <f>SUM(D14:D19)</f>
        <v>0</v>
      </c>
      <c r="E13" s="88">
        <f>SUM(E14:E19)</f>
        <v>0</v>
      </c>
    </row>
    <row r="14" spans="1:5" x14ac:dyDescent="0.2">
      <c r="A14" s="64" t="s">
        <v>138</v>
      </c>
      <c r="B14" s="134"/>
      <c r="C14" s="135"/>
      <c r="D14" s="135"/>
      <c r="E14" s="136"/>
    </row>
    <row r="15" spans="1:5" x14ac:dyDescent="0.2">
      <c r="A15" s="64" t="s">
        <v>136</v>
      </c>
      <c r="B15" s="134"/>
      <c r="C15" s="135"/>
      <c r="D15" s="135"/>
      <c r="E15" s="136"/>
    </row>
    <row r="16" spans="1:5" x14ac:dyDescent="0.2">
      <c r="A16" s="64" t="s">
        <v>139</v>
      </c>
      <c r="B16" s="134"/>
      <c r="C16" s="135"/>
      <c r="D16" s="135"/>
      <c r="E16" s="136"/>
    </row>
    <row r="17" spans="1:5" x14ac:dyDescent="0.2">
      <c r="A17" s="64" t="s">
        <v>2</v>
      </c>
      <c r="B17" s="134"/>
      <c r="C17" s="135"/>
      <c r="D17" s="135"/>
      <c r="E17" s="136"/>
    </row>
    <row r="18" spans="1:5" x14ac:dyDescent="0.2">
      <c r="A18" s="64" t="s">
        <v>38</v>
      </c>
      <c r="B18" s="134"/>
      <c r="C18" s="135"/>
      <c r="D18" s="135"/>
      <c r="E18" s="136"/>
    </row>
    <row r="19" spans="1:5" x14ac:dyDescent="0.2">
      <c r="A19" s="64" t="s">
        <v>140</v>
      </c>
      <c r="B19" s="134"/>
      <c r="C19" s="135"/>
      <c r="D19" s="135"/>
      <c r="E19" s="136"/>
    </row>
    <row r="20" spans="1:5" x14ac:dyDescent="0.2">
      <c r="A20" s="67" t="s">
        <v>141</v>
      </c>
      <c r="B20" s="86">
        <f>SUM(B21:B23)</f>
        <v>0</v>
      </c>
      <c r="C20" s="87">
        <f>SUM(C21:C23)</f>
        <v>0</v>
      </c>
      <c r="D20" s="87">
        <f>SUM(D21:D23)</f>
        <v>0</v>
      </c>
      <c r="E20" s="88">
        <f>SUM(E21:E23)</f>
        <v>0</v>
      </c>
    </row>
    <row r="21" spans="1:5" x14ac:dyDescent="0.2">
      <c r="A21" s="64" t="s">
        <v>142</v>
      </c>
      <c r="B21" s="134"/>
      <c r="C21" s="135"/>
      <c r="D21" s="135"/>
      <c r="E21" s="136"/>
    </row>
    <row r="22" spans="1:5" x14ac:dyDescent="0.2">
      <c r="A22" s="64" t="s">
        <v>143</v>
      </c>
      <c r="B22" s="134"/>
      <c r="C22" s="135"/>
      <c r="D22" s="135"/>
      <c r="E22" s="136"/>
    </row>
    <row r="23" spans="1:5" x14ac:dyDescent="0.2">
      <c r="A23" s="64" t="s">
        <v>41</v>
      </c>
      <c r="B23" s="134"/>
      <c r="C23" s="135"/>
      <c r="D23" s="135"/>
      <c r="E23" s="136"/>
    </row>
    <row r="24" spans="1:5" ht="17.25" customHeight="1" x14ac:dyDescent="0.2">
      <c r="A24" s="42" t="s">
        <v>144</v>
      </c>
      <c r="B24" s="83">
        <f>B25+B31+B37</f>
        <v>0</v>
      </c>
      <c r="C24" s="84">
        <f>C25+C31+C37</f>
        <v>0</v>
      </c>
      <c r="D24" s="84">
        <f>D25+D31+D37</f>
        <v>0</v>
      </c>
      <c r="E24" s="85">
        <f>E25+E31+E37</f>
        <v>0</v>
      </c>
    </row>
    <row r="25" spans="1:5" x14ac:dyDescent="0.2">
      <c r="A25" s="67" t="s">
        <v>1</v>
      </c>
      <c r="B25" s="86">
        <f>SUM(B26:B30)</f>
        <v>0</v>
      </c>
      <c r="C25" s="87">
        <f>SUM(C26:C30)</f>
        <v>0</v>
      </c>
      <c r="D25" s="87">
        <f>SUM(D26:D30)</f>
        <v>0</v>
      </c>
      <c r="E25" s="88">
        <f>SUM(E26:E30)</f>
        <v>0</v>
      </c>
    </row>
    <row r="26" spans="1:5" x14ac:dyDescent="0.2">
      <c r="A26" s="64" t="s">
        <v>136</v>
      </c>
      <c r="B26" s="134"/>
      <c r="C26" s="135"/>
      <c r="D26" s="135"/>
      <c r="E26" s="136"/>
    </row>
    <row r="27" spans="1:5" x14ac:dyDescent="0.2">
      <c r="A27" s="64" t="s">
        <v>37</v>
      </c>
      <c r="B27" s="134"/>
      <c r="C27" s="135"/>
      <c r="D27" s="135"/>
      <c r="E27" s="136"/>
    </row>
    <row r="28" spans="1:5" x14ac:dyDescent="0.2">
      <c r="A28" s="64" t="s">
        <v>2</v>
      </c>
      <c r="B28" s="134"/>
      <c r="C28" s="135"/>
      <c r="D28" s="135"/>
      <c r="E28" s="136"/>
    </row>
    <row r="29" spans="1:5" x14ac:dyDescent="0.2">
      <c r="A29" s="64" t="s">
        <v>38</v>
      </c>
      <c r="B29" s="134"/>
      <c r="C29" s="135"/>
      <c r="D29" s="135"/>
      <c r="E29" s="136"/>
    </row>
    <row r="30" spans="1:5" x14ac:dyDescent="0.2">
      <c r="A30" s="64" t="s">
        <v>137</v>
      </c>
      <c r="B30" s="134"/>
      <c r="C30" s="135"/>
      <c r="D30" s="135"/>
      <c r="E30" s="136"/>
    </row>
    <row r="31" spans="1:5" x14ac:dyDescent="0.2">
      <c r="A31" s="67" t="s">
        <v>3</v>
      </c>
      <c r="B31" s="86">
        <f>SUM(B32:B36)</f>
        <v>0</v>
      </c>
      <c r="C31" s="87">
        <f>SUM(C32:C36)</f>
        <v>0</v>
      </c>
      <c r="D31" s="87">
        <f>SUM(D32:D36)</f>
        <v>0</v>
      </c>
      <c r="E31" s="88">
        <f>SUM(E32:E36)</f>
        <v>0</v>
      </c>
    </row>
    <row r="32" spans="1:5" x14ac:dyDescent="0.2">
      <c r="A32" s="64" t="s">
        <v>136</v>
      </c>
      <c r="B32" s="134"/>
      <c r="C32" s="135"/>
      <c r="D32" s="135"/>
      <c r="E32" s="136"/>
    </row>
    <row r="33" spans="1:5" x14ac:dyDescent="0.2">
      <c r="A33" s="64" t="s">
        <v>139</v>
      </c>
      <c r="B33" s="134"/>
      <c r="C33" s="135"/>
      <c r="D33" s="135"/>
      <c r="E33" s="136"/>
    </row>
    <row r="34" spans="1:5" x14ac:dyDescent="0.2">
      <c r="A34" s="64" t="s">
        <v>2</v>
      </c>
      <c r="B34" s="134"/>
      <c r="C34" s="135"/>
      <c r="D34" s="135"/>
      <c r="E34" s="136"/>
    </row>
    <row r="35" spans="1:5" x14ac:dyDescent="0.2">
      <c r="A35" s="64" t="s">
        <v>38</v>
      </c>
      <c r="B35" s="134"/>
      <c r="C35" s="135"/>
      <c r="D35" s="135"/>
      <c r="E35" s="136"/>
    </row>
    <row r="36" spans="1:5" x14ac:dyDescent="0.2">
      <c r="A36" s="64" t="s">
        <v>140</v>
      </c>
      <c r="B36" s="134"/>
      <c r="C36" s="135"/>
      <c r="D36" s="135"/>
      <c r="E36" s="136"/>
    </row>
    <row r="37" spans="1:5" x14ac:dyDescent="0.2">
      <c r="A37" s="67" t="s">
        <v>145</v>
      </c>
      <c r="B37" s="86">
        <f>SUM(B38:B40)</f>
        <v>0</v>
      </c>
      <c r="C37" s="87">
        <f>SUM(C38:C40)</f>
        <v>0</v>
      </c>
      <c r="D37" s="87">
        <f>SUM(D38:D40)</f>
        <v>0</v>
      </c>
      <c r="E37" s="88">
        <f>SUM(E38:E40)</f>
        <v>0</v>
      </c>
    </row>
    <row r="38" spans="1:5" x14ac:dyDescent="0.2">
      <c r="A38" s="64" t="s">
        <v>142</v>
      </c>
      <c r="B38" s="134"/>
      <c r="C38" s="135"/>
      <c r="D38" s="135"/>
      <c r="E38" s="136"/>
    </row>
    <row r="39" spans="1:5" x14ac:dyDescent="0.2">
      <c r="A39" s="64" t="s">
        <v>143</v>
      </c>
      <c r="B39" s="134"/>
      <c r="C39" s="135"/>
      <c r="D39" s="135"/>
      <c r="E39" s="136"/>
    </row>
    <row r="40" spans="1:5" x14ac:dyDescent="0.2">
      <c r="A40" s="64" t="s">
        <v>41</v>
      </c>
      <c r="B40" s="161"/>
      <c r="C40" s="162"/>
      <c r="D40" s="162"/>
      <c r="E40" s="163"/>
    </row>
    <row r="41" spans="1:5" x14ac:dyDescent="0.2">
      <c r="A41" s="32" t="s">
        <v>131</v>
      </c>
      <c r="B41" s="33">
        <f>B6+B24</f>
        <v>0</v>
      </c>
      <c r="C41" s="16">
        <f>C6+C24</f>
        <v>0</v>
      </c>
      <c r="D41" s="16">
        <f>D6+D24</f>
        <v>0</v>
      </c>
      <c r="E41" s="34">
        <f>E6+E24</f>
        <v>0</v>
      </c>
    </row>
    <row r="42" spans="1:5" x14ac:dyDescent="0.2">
      <c r="A42" s="37"/>
      <c r="B42" s="37"/>
    </row>
    <row r="43" spans="1:5" ht="13.5" x14ac:dyDescent="0.25">
      <c r="A43" s="72" t="s">
        <v>146</v>
      </c>
      <c r="B43" s="37"/>
    </row>
    <row r="44" spans="1:5" x14ac:dyDescent="0.2">
      <c r="A44" s="77" t="s">
        <v>73</v>
      </c>
      <c r="B44" s="181">
        <f>B45+B48</f>
        <v>0</v>
      </c>
      <c r="C44" s="182">
        <f>C45+C48</f>
        <v>0</v>
      </c>
      <c r="D44" s="182">
        <f t="shared" ref="D44:E44" si="0">D45+D48</f>
        <v>0</v>
      </c>
      <c r="E44" s="183">
        <f t="shared" si="0"/>
        <v>0</v>
      </c>
    </row>
    <row r="45" spans="1:5" x14ac:dyDescent="0.2">
      <c r="A45" s="177" t="s">
        <v>147</v>
      </c>
      <c r="B45" s="86">
        <f>SUM(B46:B47)</f>
        <v>0</v>
      </c>
      <c r="C45" s="87">
        <f t="shared" ref="C45:E45" si="1">SUM(C46:C47)</f>
        <v>0</v>
      </c>
      <c r="D45" s="87">
        <f t="shared" si="1"/>
        <v>0</v>
      </c>
      <c r="E45" s="88">
        <f t="shared" si="1"/>
        <v>0</v>
      </c>
    </row>
    <row r="46" spans="1:5" x14ac:dyDescent="0.2">
      <c r="A46" s="178" t="s">
        <v>9</v>
      </c>
      <c r="B46" s="614"/>
      <c r="C46" s="615"/>
      <c r="D46" s="615"/>
      <c r="E46" s="616"/>
    </row>
    <row r="47" spans="1:5" x14ac:dyDescent="0.2">
      <c r="A47" s="178" t="s">
        <v>10</v>
      </c>
      <c r="B47" s="614"/>
      <c r="C47" s="615"/>
      <c r="D47" s="615"/>
      <c r="E47" s="616"/>
    </row>
    <row r="48" spans="1:5" x14ac:dyDescent="0.2">
      <c r="A48" s="177" t="s">
        <v>148</v>
      </c>
      <c r="B48" s="86">
        <f>SUM(B49:B50)</f>
        <v>0</v>
      </c>
      <c r="C48" s="87">
        <f t="shared" ref="C48" si="2">SUM(C49:C50)</f>
        <v>0</v>
      </c>
      <c r="D48" s="87">
        <f t="shared" ref="D48" si="3">SUM(D49:D50)</f>
        <v>0</v>
      </c>
      <c r="E48" s="88">
        <f t="shared" ref="E48" si="4">SUM(E49:E50)</f>
        <v>0</v>
      </c>
    </row>
    <row r="49" spans="1:5" x14ac:dyDescent="0.2">
      <c r="A49" s="178" t="s">
        <v>9</v>
      </c>
      <c r="B49" s="614"/>
      <c r="C49" s="615"/>
      <c r="D49" s="615"/>
      <c r="E49" s="616"/>
    </row>
    <row r="50" spans="1:5" x14ac:dyDescent="0.2">
      <c r="A50" s="178" t="s">
        <v>10</v>
      </c>
      <c r="B50" s="614"/>
      <c r="C50" s="615"/>
      <c r="D50" s="615"/>
      <c r="E50" s="616"/>
    </row>
    <row r="51" spans="1:5" x14ac:dyDescent="0.2">
      <c r="A51" s="179" t="s">
        <v>4196</v>
      </c>
      <c r="B51" s="184">
        <f>B52+B55</f>
        <v>0</v>
      </c>
      <c r="C51" s="185">
        <f>C52+C55</f>
        <v>0</v>
      </c>
      <c r="D51" s="185">
        <f t="shared" ref="D51" si="5">D52+D55</f>
        <v>0</v>
      </c>
      <c r="E51" s="186">
        <f t="shared" ref="E51" si="6">E52+E55</f>
        <v>0</v>
      </c>
    </row>
    <row r="52" spans="1:5" x14ac:dyDescent="0.2">
      <c r="A52" s="177" t="s">
        <v>0</v>
      </c>
      <c r="B52" s="86">
        <f>SUM(B53:B54)</f>
        <v>0</v>
      </c>
      <c r="C52" s="87">
        <f t="shared" ref="C52" si="7">SUM(C53:C54)</f>
        <v>0</v>
      </c>
      <c r="D52" s="87">
        <f t="shared" ref="D52" si="8">SUM(D53:D54)</f>
        <v>0</v>
      </c>
      <c r="E52" s="88">
        <f t="shared" ref="E52" si="9">SUM(E53:E54)</f>
        <v>0</v>
      </c>
    </row>
    <row r="53" spans="1:5" x14ac:dyDescent="0.2">
      <c r="A53" s="178" t="s">
        <v>1</v>
      </c>
      <c r="B53" s="614"/>
      <c r="C53" s="615"/>
      <c r="D53" s="615"/>
      <c r="E53" s="616"/>
    </row>
    <row r="54" spans="1:5" x14ac:dyDescent="0.2">
      <c r="A54" s="178" t="s">
        <v>3</v>
      </c>
      <c r="B54" s="614"/>
      <c r="C54" s="615"/>
      <c r="D54" s="615"/>
      <c r="E54" s="616"/>
    </row>
    <row r="55" spans="1:5" x14ac:dyDescent="0.2">
      <c r="A55" s="177" t="s">
        <v>11</v>
      </c>
      <c r="B55" s="86">
        <f>SUM(B56:B57)</f>
        <v>0</v>
      </c>
      <c r="C55" s="87">
        <f t="shared" ref="C55" si="10">SUM(C56:C57)</f>
        <v>0</v>
      </c>
      <c r="D55" s="87">
        <f t="shared" ref="D55" si="11">SUM(D56:D57)</f>
        <v>0</v>
      </c>
      <c r="E55" s="88">
        <f t="shared" ref="E55" si="12">SUM(E56:E57)</f>
        <v>0</v>
      </c>
    </row>
    <row r="56" spans="1:5" x14ac:dyDescent="0.2">
      <c r="A56" s="178" t="s">
        <v>1</v>
      </c>
      <c r="B56" s="614"/>
      <c r="C56" s="615"/>
      <c r="D56" s="615"/>
      <c r="E56" s="616"/>
    </row>
    <row r="57" spans="1:5" x14ac:dyDescent="0.2">
      <c r="A57" s="180" t="s">
        <v>3</v>
      </c>
      <c r="B57" s="617"/>
      <c r="C57" s="618"/>
      <c r="D57" s="618"/>
      <c r="E57" s="619"/>
    </row>
    <row r="58" spans="1:5" x14ac:dyDescent="0.2">
      <c r="A58" s="37"/>
      <c r="B58" s="37"/>
    </row>
    <row r="59" spans="1:5" x14ac:dyDescent="0.2">
      <c r="A59" s="44" t="s">
        <v>5</v>
      </c>
      <c r="B59" s="45"/>
    </row>
    <row r="60" spans="1:5" ht="53.25" customHeight="1" x14ac:dyDescent="0.2">
      <c r="A60" s="655" t="s">
        <v>4192</v>
      </c>
      <c r="B60" s="655"/>
      <c r="C60" s="655"/>
      <c r="D60" s="655"/>
      <c r="E60" s="655"/>
    </row>
    <row r="61" spans="1:5" ht="40.5" customHeight="1" x14ac:dyDescent="0.2">
      <c r="A61" s="655" t="s">
        <v>4365</v>
      </c>
      <c r="B61" s="655"/>
      <c r="C61" s="655"/>
      <c r="D61" s="655"/>
      <c r="E61" s="655"/>
    </row>
    <row r="62" spans="1:5" ht="27.75" customHeight="1" x14ac:dyDescent="0.2">
      <c r="A62" s="691" t="s">
        <v>4193</v>
      </c>
      <c r="B62" s="691"/>
      <c r="C62" s="691"/>
      <c r="D62" s="691"/>
      <c r="E62" s="691"/>
    </row>
    <row r="63" spans="1:5" ht="27.75" customHeight="1" x14ac:dyDescent="0.2">
      <c r="A63" s="691" t="s">
        <v>4194</v>
      </c>
      <c r="B63" s="691"/>
      <c r="C63" s="691"/>
      <c r="D63" s="691"/>
      <c r="E63" s="691"/>
    </row>
    <row r="64" spans="1:5" ht="27.75" customHeight="1" x14ac:dyDescent="0.2">
      <c r="A64" s="691" t="s">
        <v>149</v>
      </c>
      <c r="B64" s="691"/>
      <c r="C64" s="691"/>
      <c r="D64" s="691"/>
      <c r="E64" s="691"/>
    </row>
    <row r="65" spans="1:5" ht="40.5" customHeight="1" x14ac:dyDescent="0.2">
      <c r="A65" s="691" t="s">
        <v>4195</v>
      </c>
      <c r="B65" s="691"/>
      <c r="C65" s="691"/>
      <c r="D65" s="691"/>
      <c r="E65" s="691"/>
    </row>
    <row r="66" spans="1:5" ht="27.75" customHeight="1" x14ac:dyDescent="0.2">
      <c r="A66" s="691" t="s">
        <v>4197</v>
      </c>
      <c r="B66" s="691"/>
      <c r="C66" s="691"/>
      <c r="D66" s="691"/>
      <c r="E66" s="691"/>
    </row>
    <row r="67" spans="1:5" ht="15" customHeight="1" x14ac:dyDescent="0.2">
      <c r="A67" s="691" t="s">
        <v>4198</v>
      </c>
      <c r="B67" s="691"/>
      <c r="C67" s="691"/>
      <c r="D67" s="691"/>
      <c r="E67" s="691"/>
    </row>
    <row r="68" spans="1:5" ht="27.75" customHeight="1" x14ac:dyDescent="0.2">
      <c r="A68" s="655" t="s">
        <v>150</v>
      </c>
      <c r="B68" s="655"/>
      <c r="C68" s="655"/>
      <c r="D68" s="655"/>
      <c r="E68" s="655"/>
    </row>
    <row r="69" spans="1:5" ht="30.75" customHeight="1" x14ac:dyDescent="0.2">
      <c r="A69" s="655" t="s">
        <v>151</v>
      </c>
      <c r="B69" s="655"/>
      <c r="C69" s="655"/>
      <c r="D69" s="655"/>
      <c r="E69" s="655"/>
    </row>
    <row r="70" spans="1:5" ht="12.75" customHeight="1" x14ac:dyDescent="0.2">
      <c r="A70" s="46"/>
      <c r="B70" s="46"/>
    </row>
    <row r="71" spans="1:5" x14ac:dyDescent="0.2">
      <c r="A71" s="56" t="s">
        <v>6</v>
      </c>
      <c r="B71" s="56"/>
      <c r="C71" s="56"/>
      <c r="D71" s="57"/>
      <c r="E71" s="37"/>
    </row>
    <row r="72" spans="1:5" x14ac:dyDescent="0.2">
      <c r="A72" s="646"/>
      <c r="B72" s="647"/>
      <c r="C72" s="647"/>
      <c r="D72" s="647"/>
      <c r="E72" s="648"/>
    </row>
    <row r="73" spans="1:5" x14ac:dyDescent="0.2">
      <c r="A73" s="649"/>
      <c r="B73" s="650"/>
      <c r="C73" s="650"/>
      <c r="D73" s="650"/>
      <c r="E73" s="651"/>
    </row>
    <row r="74" spans="1:5" x14ac:dyDescent="0.2">
      <c r="A74" s="652"/>
      <c r="B74" s="653"/>
      <c r="C74" s="653"/>
      <c r="D74" s="653"/>
      <c r="E74" s="654"/>
    </row>
    <row r="75" spans="1:5" ht="12.75" customHeight="1" x14ac:dyDescent="0.2">
      <c r="A75" s="37"/>
      <c r="B75" s="37"/>
      <c r="C75" s="37"/>
      <c r="D75" s="37"/>
      <c r="E75" s="37"/>
    </row>
    <row r="76" spans="1:5" x14ac:dyDescent="0.2">
      <c r="A76" s="47" t="s">
        <v>4199</v>
      </c>
      <c r="B76" s="48"/>
      <c r="C76" s="49"/>
    </row>
    <row r="77" spans="1:5" ht="12" customHeight="1" x14ac:dyDescent="0.2">
      <c r="A77" s="404" t="s">
        <v>4200</v>
      </c>
      <c r="B77" s="170"/>
      <c r="C77" s="171"/>
    </row>
    <row r="78" spans="1:5" x14ac:dyDescent="0.2">
      <c r="A78" s="50"/>
      <c r="B78" s="51"/>
      <c r="C78" s="52"/>
    </row>
  </sheetData>
  <sheetProtection password="CC6A" sheet="1" objects="1" scenarios="1"/>
  <mergeCells count="12">
    <mergeCell ref="A72:E74"/>
    <mergeCell ref="A69:E69"/>
    <mergeCell ref="A67:E67"/>
    <mergeCell ref="A2:E2"/>
    <mergeCell ref="A60:E60"/>
    <mergeCell ref="A61:E61"/>
    <mergeCell ref="A68:E68"/>
    <mergeCell ref="A62:E62"/>
    <mergeCell ref="A63:E63"/>
    <mergeCell ref="A64:E64"/>
    <mergeCell ref="A65:E65"/>
    <mergeCell ref="A66:E66"/>
  </mergeCells>
  <pageMargins left="0.7" right="0.7" top="0.75" bottom="0.75" header="0.3" footer="0.3"/>
  <pageSetup scale="4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1"/>
  <sheetViews>
    <sheetView workbookViewId="0">
      <pane xSplit="1" ySplit="5" topLeftCell="B6" activePane="bottomRight" state="frozen"/>
      <selection activeCell="A41" sqref="A41"/>
      <selection pane="topRight" activeCell="A41" sqref="A41"/>
      <selection pane="bottomLeft" activeCell="A41" sqref="A41"/>
      <selection pane="bottomRight"/>
    </sheetView>
  </sheetViews>
  <sheetFormatPr defaultRowHeight="12.75" x14ac:dyDescent="0.2"/>
  <cols>
    <col min="1" max="1" width="72.1640625" style="36" customWidth="1"/>
    <col min="2" max="5" width="16.1640625" style="36" customWidth="1"/>
    <col min="6" max="235" width="9.33203125" style="37"/>
    <col min="236" max="236" width="76.83203125" style="37" customWidth="1"/>
    <col min="237" max="237" width="16.1640625" style="37" customWidth="1"/>
    <col min="238" max="238" width="12.83203125" style="37" customWidth="1"/>
    <col min="239" max="239" width="16.1640625" style="37" customWidth="1"/>
    <col min="240" max="240" width="14.6640625" style="37" customWidth="1"/>
    <col min="241" max="241" width="9.33203125" style="37"/>
    <col min="242" max="242" width="75" style="37" bestFit="1" customWidth="1"/>
    <col min="243" max="243" width="12.33203125" style="37" customWidth="1"/>
    <col min="244" max="244" width="65.33203125" style="37" bestFit="1" customWidth="1"/>
    <col min="245" max="245" width="22.33203125" style="37" bestFit="1" customWidth="1"/>
    <col min="246" max="246" width="22.33203125" style="37" customWidth="1"/>
    <col min="247" max="247" width="35.1640625" style="37" bestFit="1" customWidth="1"/>
    <col min="248" max="491" width="9.33203125" style="37"/>
    <col min="492" max="492" width="76.83203125" style="37" customWidth="1"/>
    <col min="493" max="493" width="16.1640625" style="37" customWidth="1"/>
    <col min="494" max="494" width="12.83203125" style="37" customWidth="1"/>
    <col min="495" max="495" width="16.1640625" style="37" customWidth="1"/>
    <col min="496" max="496" width="14.6640625" style="37" customWidth="1"/>
    <col min="497" max="497" width="9.33203125" style="37"/>
    <col min="498" max="498" width="75" style="37" bestFit="1" customWidth="1"/>
    <col min="499" max="499" width="12.33203125" style="37" customWidth="1"/>
    <col min="500" max="500" width="65.33203125" style="37" bestFit="1" customWidth="1"/>
    <col min="501" max="501" width="22.33203125" style="37" bestFit="1" customWidth="1"/>
    <col min="502" max="502" width="22.33203125" style="37" customWidth="1"/>
    <col min="503" max="503" width="35.1640625" style="37" bestFit="1" customWidth="1"/>
    <col min="504" max="747" width="9.33203125" style="37"/>
    <col min="748" max="748" width="76.83203125" style="37" customWidth="1"/>
    <col min="749" max="749" width="16.1640625" style="37" customWidth="1"/>
    <col min="750" max="750" width="12.83203125" style="37" customWidth="1"/>
    <col min="751" max="751" width="16.1640625" style="37" customWidth="1"/>
    <col min="752" max="752" width="14.6640625" style="37" customWidth="1"/>
    <col min="753" max="753" width="9.33203125" style="37"/>
    <col min="754" max="754" width="75" style="37" bestFit="1" customWidth="1"/>
    <col min="755" max="755" width="12.33203125" style="37" customWidth="1"/>
    <col min="756" max="756" width="65.33203125" style="37" bestFit="1" customWidth="1"/>
    <col min="757" max="757" width="22.33203125" style="37" bestFit="1" customWidth="1"/>
    <col min="758" max="758" width="22.33203125" style="37" customWidth="1"/>
    <col min="759" max="759" width="35.1640625" style="37" bestFit="1" customWidth="1"/>
    <col min="760" max="1003" width="9.33203125" style="37"/>
    <col min="1004" max="1004" width="76.83203125" style="37" customWidth="1"/>
    <col min="1005" max="1005" width="16.1640625" style="37" customWidth="1"/>
    <col min="1006" max="1006" width="12.83203125" style="37" customWidth="1"/>
    <col min="1007" max="1007" width="16.1640625" style="37" customWidth="1"/>
    <col min="1008" max="1008" width="14.6640625" style="37" customWidth="1"/>
    <col min="1009" max="1009" width="9.33203125" style="37"/>
    <col min="1010" max="1010" width="75" style="37" bestFit="1" customWidth="1"/>
    <col min="1011" max="1011" width="12.33203125" style="37" customWidth="1"/>
    <col min="1012" max="1012" width="65.33203125" style="37" bestFit="1" customWidth="1"/>
    <col min="1013" max="1013" width="22.33203125" style="37" bestFit="1" customWidth="1"/>
    <col min="1014" max="1014" width="22.33203125" style="37" customWidth="1"/>
    <col min="1015" max="1015" width="35.1640625" style="37" bestFit="1" customWidth="1"/>
    <col min="1016" max="1259" width="9.33203125" style="37"/>
    <col min="1260" max="1260" width="76.83203125" style="37" customWidth="1"/>
    <col min="1261" max="1261" width="16.1640625" style="37" customWidth="1"/>
    <col min="1262" max="1262" width="12.83203125" style="37" customWidth="1"/>
    <col min="1263" max="1263" width="16.1640625" style="37" customWidth="1"/>
    <col min="1264" max="1264" width="14.6640625" style="37" customWidth="1"/>
    <col min="1265" max="1265" width="9.33203125" style="37"/>
    <col min="1266" max="1266" width="75" style="37" bestFit="1" customWidth="1"/>
    <col min="1267" max="1267" width="12.33203125" style="37" customWidth="1"/>
    <col min="1268" max="1268" width="65.33203125" style="37" bestFit="1" customWidth="1"/>
    <col min="1269" max="1269" width="22.33203125" style="37" bestFit="1" customWidth="1"/>
    <col min="1270" max="1270" width="22.33203125" style="37" customWidth="1"/>
    <col min="1271" max="1271" width="35.1640625" style="37" bestFit="1" customWidth="1"/>
    <col min="1272" max="1515" width="9.33203125" style="37"/>
    <col min="1516" max="1516" width="76.83203125" style="37" customWidth="1"/>
    <col min="1517" max="1517" width="16.1640625" style="37" customWidth="1"/>
    <col min="1518" max="1518" width="12.83203125" style="37" customWidth="1"/>
    <col min="1519" max="1519" width="16.1640625" style="37" customWidth="1"/>
    <col min="1520" max="1520" width="14.6640625" style="37" customWidth="1"/>
    <col min="1521" max="1521" width="9.33203125" style="37"/>
    <col min="1522" max="1522" width="75" style="37" bestFit="1" customWidth="1"/>
    <col min="1523" max="1523" width="12.33203125" style="37" customWidth="1"/>
    <col min="1524" max="1524" width="65.33203125" style="37" bestFit="1" customWidth="1"/>
    <col min="1525" max="1525" width="22.33203125" style="37" bestFit="1" customWidth="1"/>
    <col min="1526" max="1526" width="22.33203125" style="37" customWidth="1"/>
    <col min="1527" max="1527" width="35.1640625" style="37" bestFit="1" customWidth="1"/>
    <col min="1528" max="1771" width="9.33203125" style="37"/>
    <col min="1772" max="1772" width="76.83203125" style="37" customWidth="1"/>
    <col min="1773" max="1773" width="16.1640625" style="37" customWidth="1"/>
    <col min="1774" max="1774" width="12.83203125" style="37" customWidth="1"/>
    <col min="1775" max="1775" width="16.1640625" style="37" customWidth="1"/>
    <col min="1776" max="1776" width="14.6640625" style="37" customWidth="1"/>
    <col min="1777" max="1777" width="9.33203125" style="37"/>
    <col min="1778" max="1778" width="75" style="37" bestFit="1" customWidth="1"/>
    <col min="1779" max="1779" width="12.33203125" style="37" customWidth="1"/>
    <col min="1780" max="1780" width="65.33203125" style="37" bestFit="1" customWidth="1"/>
    <col min="1781" max="1781" width="22.33203125" style="37" bestFit="1" customWidth="1"/>
    <col min="1782" max="1782" width="22.33203125" style="37" customWidth="1"/>
    <col min="1783" max="1783" width="35.1640625" style="37" bestFit="1" customWidth="1"/>
    <col min="1784" max="2027" width="9.33203125" style="37"/>
    <col min="2028" max="2028" width="76.83203125" style="37" customWidth="1"/>
    <col min="2029" max="2029" width="16.1640625" style="37" customWidth="1"/>
    <col min="2030" max="2030" width="12.83203125" style="37" customWidth="1"/>
    <col min="2031" max="2031" width="16.1640625" style="37" customWidth="1"/>
    <col min="2032" max="2032" width="14.6640625" style="37" customWidth="1"/>
    <col min="2033" max="2033" width="9.33203125" style="37"/>
    <col min="2034" max="2034" width="75" style="37" bestFit="1" customWidth="1"/>
    <col min="2035" max="2035" width="12.33203125" style="37" customWidth="1"/>
    <col min="2036" max="2036" width="65.33203125" style="37" bestFit="1" customWidth="1"/>
    <col min="2037" max="2037" width="22.33203125" style="37" bestFit="1" customWidth="1"/>
    <col min="2038" max="2038" width="22.33203125" style="37" customWidth="1"/>
    <col min="2039" max="2039" width="35.1640625" style="37" bestFit="1" customWidth="1"/>
    <col min="2040" max="2283" width="9.33203125" style="37"/>
    <col min="2284" max="2284" width="76.83203125" style="37" customWidth="1"/>
    <col min="2285" max="2285" width="16.1640625" style="37" customWidth="1"/>
    <col min="2286" max="2286" width="12.83203125" style="37" customWidth="1"/>
    <col min="2287" max="2287" width="16.1640625" style="37" customWidth="1"/>
    <col min="2288" max="2288" width="14.6640625" style="37" customWidth="1"/>
    <col min="2289" max="2289" width="9.33203125" style="37"/>
    <col min="2290" max="2290" width="75" style="37" bestFit="1" customWidth="1"/>
    <col min="2291" max="2291" width="12.33203125" style="37" customWidth="1"/>
    <col min="2292" max="2292" width="65.33203125" style="37" bestFit="1" customWidth="1"/>
    <col min="2293" max="2293" width="22.33203125" style="37" bestFit="1" customWidth="1"/>
    <col min="2294" max="2294" width="22.33203125" style="37" customWidth="1"/>
    <col min="2295" max="2295" width="35.1640625" style="37" bestFit="1" customWidth="1"/>
    <col min="2296" max="2539" width="9.33203125" style="37"/>
    <col min="2540" max="2540" width="76.83203125" style="37" customWidth="1"/>
    <col min="2541" max="2541" width="16.1640625" style="37" customWidth="1"/>
    <col min="2542" max="2542" width="12.83203125" style="37" customWidth="1"/>
    <col min="2543" max="2543" width="16.1640625" style="37" customWidth="1"/>
    <col min="2544" max="2544" width="14.6640625" style="37" customWidth="1"/>
    <col min="2545" max="2545" width="9.33203125" style="37"/>
    <col min="2546" max="2546" width="75" style="37" bestFit="1" customWidth="1"/>
    <col min="2547" max="2547" width="12.33203125" style="37" customWidth="1"/>
    <col min="2548" max="2548" width="65.33203125" style="37" bestFit="1" customWidth="1"/>
    <col min="2549" max="2549" width="22.33203125" style="37" bestFit="1" customWidth="1"/>
    <col min="2550" max="2550" width="22.33203125" style="37" customWidth="1"/>
    <col min="2551" max="2551" width="35.1640625" style="37" bestFit="1" customWidth="1"/>
    <col min="2552" max="2795" width="9.33203125" style="37"/>
    <col min="2796" max="2796" width="76.83203125" style="37" customWidth="1"/>
    <col min="2797" max="2797" width="16.1640625" style="37" customWidth="1"/>
    <col min="2798" max="2798" width="12.83203125" style="37" customWidth="1"/>
    <col min="2799" max="2799" width="16.1640625" style="37" customWidth="1"/>
    <col min="2800" max="2800" width="14.6640625" style="37" customWidth="1"/>
    <col min="2801" max="2801" width="9.33203125" style="37"/>
    <col min="2802" max="2802" width="75" style="37" bestFit="1" customWidth="1"/>
    <col min="2803" max="2803" width="12.33203125" style="37" customWidth="1"/>
    <col min="2804" max="2804" width="65.33203125" style="37" bestFit="1" customWidth="1"/>
    <col min="2805" max="2805" width="22.33203125" style="37" bestFit="1" customWidth="1"/>
    <col min="2806" max="2806" width="22.33203125" style="37" customWidth="1"/>
    <col min="2807" max="2807" width="35.1640625" style="37" bestFit="1" customWidth="1"/>
    <col min="2808" max="3051" width="9.33203125" style="37"/>
    <col min="3052" max="3052" width="76.83203125" style="37" customWidth="1"/>
    <col min="3053" max="3053" width="16.1640625" style="37" customWidth="1"/>
    <col min="3054" max="3054" width="12.83203125" style="37" customWidth="1"/>
    <col min="3055" max="3055" width="16.1640625" style="37" customWidth="1"/>
    <col min="3056" max="3056" width="14.6640625" style="37" customWidth="1"/>
    <col min="3057" max="3057" width="9.33203125" style="37"/>
    <col min="3058" max="3058" width="75" style="37" bestFit="1" customWidth="1"/>
    <col min="3059" max="3059" width="12.33203125" style="37" customWidth="1"/>
    <col min="3060" max="3060" width="65.33203125" style="37" bestFit="1" customWidth="1"/>
    <col min="3061" max="3061" width="22.33203125" style="37" bestFit="1" customWidth="1"/>
    <col min="3062" max="3062" width="22.33203125" style="37" customWidth="1"/>
    <col min="3063" max="3063" width="35.1640625" style="37" bestFit="1" customWidth="1"/>
    <col min="3064" max="3307" width="9.33203125" style="37"/>
    <col min="3308" max="3308" width="76.83203125" style="37" customWidth="1"/>
    <col min="3309" max="3309" width="16.1640625" style="37" customWidth="1"/>
    <col min="3310" max="3310" width="12.83203125" style="37" customWidth="1"/>
    <col min="3311" max="3311" width="16.1640625" style="37" customWidth="1"/>
    <col min="3312" max="3312" width="14.6640625" style="37" customWidth="1"/>
    <col min="3313" max="3313" width="9.33203125" style="37"/>
    <col min="3314" max="3314" width="75" style="37" bestFit="1" customWidth="1"/>
    <col min="3315" max="3315" width="12.33203125" style="37" customWidth="1"/>
    <col min="3316" max="3316" width="65.33203125" style="37" bestFit="1" customWidth="1"/>
    <col min="3317" max="3317" width="22.33203125" style="37" bestFit="1" customWidth="1"/>
    <col min="3318" max="3318" width="22.33203125" style="37" customWidth="1"/>
    <col min="3319" max="3319" width="35.1640625" style="37" bestFit="1" customWidth="1"/>
    <col min="3320" max="3563" width="9.33203125" style="37"/>
    <col min="3564" max="3564" width="76.83203125" style="37" customWidth="1"/>
    <col min="3565" max="3565" width="16.1640625" style="37" customWidth="1"/>
    <col min="3566" max="3566" width="12.83203125" style="37" customWidth="1"/>
    <col min="3567" max="3567" width="16.1640625" style="37" customWidth="1"/>
    <col min="3568" max="3568" width="14.6640625" style="37" customWidth="1"/>
    <col min="3569" max="3569" width="9.33203125" style="37"/>
    <col min="3570" max="3570" width="75" style="37" bestFit="1" customWidth="1"/>
    <col min="3571" max="3571" width="12.33203125" style="37" customWidth="1"/>
    <col min="3572" max="3572" width="65.33203125" style="37" bestFit="1" customWidth="1"/>
    <col min="3573" max="3573" width="22.33203125" style="37" bestFit="1" customWidth="1"/>
    <col min="3574" max="3574" width="22.33203125" style="37" customWidth="1"/>
    <col min="3575" max="3575" width="35.1640625" style="37" bestFit="1" customWidth="1"/>
    <col min="3576" max="3819" width="9.33203125" style="37"/>
    <col min="3820" max="3820" width="76.83203125" style="37" customWidth="1"/>
    <col min="3821" max="3821" width="16.1640625" style="37" customWidth="1"/>
    <col min="3822" max="3822" width="12.83203125" style="37" customWidth="1"/>
    <col min="3823" max="3823" width="16.1640625" style="37" customWidth="1"/>
    <col min="3824" max="3824" width="14.6640625" style="37" customWidth="1"/>
    <col min="3825" max="3825" width="9.33203125" style="37"/>
    <col min="3826" max="3826" width="75" style="37" bestFit="1" customWidth="1"/>
    <col min="3827" max="3827" width="12.33203125" style="37" customWidth="1"/>
    <col min="3828" max="3828" width="65.33203125" style="37" bestFit="1" customWidth="1"/>
    <col min="3829" max="3829" width="22.33203125" style="37" bestFit="1" customWidth="1"/>
    <col min="3830" max="3830" width="22.33203125" style="37" customWidth="1"/>
    <col min="3831" max="3831" width="35.1640625" style="37" bestFit="1" customWidth="1"/>
    <col min="3832" max="4075" width="9.33203125" style="37"/>
    <col min="4076" max="4076" width="76.83203125" style="37" customWidth="1"/>
    <col min="4077" max="4077" width="16.1640625" style="37" customWidth="1"/>
    <col min="4078" max="4078" width="12.83203125" style="37" customWidth="1"/>
    <col min="4079" max="4079" width="16.1640625" style="37" customWidth="1"/>
    <col min="4080" max="4080" width="14.6640625" style="37" customWidth="1"/>
    <col min="4081" max="4081" width="9.33203125" style="37"/>
    <col min="4082" max="4082" width="75" style="37" bestFit="1" customWidth="1"/>
    <col min="4083" max="4083" width="12.33203125" style="37" customWidth="1"/>
    <col min="4084" max="4084" width="65.33203125" style="37" bestFit="1" customWidth="1"/>
    <col min="4085" max="4085" width="22.33203125" style="37" bestFit="1" customWidth="1"/>
    <col min="4086" max="4086" width="22.33203125" style="37" customWidth="1"/>
    <col min="4087" max="4087" width="35.1640625" style="37" bestFit="1" customWidth="1"/>
    <col min="4088" max="4331" width="9.33203125" style="37"/>
    <col min="4332" max="4332" width="76.83203125" style="37" customWidth="1"/>
    <col min="4333" max="4333" width="16.1640625" style="37" customWidth="1"/>
    <col min="4334" max="4334" width="12.83203125" style="37" customWidth="1"/>
    <col min="4335" max="4335" width="16.1640625" style="37" customWidth="1"/>
    <col min="4336" max="4336" width="14.6640625" style="37" customWidth="1"/>
    <col min="4337" max="4337" width="9.33203125" style="37"/>
    <col min="4338" max="4338" width="75" style="37" bestFit="1" customWidth="1"/>
    <col min="4339" max="4339" width="12.33203125" style="37" customWidth="1"/>
    <col min="4340" max="4340" width="65.33203125" style="37" bestFit="1" customWidth="1"/>
    <col min="4341" max="4341" width="22.33203125" style="37" bestFit="1" customWidth="1"/>
    <col min="4342" max="4342" width="22.33203125" style="37" customWidth="1"/>
    <col min="4343" max="4343" width="35.1640625" style="37" bestFit="1" customWidth="1"/>
    <col min="4344" max="4587" width="9.33203125" style="37"/>
    <col min="4588" max="4588" width="76.83203125" style="37" customWidth="1"/>
    <col min="4589" max="4589" width="16.1640625" style="37" customWidth="1"/>
    <col min="4590" max="4590" width="12.83203125" style="37" customWidth="1"/>
    <col min="4591" max="4591" width="16.1640625" style="37" customWidth="1"/>
    <col min="4592" max="4592" width="14.6640625" style="37" customWidth="1"/>
    <col min="4593" max="4593" width="9.33203125" style="37"/>
    <col min="4594" max="4594" width="75" style="37" bestFit="1" customWidth="1"/>
    <col min="4595" max="4595" width="12.33203125" style="37" customWidth="1"/>
    <col min="4596" max="4596" width="65.33203125" style="37" bestFit="1" customWidth="1"/>
    <col min="4597" max="4597" width="22.33203125" style="37" bestFit="1" customWidth="1"/>
    <col min="4598" max="4598" width="22.33203125" style="37" customWidth="1"/>
    <col min="4599" max="4599" width="35.1640625" style="37" bestFit="1" customWidth="1"/>
    <col min="4600" max="4843" width="9.33203125" style="37"/>
    <col min="4844" max="4844" width="76.83203125" style="37" customWidth="1"/>
    <col min="4845" max="4845" width="16.1640625" style="37" customWidth="1"/>
    <col min="4846" max="4846" width="12.83203125" style="37" customWidth="1"/>
    <col min="4847" max="4847" width="16.1640625" style="37" customWidth="1"/>
    <col min="4848" max="4848" width="14.6640625" style="37" customWidth="1"/>
    <col min="4849" max="4849" width="9.33203125" style="37"/>
    <col min="4850" max="4850" width="75" style="37" bestFit="1" customWidth="1"/>
    <col min="4851" max="4851" width="12.33203125" style="37" customWidth="1"/>
    <col min="4852" max="4852" width="65.33203125" style="37" bestFit="1" customWidth="1"/>
    <col min="4853" max="4853" width="22.33203125" style="37" bestFit="1" customWidth="1"/>
    <col min="4854" max="4854" width="22.33203125" style="37" customWidth="1"/>
    <col min="4855" max="4855" width="35.1640625" style="37" bestFit="1" customWidth="1"/>
    <col min="4856" max="5099" width="9.33203125" style="37"/>
    <col min="5100" max="5100" width="76.83203125" style="37" customWidth="1"/>
    <col min="5101" max="5101" width="16.1640625" style="37" customWidth="1"/>
    <col min="5102" max="5102" width="12.83203125" style="37" customWidth="1"/>
    <col min="5103" max="5103" width="16.1640625" style="37" customWidth="1"/>
    <col min="5104" max="5104" width="14.6640625" style="37" customWidth="1"/>
    <col min="5105" max="5105" width="9.33203125" style="37"/>
    <col min="5106" max="5106" width="75" style="37" bestFit="1" customWidth="1"/>
    <col min="5107" max="5107" width="12.33203125" style="37" customWidth="1"/>
    <col min="5108" max="5108" width="65.33203125" style="37" bestFit="1" customWidth="1"/>
    <col min="5109" max="5109" width="22.33203125" style="37" bestFit="1" customWidth="1"/>
    <col min="5110" max="5110" width="22.33203125" style="37" customWidth="1"/>
    <col min="5111" max="5111" width="35.1640625" style="37" bestFit="1" customWidth="1"/>
    <col min="5112" max="5355" width="9.33203125" style="37"/>
    <col min="5356" max="5356" width="76.83203125" style="37" customWidth="1"/>
    <col min="5357" max="5357" width="16.1640625" style="37" customWidth="1"/>
    <col min="5358" max="5358" width="12.83203125" style="37" customWidth="1"/>
    <col min="5359" max="5359" width="16.1640625" style="37" customWidth="1"/>
    <col min="5360" max="5360" width="14.6640625" style="37" customWidth="1"/>
    <col min="5361" max="5361" width="9.33203125" style="37"/>
    <col min="5362" max="5362" width="75" style="37" bestFit="1" customWidth="1"/>
    <col min="5363" max="5363" width="12.33203125" style="37" customWidth="1"/>
    <col min="5364" max="5364" width="65.33203125" style="37" bestFit="1" customWidth="1"/>
    <col min="5365" max="5365" width="22.33203125" style="37" bestFit="1" customWidth="1"/>
    <col min="5366" max="5366" width="22.33203125" style="37" customWidth="1"/>
    <col min="5367" max="5367" width="35.1640625" style="37" bestFit="1" customWidth="1"/>
    <col min="5368" max="5611" width="9.33203125" style="37"/>
    <col min="5612" max="5612" width="76.83203125" style="37" customWidth="1"/>
    <col min="5613" max="5613" width="16.1640625" style="37" customWidth="1"/>
    <col min="5614" max="5614" width="12.83203125" style="37" customWidth="1"/>
    <col min="5615" max="5615" width="16.1640625" style="37" customWidth="1"/>
    <col min="5616" max="5616" width="14.6640625" style="37" customWidth="1"/>
    <col min="5617" max="5617" width="9.33203125" style="37"/>
    <col min="5618" max="5618" width="75" style="37" bestFit="1" customWidth="1"/>
    <col min="5619" max="5619" width="12.33203125" style="37" customWidth="1"/>
    <col min="5620" max="5620" width="65.33203125" style="37" bestFit="1" customWidth="1"/>
    <col min="5621" max="5621" width="22.33203125" style="37" bestFit="1" customWidth="1"/>
    <col min="5622" max="5622" width="22.33203125" style="37" customWidth="1"/>
    <col min="5623" max="5623" width="35.1640625" style="37" bestFit="1" customWidth="1"/>
    <col min="5624" max="5867" width="9.33203125" style="37"/>
    <col min="5868" max="5868" width="76.83203125" style="37" customWidth="1"/>
    <col min="5869" max="5869" width="16.1640625" style="37" customWidth="1"/>
    <col min="5870" max="5870" width="12.83203125" style="37" customWidth="1"/>
    <col min="5871" max="5871" width="16.1640625" style="37" customWidth="1"/>
    <col min="5872" max="5872" width="14.6640625" style="37" customWidth="1"/>
    <col min="5873" max="5873" width="9.33203125" style="37"/>
    <col min="5874" max="5874" width="75" style="37" bestFit="1" customWidth="1"/>
    <col min="5875" max="5875" width="12.33203125" style="37" customWidth="1"/>
    <col min="5876" max="5876" width="65.33203125" style="37" bestFit="1" customWidth="1"/>
    <col min="5877" max="5877" width="22.33203125" style="37" bestFit="1" customWidth="1"/>
    <col min="5878" max="5878" width="22.33203125" style="37" customWidth="1"/>
    <col min="5879" max="5879" width="35.1640625" style="37" bestFit="1" customWidth="1"/>
    <col min="5880" max="6123" width="9.33203125" style="37"/>
    <col min="6124" max="6124" width="76.83203125" style="37" customWidth="1"/>
    <col min="6125" max="6125" width="16.1640625" style="37" customWidth="1"/>
    <col min="6126" max="6126" width="12.83203125" style="37" customWidth="1"/>
    <col min="6127" max="6127" width="16.1640625" style="37" customWidth="1"/>
    <col min="6128" max="6128" width="14.6640625" style="37" customWidth="1"/>
    <col min="6129" max="6129" width="9.33203125" style="37"/>
    <col min="6130" max="6130" width="75" style="37" bestFit="1" customWidth="1"/>
    <col min="6131" max="6131" width="12.33203125" style="37" customWidth="1"/>
    <col min="6132" max="6132" width="65.33203125" style="37" bestFit="1" customWidth="1"/>
    <col min="6133" max="6133" width="22.33203125" style="37" bestFit="1" customWidth="1"/>
    <col min="6134" max="6134" width="22.33203125" style="37" customWidth="1"/>
    <col min="6135" max="6135" width="35.1640625" style="37" bestFit="1" customWidth="1"/>
    <col min="6136" max="6379" width="9.33203125" style="37"/>
    <col min="6380" max="6380" width="76.83203125" style="37" customWidth="1"/>
    <col min="6381" max="6381" width="16.1640625" style="37" customWidth="1"/>
    <col min="6382" max="6382" width="12.83203125" style="37" customWidth="1"/>
    <col min="6383" max="6383" width="16.1640625" style="37" customWidth="1"/>
    <col min="6384" max="6384" width="14.6640625" style="37" customWidth="1"/>
    <col min="6385" max="6385" width="9.33203125" style="37"/>
    <col min="6386" max="6386" width="75" style="37" bestFit="1" customWidth="1"/>
    <col min="6387" max="6387" width="12.33203125" style="37" customWidth="1"/>
    <col min="6388" max="6388" width="65.33203125" style="37" bestFit="1" customWidth="1"/>
    <col min="6389" max="6389" width="22.33203125" style="37" bestFit="1" customWidth="1"/>
    <col min="6390" max="6390" width="22.33203125" style="37" customWidth="1"/>
    <col min="6391" max="6391" width="35.1640625" style="37" bestFit="1" customWidth="1"/>
    <col min="6392" max="6635" width="9.33203125" style="37"/>
    <col min="6636" max="6636" width="76.83203125" style="37" customWidth="1"/>
    <col min="6637" max="6637" width="16.1640625" style="37" customWidth="1"/>
    <col min="6638" max="6638" width="12.83203125" style="37" customWidth="1"/>
    <col min="6639" max="6639" width="16.1640625" style="37" customWidth="1"/>
    <col min="6640" max="6640" width="14.6640625" style="37" customWidth="1"/>
    <col min="6641" max="6641" width="9.33203125" style="37"/>
    <col min="6642" max="6642" width="75" style="37" bestFit="1" customWidth="1"/>
    <col min="6643" max="6643" width="12.33203125" style="37" customWidth="1"/>
    <col min="6644" max="6644" width="65.33203125" style="37" bestFit="1" customWidth="1"/>
    <col min="6645" max="6645" width="22.33203125" style="37" bestFit="1" customWidth="1"/>
    <col min="6646" max="6646" width="22.33203125" style="37" customWidth="1"/>
    <col min="6647" max="6647" width="35.1640625" style="37" bestFit="1" customWidth="1"/>
    <col min="6648" max="6891" width="9.33203125" style="37"/>
    <col min="6892" max="6892" width="76.83203125" style="37" customWidth="1"/>
    <col min="6893" max="6893" width="16.1640625" style="37" customWidth="1"/>
    <col min="6894" max="6894" width="12.83203125" style="37" customWidth="1"/>
    <col min="6895" max="6895" width="16.1640625" style="37" customWidth="1"/>
    <col min="6896" max="6896" width="14.6640625" style="37" customWidth="1"/>
    <col min="6897" max="6897" width="9.33203125" style="37"/>
    <col min="6898" max="6898" width="75" style="37" bestFit="1" customWidth="1"/>
    <col min="6899" max="6899" width="12.33203125" style="37" customWidth="1"/>
    <col min="6900" max="6900" width="65.33203125" style="37" bestFit="1" customWidth="1"/>
    <col min="6901" max="6901" width="22.33203125" style="37" bestFit="1" customWidth="1"/>
    <col min="6902" max="6902" width="22.33203125" style="37" customWidth="1"/>
    <col min="6903" max="6903" width="35.1640625" style="37" bestFit="1" customWidth="1"/>
    <col min="6904" max="7147" width="9.33203125" style="37"/>
    <col min="7148" max="7148" width="76.83203125" style="37" customWidth="1"/>
    <col min="7149" max="7149" width="16.1640625" style="37" customWidth="1"/>
    <col min="7150" max="7150" width="12.83203125" style="37" customWidth="1"/>
    <col min="7151" max="7151" width="16.1640625" style="37" customWidth="1"/>
    <col min="7152" max="7152" width="14.6640625" style="37" customWidth="1"/>
    <col min="7153" max="7153" width="9.33203125" style="37"/>
    <col min="7154" max="7154" width="75" style="37" bestFit="1" customWidth="1"/>
    <col min="7155" max="7155" width="12.33203125" style="37" customWidth="1"/>
    <col min="7156" max="7156" width="65.33203125" style="37" bestFit="1" customWidth="1"/>
    <col min="7157" max="7157" width="22.33203125" style="37" bestFit="1" customWidth="1"/>
    <col min="7158" max="7158" width="22.33203125" style="37" customWidth="1"/>
    <col min="7159" max="7159" width="35.1640625" style="37" bestFit="1" customWidth="1"/>
    <col min="7160" max="7403" width="9.33203125" style="37"/>
    <col min="7404" max="7404" width="76.83203125" style="37" customWidth="1"/>
    <col min="7405" max="7405" width="16.1640625" style="37" customWidth="1"/>
    <col min="7406" max="7406" width="12.83203125" style="37" customWidth="1"/>
    <col min="7407" max="7407" width="16.1640625" style="37" customWidth="1"/>
    <col min="7408" max="7408" width="14.6640625" style="37" customWidth="1"/>
    <col min="7409" max="7409" width="9.33203125" style="37"/>
    <col min="7410" max="7410" width="75" style="37" bestFit="1" customWidth="1"/>
    <col min="7411" max="7411" width="12.33203125" style="37" customWidth="1"/>
    <col min="7412" max="7412" width="65.33203125" style="37" bestFit="1" customWidth="1"/>
    <col min="7413" max="7413" width="22.33203125" style="37" bestFit="1" customWidth="1"/>
    <col min="7414" max="7414" width="22.33203125" style="37" customWidth="1"/>
    <col min="7415" max="7415" width="35.1640625" style="37" bestFit="1" customWidth="1"/>
    <col min="7416" max="7659" width="9.33203125" style="37"/>
    <col min="7660" max="7660" width="76.83203125" style="37" customWidth="1"/>
    <col min="7661" max="7661" width="16.1640625" style="37" customWidth="1"/>
    <col min="7662" max="7662" width="12.83203125" style="37" customWidth="1"/>
    <col min="7663" max="7663" width="16.1640625" style="37" customWidth="1"/>
    <col min="7664" max="7664" width="14.6640625" style="37" customWidth="1"/>
    <col min="7665" max="7665" width="9.33203125" style="37"/>
    <col min="7666" max="7666" width="75" style="37" bestFit="1" customWidth="1"/>
    <col min="7667" max="7667" width="12.33203125" style="37" customWidth="1"/>
    <col min="7668" max="7668" width="65.33203125" style="37" bestFit="1" customWidth="1"/>
    <col min="7669" max="7669" width="22.33203125" style="37" bestFit="1" customWidth="1"/>
    <col min="7670" max="7670" width="22.33203125" style="37" customWidth="1"/>
    <col min="7671" max="7671" width="35.1640625" style="37" bestFit="1" customWidth="1"/>
    <col min="7672" max="7915" width="9.33203125" style="37"/>
    <col min="7916" max="7916" width="76.83203125" style="37" customWidth="1"/>
    <col min="7917" max="7917" width="16.1640625" style="37" customWidth="1"/>
    <col min="7918" max="7918" width="12.83203125" style="37" customWidth="1"/>
    <col min="7919" max="7919" width="16.1640625" style="37" customWidth="1"/>
    <col min="7920" max="7920" width="14.6640625" style="37" customWidth="1"/>
    <col min="7921" max="7921" width="9.33203125" style="37"/>
    <col min="7922" max="7922" width="75" style="37" bestFit="1" customWidth="1"/>
    <col min="7923" max="7923" width="12.33203125" style="37" customWidth="1"/>
    <col min="7924" max="7924" width="65.33203125" style="37" bestFit="1" customWidth="1"/>
    <col min="7925" max="7925" width="22.33203125" style="37" bestFit="1" customWidth="1"/>
    <col min="7926" max="7926" width="22.33203125" style="37" customWidth="1"/>
    <col min="7927" max="7927" width="35.1640625" style="37" bestFit="1" customWidth="1"/>
    <col min="7928" max="8171" width="9.33203125" style="37"/>
    <col min="8172" max="8172" width="76.83203125" style="37" customWidth="1"/>
    <col min="8173" max="8173" width="16.1640625" style="37" customWidth="1"/>
    <col min="8174" max="8174" width="12.83203125" style="37" customWidth="1"/>
    <col min="8175" max="8175" width="16.1640625" style="37" customWidth="1"/>
    <col min="8176" max="8176" width="14.6640625" style="37" customWidth="1"/>
    <col min="8177" max="8177" width="9.33203125" style="37"/>
    <col min="8178" max="8178" width="75" style="37" bestFit="1" customWidth="1"/>
    <col min="8179" max="8179" width="12.33203125" style="37" customWidth="1"/>
    <col min="8180" max="8180" width="65.33203125" style="37" bestFit="1" customWidth="1"/>
    <col min="8181" max="8181" width="22.33203125" style="37" bestFit="1" customWidth="1"/>
    <col min="8182" max="8182" width="22.33203125" style="37" customWidth="1"/>
    <col min="8183" max="8183" width="35.1640625" style="37" bestFit="1" customWidth="1"/>
    <col min="8184" max="8427" width="9.33203125" style="37"/>
    <col min="8428" max="8428" width="76.83203125" style="37" customWidth="1"/>
    <col min="8429" max="8429" width="16.1640625" style="37" customWidth="1"/>
    <col min="8430" max="8430" width="12.83203125" style="37" customWidth="1"/>
    <col min="8431" max="8431" width="16.1640625" style="37" customWidth="1"/>
    <col min="8432" max="8432" width="14.6640625" style="37" customWidth="1"/>
    <col min="8433" max="8433" width="9.33203125" style="37"/>
    <col min="8434" max="8434" width="75" style="37" bestFit="1" customWidth="1"/>
    <col min="8435" max="8435" width="12.33203125" style="37" customWidth="1"/>
    <col min="8436" max="8436" width="65.33203125" style="37" bestFit="1" customWidth="1"/>
    <col min="8437" max="8437" width="22.33203125" style="37" bestFit="1" customWidth="1"/>
    <col min="8438" max="8438" width="22.33203125" style="37" customWidth="1"/>
    <col min="8439" max="8439" width="35.1640625" style="37" bestFit="1" customWidth="1"/>
    <col min="8440" max="8683" width="9.33203125" style="37"/>
    <col min="8684" max="8684" width="76.83203125" style="37" customWidth="1"/>
    <col min="8685" max="8685" width="16.1640625" style="37" customWidth="1"/>
    <col min="8686" max="8686" width="12.83203125" style="37" customWidth="1"/>
    <col min="8687" max="8687" width="16.1640625" style="37" customWidth="1"/>
    <col min="8688" max="8688" width="14.6640625" style="37" customWidth="1"/>
    <col min="8689" max="8689" width="9.33203125" style="37"/>
    <col min="8690" max="8690" width="75" style="37" bestFit="1" customWidth="1"/>
    <col min="8691" max="8691" width="12.33203125" style="37" customWidth="1"/>
    <col min="8692" max="8692" width="65.33203125" style="37" bestFit="1" customWidth="1"/>
    <col min="8693" max="8693" width="22.33203125" style="37" bestFit="1" customWidth="1"/>
    <col min="8694" max="8694" width="22.33203125" style="37" customWidth="1"/>
    <col min="8695" max="8695" width="35.1640625" style="37" bestFit="1" customWidth="1"/>
    <col min="8696" max="8939" width="9.33203125" style="37"/>
    <col min="8940" max="8940" width="76.83203125" style="37" customWidth="1"/>
    <col min="8941" max="8941" width="16.1640625" style="37" customWidth="1"/>
    <col min="8942" max="8942" width="12.83203125" style="37" customWidth="1"/>
    <col min="8943" max="8943" width="16.1640625" style="37" customWidth="1"/>
    <col min="8944" max="8944" width="14.6640625" style="37" customWidth="1"/>
    <col min="8945" max="8945" width="9.33203125" style="37"/>
    <col min="8946" max="8946" width="75" style="37" bestFit="1" customWidth="1"/>
    <col min="8947" max="8947" width="12.33203125" style="37" customWidth="1"/>
    <col min="8948" max="8948" width="65.33203125" style="37" bestFit="1" customWidth="1"/>
    <col min="8949" max="8949" width="22.33203125" style="37" bestFit="1" customWidth="1"/>
    <col min="8950" max="8950" width="22.33203125" style="37" customWidth="1"/>
    <col min="8951" max="8951" width="35.1640625" style="37" bestFit="1" customWidth="1"/>
    <col min="8952" max="9195" width="9.33203125" style="37"/>
    <col min="9196" max="9196" width="76.83203125" style="37" customWidth="1"/>
    <col min="9197" max="9197" width="16.1640625" style="37" customWidth="1"/>
    <col min="9198" max="9198" width="12.83203125" style="37" customWidth="1"/>
    <col min="9199" max="9199" width="16.1640625" style="37" customWidth="1"/>
    <col min="9200" max="9200" width="14.6640625" style="37" customWidth="1"/>
    <col min="9201" max="9201" width="9.33203125" style="37"/>
    <col min="9202" max="9202" width="75" style="37" bestFit="1" customWidth="1"/>
    <col min="9203" max="9203" width="12.33203125" style="37" customWidth="1"/>
    <col min="9204" max="9204" width="65.33203125" style="37" bestFit="1" customWidth="1"/>
    <col min="9205" max="9205" width="22.33203125" style="37" bestFit="1" customWidth="1"/>
    <col min="9206" max="9206" width="22.33203125" style="37" customWidth="1"/>
    <col min="9207" max="9207" width="35.1640625" style="37" bestFit="1" customWidth="1"/>
    <col min="9208" max="9451" width="9.33203125" style="37"/>
    <col min="9452" max="9452" width="76.83203125" style="37" customWidth="1"/>
    <col min="9453" max="9453" width="16.1640625" style="37" customWidth="1"/>
    <col min="9454" max="9454" width="12.83203125" style="37" customWidth="1"/>
    <col min="9455" max="9455" width="16.1640625" style="37" customWidth="1"/>
    <col min="9456" max="9456" width="14.6640625" style="37" customWidth="1"/>
    <col min="9457" max="9457" width="9.33203125" style="37"/>
    <col min="9458" max="9458" width="75" style="37" bestFit="1" customWidth="1"/>
    <col min="9459" max="9459" width="12.33203125" style="37" customWidth="1"/>
    <col min="9460" max="9460" width="65.33203125" style="37" bestFit="1" customWidth="1"/>
    <col min="9461" max="9461" width="22.33203125" style="37" bestFit="1" customWidth="1"/>
    <col min="9462" max="9462" width="22.33203125" style="37" customWidth="1"/>
    <col min="9463" max="9463" width="35.1640625" style="37" bestFit="1" customWidth="1"/>
    <col min="9464" max="9707" width="9.33203125" style="37"/>
    <col min="9708" max="9708" width="76.83203125" style="37" customWidth="1"/>
    <col min="9709" max="9709" width="16.1640625" style="37" customWidth="1"/>
    <col min="9710" max="9710" width="12.83203125" style="37" customWidth="1"/>
    <col min="9711" max="9711" width="16.1640625" style="37" customWidth="1"/>
    <col min="9712" max="9712" width="14.6640625" style="37" customWidth="1"/>
    <col min="9713" max="9713" width="9.33203125" style="37"/>
    <col min="9714" max="9714" width="75" style="37" bestFit="1" customWidth="1"/>
    <col min="9715" max="9715" width="12.33203125" style="37" customWidth="1"/>
    <col min="9716" max="9716" width="65.33203125" style="37" bestFit="1" customWidth="1"/>
    <col min="9717" max="9717" width="22.33203125" style="37" bestFit="1" customWidth="1"/>
    <col min="9718" max="9718" width="22.33203125" style="37" customWidth="1"/>
    <col min="9719" max="9719" width="35.1640625" style="37" bestFit="1" customWidth="1"/>
    <col min="9720" max="9963" width="9.33203125" style="37"/>
    <col min="9964" max="9964" width="76.83203125" style="37" customWidth="1"/>
    <col min="9965" max="9965" width="16.1640625" style="37" customWidth="1"/>
    <col min="9966" max="9966" width="12.83203125" style="37" customWidth="1"/>
    <col min="9967" max="9967" width="16.1640625" style="37" customWidth="1"/>
    <col min="9968" max="9968" width="14.6640625" style="37" customWidth="1"/>
    <col min="9969" max="9969" width="9.33203125" style="37"/>
    <col min="9970" max="9970" width="75" style="37" bestFit="1" customWidth="1"/>
    <col min="9971" max="9971" width="12.33203125" style="37" customWidth="1"/>
    <col min="9972" max="9972" width="65.33203125" style="37" bestFit="1" customWidth="1"/>
    <col min="9973" max="9973" width="22.33203125" style="37" bestFit="1" customWidth="1"/>
    <col min="9974" max="9974" width="22.33203125" style="37" customWidth="1"/>
    <col min="9975" max="9975" width="35.1640625" style="37" bestFit="1" customWidth="1"/>
    <col min="9976" max="10219" width="9.33203125" style="37"/>
    <col min="10220" max="10220" width="76.83203125" style="37" customWidth="1"/>
    <col min="10221" max="10221" width="16.1640625" style="37" customWidth="1"/>
    <col min="10222" max="10222" width="12.83203125" style="37" customWidth="1"/>
    <col min="10223" max="10223" width="16.1640625" style="37" customWidth="1"/>
    <col min="10224" max="10224" width="14.6640625" style="37" customWidth="1"/>
    <col min="10225" max="10225" width="9.33203125" style="37"/>
    <col min="10226" max="10226" width="75" style="37" bestFit="1" customWidth="1"/>
    <col min="10227" max="10227" width="12.33203125" style="37" customWidth="1"/>
    <col min="10228" max="10228" width="65.33203125" style="37" bestFit="1" customWidth="1"/>
    <col min="10229" max="10229" width="22.33203125" style="37" bestFit="1" customWidth="1"/>
    <col min="10230" max="10230" width="22.33203125" style="37" customWidth="1"/>
    <col min="10231" max="10231" width="35.1640625" style="37" bestFit="1" customWidth="1"/>
    <col min="10232" max="10475" width="9.33203125" style="37"/>
    <col min="10476" max="10476" width="76.83203125" style="37" customWidth="1"/>
    <col min="10477" max="10477" width="16.1640625" style="37" customWidth="1"/>
    <col min="10478" max="10478" width="12.83203125" style="37" customWidth="1"/>
    <col min="10479" max="10479" width="16.1640625" style="37" customWidth="1"/>
    <col min="10480" max="10480" width="14.6640625" style="37" customWidth="1"/>
    <col min="10481" max="10481" width="9.33203125" style="37"/>
    <col min="10482" max="10482" width="75" style="37" bestFit="1" customWidth="1"/>
    <col min="10483" max="10483" width="12.33203125" style="37" customWidth="1"/>
    <col min="10484" max="10484" width="65.33203125" style="37" bestFit="1" customWidth="1"/>
    <col min="10485" max="10485" width="22.33203125" style="37" bestFit="1" customWidth="1"/>
    <col min="10486" max="10486" width="22.33203125" style="37" customWidth="1"/>
    <col min="10487" max="10487" width="35.1640625" style="37" bestFit="1" customWidth="1"/>
    <col min="10488" max="10731" width="9.33203125" style="37"/>
    <col min="10732" max="10732" width="76.83203125" style="37" customWidth="1"/>
    <col min="10733" max="10733" width="16.1640625" style="37" customWidth="1"/>
    <col min="10734" max="10734" width="12.83203125" style="37" customWidth="1"/>
    <col min="10735" max="10735" width="16.1640625" style="37" customWidth="1"/>
    <col min="10736" max="10736" width="14.6640625" style="37" customWidth="1"/>
    <col min="10737" max="10737" width="9.33203125" style="37"/>
    <col min="10738" max="10738" width="75" style="37" bestFit="1" customWidth="1"/>
    <col min="10739" max="10739" width="12.33203125" style="37" customWidth="1"/>
    <col min="10740" max="10740" width="65.33203125" style="37" bestFit="1" customWidth="1"/>
    <col min="10741" max="10741" width="22.33203125" style="37" bestFit="1" customWidth="1"/>
    <col min="10742" max="10742" width="22.33203125" style="37" customWidth="1"/>
    <col min="10743" max="10743" width="35.1640625" style="37" bestFit="1" customWidth="1"/>
    <col min="10744" max="10987" width="9.33203125" style="37"/>
    <col min="10988" max="10988" width="76.83203125" style="37" customWidth="1"/>
    <col min="10989" max="10989" width="16.1640625" style="37" customWidth="1"/>
    <col min="10990" max="10990" width="12.83203125" style="37" customWidth="1"/>
    <col min="10991" max="10991" width="16.1640625" style="37" customWidth="1"/>
    <col min="10992" max="10992" width="14.6640625" style="37" customWidth="1"/>
    <col min="10993" max="10993" width="9.33203125" style="37"/>
    <col min="10994" max="10994" width="75" style="37" bestFit="1" customWidth="1"/>
    <col min="10995" max="10995" width="12.33203125" style="37" customWidth="1"/>
    <col min="10996" max="10996" width="65.33203125" style="37" bestFit="1" customWidth="1"/>
    <col min="10997" max="10997" width="22.33203125" style="37" bestFit="1" customWidth="1"/>
    <col min="10998" max="10998" width="22.33203125" style="37" customWidth="1"/>
    <col min="10999" max="10999" width="35.1640625" style="37" bestFit="1" customWidth="1"/>
    <col min="11000" max="11243" width="9.33203125" style="37"/>
    <col min="11244" max="11244" width="76.83203125" style="37" customWidth="1"/>
    <col min="11245" max="11245" width="16.1640625" style="37" customWidth="1"/>
    <col min="11246" max="11246" width="12.83203125" style="37" customWidth="1"/>
    <col min="11247" max="11247" width="16.1640625" style="37" customWidth="1"/>
    <col min="11248" max="11248" width="14.6640625" style="37" customWidth="1"/>
    <col min="11249" max="11249" width="9.33203125" style="37"/>
    <col min="11250" max="11250" width="75" style="37" bestFit="1" customWidth="1"/>
    <col min="11251" max="11251" width="12.33203125" style="37" customWidth="1"/>
    <col min="11252" max="11252" width="65.33203125" style="37" bestFit="1" customWidth="1"/>
    <col min="11253" max="11253" width="22.33203125" style="37" bestFit="1" customWidth="1"/>
    <col min="11254" max="11254" width="22.33203125" style="37" customWidth="1"/>
    <col min="11255" max="11255" width="35.1640625" style="37" bestFit="1" customWidth="1"/>
    <col min="11256" max="11499" width="9.33203125" style="37"/>
    <col min="11500" max="11500" width="76.83203125" style="37" customWidth="1"/>
    <col min="11501" max="11501" width="16.1640625" style="37" customWidth="1"/>
    <col min="11502" max="11502" width="12.83203125" style="37" customWidth="1"/>
    <col min="11503" max="11503" width="16.1640625" style="37" customWidth="1"/>
    <col min="11504" max="11504" width="14.6640625" style="37" customWidth="1"/>
    <col min="11505" max="11505" width="9.33203125" style="37"/>
    <col min="11506" max="11506" width="75" style="37" bestFit="1" customWidth="1"/>
    <col min="11507" max="11507" width="12.33203125" style="37" customWidth="1"/>
    <col min="11508" max="11508" width="65.33203125" style="37" bestFit="1" customWidth="1"/>
    <col min="11509" max="11509" width="22.33203125" style="37" bestFit="1" customWidth="1"/>
    <col min="11510" max="11510" width="22.33203125" style="37" customWidth="1"/>
    <col min="11511" max="11511" width="35.1640625" style="37" bestFit="1" customWidth="1"/>
    <col min="11512" max="11755" width="9.33203125" style="37"/>
    <col min="11756" max="11756" width="76.83203125" style="37" customWidth="1"/>
    <col min="11757" max="11757" width="16.1640625" style="37" customWidth="1"/>
    <col min="11758" max="11758" width="12.83203125" style="37" customWidth="1"/>
    <col min="11759" max="11759" width="16.1640625" style="37" customWidth="1"/>
    <col min="11760" max="11760" width="14.6640625" style="37" customWidth="1"/>
    <col min="11761" max="11761" width="9.33203125" style="37"/>
    <col min="11762" max="11762" width="75" style="37" bestFit="1" customWidth="1"/>
    <col min="11763" max="11763" width="12.33203125" style="37" customWidth="1"/>
    <col min="11764" max="11764" width="65.33203125" style="37" bestFit="1" customWidth="1"/>
    <col min="11765" max="11765" width="22.33203125" style="37" bestFit="1" customWidth="1"/>
    <col min="11766" max="11766" width="22.33203125" style="37" customWidth="1"/>
    <col min="11767" max="11767" width="35.1640625" style="37" bestFit="1" customWidth="1"/>
    <col min="11768" max="12011" width="9.33203125" style="37"/>
    <col min="12012" max="12012" width="76.83203125" style="37" customWidth="1"/>
    <col min="12013" max="12013" width="16.1640625" style="37" customWidth="1"/>
    <col min="12014" max="12014" width="12.83203125" style="37" customWidth="1"/>
    <col min="12015" max="12015" width="16.1640625" style="37" customWidth="1"/>
    <col min="12016" max="12016" width="14.6640625" style="37" customWidth="1"/>
    <col min="12017" max="12017" width="9.33203125" style="37"/>
    <col min="12018" max="12018" width="75" style="37" bestFit="1" customWidth="1"/>
    <col min="12019" max="12019" width="12.33203125" style="37" customWidth="1"/>
    <col min="12020" max="12020" width="65.33203125" style="37" bestFit="1" customWidth="1"/>
    <col min="12021" max="12021" width="22.33203125" style="37" bestFit="1" customWidth="1"/>
    <col min="12022" max="12022" width="22.33203125" style="37" customWidth="1"/>
    <col min="12023" max="12023" width="35.1640625" style="37" bestFit="1" customWidth="1"/>
    <col min="12024" max="12267" width="9.33203125" style="37"/>
    <col min="12268" max="12268" width="76.83203125" style="37" customWidth="1"/>
    <col min="12269" max="12269" width="16.1640625" style="37" customWidth="1"/>
    <col min="12270" max="12270" width="12.83203125" style="37" customWidth="1"/>
    <col min="12271" max="12271" width="16.1640625" style="37" customWidth="1"/>
    <col min="12272" max="12272" width="14.6640625" style="37" customWidth="1"/>
    <col min="12273" max="12273" width="9.33203125" style="37"/>
    <col min="12274" max="12274" width="75" style="37" bestFit="1" customWidth="1"/>
    <col min="12275" max="12275" width="12.33203125" style="37" customWidth="1"/>
    <col min="12276" max="12276" width="65.33203125" style="37" bestFit="1" customWidth="1"/>
    <col min="12277" max="12277" width="22.33203125" style="37" bestFit="1" customWidth="1"/>
    <col min="12278" max="12278" width="22.33203125" style="37" customWidth="1"/>
    <col min="12279" max="12279" width="35.1640625" style="37" bestFit="1" customWidth="1"/>
    <col min="12280" max="12523" width="9.33203125" style="37"/>
    <col min="12524" max="12524" width="76.83203125" style="37" customWidth="1"/>
    <col min="12525" max="12525" width="16.1640625" style="37" customWidth="1"/>
    <col min="12526" max="12526" width="12.83203125" style="37" customWidth="1"/>
    <col min="12527" max="12527" width="16.1640625" style="37" customWidth="1"/>
    <col min="12528" max="12528" width="14.6640625" style="37" customWidth="1"/>
    <col min="12529" max="12529" width="9.33203125" style="37"/>
    <col min="12530" max="12530" width="75" style="37" bestFit="1" customWidth="1"/>
    <col min="12531" max="12531" width="12.33203125" style="37" customWidth="1"/>
    <col min="12532" max="12532" width="65.33203125" style="37" bestFit="1" customWidth="1"/>
    <col min="12533" max="12533" width="22.33203125" style="37" bestFit="1" customWidth="1"/>
    <col min="12534" max="12534" width="22.33203125" style="37" customWidth="1"/>
    <col min="12535" max="12535" width="35.1640625" style="37" bestFit="1" customWidth="1"/>
    <col min="12536" max="12779" width="9.33203125" style="37"/>
    <col min="12780" max="12780" width="76.83203125" style="37" customWidth="1"/>
    <col min="12781" max="12781" width="16.1640625" style="37" customWidth="1"/>
    <col min="12782" max="12782" width="12.83203125" style="37" customWidth="1"/>
    <col min="12783" max="12783" width="16.1640625" style="37" customWidth="1"/>
    <col min="12784" max="12784" width="14.6640625" style="37" customWidth="1"/>
    <col min="12785" max="12785" width="9.33203125" style="37"/>
    <col min="12786" max="12786" width="75" style="37" bestFit="1" customWidth="1"/>
    <col min="12787" max="12787" width="12.33203125" style="37" customWidth="1"/>
    <col min="12788" max="12788" width="65.33203125" style="37" bestFit="1" customWidth="1"/>
    <col min="12789" max="12789" width="22.33203125" style="37" bestFit="1" customWidth="1"/>
    <col min="12790" max="12790" width="22.33203125" style="37" customWidth="1"/>
    <col min="12791" max="12791" width="35.1640625" style="37" bestFit="1" customWidth="1"/>
    <col min="12792" max="13035" width="9.33203125" style="37"/>
    <col min="13036" max="13036" width="76.83203125" style="37" customWidth="1"/>
    <col min="13037" max="13037" width="16.1640625" style="37" customWidth="1"/>
    <col min="13038" max="13038" width="12.83203125" style="37" customWidth="1"/>
    <col min="13039" max="13039" width="16.1640625" style="37" customWidth="1"/>
    <col min="13040" max="13040" width="14.6640625" style="37" customWidth="1"/>
    <col min="13041" max="13041" width="9.33203125" style="37"/>
    <col min="13042" max="13042" width="75" style="37" bestFit="1" customWidth="1"/>
    <col min="13043" max="13043" width="12.33203125" style="37" customWidth="1"/>
    <col min="13044" max="13044" width="65.33203125" style="37" bestFit="1" customWidth="1"/>
    <col min="13045" max="13045" width="22.33203125" style="37" bestFit="1" customWidth="1"/>
    <col min="13046" max="13046" width="22.33203125" style="37" customWidth="1"/>
    <col min="13047" max="13047" width="35.1640625" style="37" bestFit="1" customWidth="1"/>
    <col min="13048" max="13291" width="9.33203125" style="37"/>
    <col min="13292" max="13292" width="76.83203125" style="37" customWidth="1"/>
    <col min="13293" max="13293" width="16.1640625" style="37" customWidth="1"/>
    <col min="13294" max="13294" width="12.83203125" style="37" customWidth="1"/>
    <col min="13295" max="13295" width="16.1640625" style="37" customWidth="1"/>
    <col min="13296" max="13296" width="14.6640625" style="37" customWidth="1"/>
    <col min="13297" max="13297" width="9.33203125" style="37"/>
    <col min="13298" max="13298" width="75" style="37" bestFit="1" customWidth="1"/>
    <col min="13299" max="13299" width="12.33203125" style="37" customWidth="1"/>
    <col min="13300" max="13300" width="65.33203125" style="37" bestFit="1" customWidth="1"/>
    <col min="13301" max="13301" width="22.33203125" style="37" bestFit="1" customWidth="1"/>
    <col min="13302" max="13302" width="22.33203125" style="37" customWidth="1"/>
    <col min="13303" max="13303" width="35.1640625" style="37" bestFit="1" customWidth="1"/>
    <col min="13304" max="13547" width="9.33203125" style="37"/>
    <col min="13548" max="13548" width="76.83203125" style="37" customWidth="1"/>
    <col min="13549" max="13549" width="16.1640625" style="37" customWidth="1"/>
    <col min="13550" max="13550" width="12.83203125" style="37" customWidth="1"/>
    <col min="13551" max="13551" width="16.1640625" style="37" customWidth="1"/>
    <col min="13552" max="13552" width="14.6640625" style="37" customWidth="1"/>
    <col min="13553" max="13553" width="9.33203125" style="37"/>
    <col min="13554" max="13554" width="75" style="37" bestFit="1" customWidth="1"/>
    <col min="13555" max="13555" width="12.33203125" style="37" customWidth="1"/>
    <col min="13556" max="13556" width="65.33203125" style="37" bestFit="1" customWidth="1"/>
    <col min="13557" max="13557" width="22.33203125" style="37" bestFit="1" customWidth="1"/>
    <col min="13558" max="13558" width="22.33203125" style="37" customWidth="1"/>
    <col min="13559" max="13559" width="35.1640625" style="37" bestFit="1" customWidth="1"/>
    <col min="13560" max="13803" width="9.33203125" style="37"/>
    <col min="13804" max="13804" width="76.83203125" style="37" customWidth="1"/>
    <col min="13805" max="13805" width="16.1640625" style="37" customWidth="1"/>
    <col min="13806" max="13806" width="12.83203125" style="37" customWidth="1"/>
    <col min="13807" max="13807" width="16.1640625" style="37" customWidth="1"/>
    <col min="13808" max="13808" width="14.6640625" style="37" customWidth="1"/>
    <col min="13809" max="13809" width="9.33203125" style="37"/>
    <col min="13810" max="13810" width="75" style="37" bestFit="1" customWidth="1"/>
    <col min="13811" max="13811" width="12.33203125" style="37" customWidth="1"/>
    <col min="13812" max="13812" width="65.33203125" style="37" bestFit="1" customWidth="1"/>
    <col min="13813" max="13813" width="22.33203125" style="37" bestFit="1" customWidth="1"/>
    <col min="13814" max="13814" width="22.33203125" style="37" customWidth="1"/>
    <col min="13815" max="13815" width="35.1640625" style="37" bestFit="1" customWidth="1"/>
    <col min="13816" max="14059" width="9.33203125" style="37"/>
    <col min="14060" max="14060" width="76.83203125" style="37" customWidth="1"/>
    <col min="14061" max="14061" width="16.1640625" style="37" customWidth="1"/>
    <col min="14062" max="14062" width="12.83203125" style="37" customWidth="1"/>
    <col min="14063" max="14063" width="16.1640625" style="37" customWidth="1"/>
    <col min="14064" max="14064" width="14.6640625" style="37" customWidth="1"/>
    <col min="14065" max="14065" width="9.33203125" style="37"/>
    <col min="14066" max="14066" width="75" style="37" bestFit="1" customWidth="1"/>
    <col min="14067" max="14067" width="12.33203125" style="37" customWidth="1"/>
    <col min="14068" max="14068" width="65.33203125" style="37" bestFit="1" customWidth="1"/>
    <col min="14069" max="14069" width="22.33203125" style="37" bestFit="1" customWidth="1"/>
    <col min="14070" max="14070" width="22.33203125" style="37" customWidth="1"/>
    <col min="14071" max="14071" width="35.1640625" style="37" bestFit="1" customWidth="1"/>
    <col min="14072" max="14315" width="9.33203125" style="37"/>
    <col min="14316" max="14316" width="76.83203125" style="37" customWidth="1"/>
    <col min="14317" max="14317" width="16.1640625" style="37" customWidth="1"/>
    <col min="14318" max="14318" width="12.83203125" style="37" customWidth="1"/>
    <col min="14319" max="14319" width="16.1640625" style="37" customWidth="1"/>
    <col min="14320" max="14320" width="14.6640625" style="37" customWidth="1"/>
    <col min="14321" max="14321" width="9.33203125" style="37"/>
    <col min="14322" max="14322" width="75" style="37" bestFit="1" customWidth="1"/>
    <col min="14323" max="14323" width="12.33203125" style="37" customWidth="1"/>
    <col min="14324" max="14324" width="65.33203125" style="37" bestFit="1" customWidth="1"/>
    <col min="14325" max="14325" width="22.33203125" style="37" bestFit="1" customWidth="1"/>
    <col min="14326" max="14326" width="22.33203125" style="37" customWidth="1"/>
    <col min="14327" max="14327" width="35.1640625" style="37" bestFit="1" customWidth="1"/>
    <col min="14328" max="14571" width="9.33203125" style="37"/>
    <col min="14572" max="14572" width="76.83203125" style="37" customWidth="1"/>
    <col min="14573" max="14573" width="16.1640625" style="37" customWidth="1"/>
    <col min="14574" max="14574" width="12.83203125" style="37" customWidth="1"/>
    <col min="14575" max="14575" width="16.1640625" style="37" customWidth="1"/>
    <col min="14576" max="14576" width="14.6640625" style="37" customWidth="1"/>
    <col min="14577" max="14577" width="9.33203125" style="37"/>
    <col min="14578" max="14578" width="75" style="37" bestFit="1" customWidth="1"/>
    <col min="14579" max="14579" width="12.33203125" style="37" customWidth="1"/>
    <col min="14580" max="14580" width="65.33203125" style="37" bestFit="1" customWidth="1"/>
    <col min="14581" max="14581" width="22.33203125" style="37" bestFit="1" customWidth="1"/>
    <col min="14582" max="14582" width="22.33203125" style="37" customWidth="1"/>
    <col min="14583" max="14583" width="35.1640625" style="37" bestFit="1" customWidth="1"/>
    <col min="14584" max="14827" width="9.33203125" style="37"/>
    <col min="14828" max="14828" width="76.83203125" style="37" customWidth="1"/>
    <col min="14829" max="14829" width="16.1640625" style="37" customWidth="1"/>
    <col min="14830" max="14830" width="12.83203125" style="37" customWidth="1"/>
    <col min="14831" max="14831" width="16.1640625" style="37" customWidth="1"/>
    <col min="14832" max="14832" width="14.6640625" style="37" customWidth="1"/>
    <col min="14833" max="14833" width="9.33203125" style="37"/>
    <col min="14834" max="14834" width="75" style="37" bestFit="1" customWidth="1"/>
    <col min="14835" max="14835" width="12.33203125" style="37" customWidth="1"/>
    <col min="14836" max="14836" width="65.33203125" style="37" bestFit="1" customWidth="1"/>
    <col min="14837" max="14837" width="22.33203125" style="37" bestFit="1" customWidth="1"/>
    <col min="14838" max="14838" width="22.33203125" style="37" customWidth="1"/>
    <col min="14839" max="14839" width="35.1640625" style="37" bestFit="1" customWidth="1"/>
    <col min="14840" max="15083" width="9.33203125" style="37"/>
    <col min="15084" max="15084" width="76.83203125" style="37" customWidth="1"/>
    <col min="15085" max="15085" width="16.1640625" style="37" customWidth="1"/>
    <col min="15086" max="15086" width="12.83203125" style="37" customWidth="1"/>
    <col min="15087" max="15087" width="16.1640625" style="37" customWidth="1"/>
    <col min="15088" max="15088" width="14.6640625" style="37" customWidth="1"/>
    <col min="15089" max="15089" width="9.33203125" style="37"/>
    <col min="15090" max="15090" width="75" style="37" bestFit="1" customWidth="1"/>
    <col min="15091" max="15091" width="12.33203125" style="37" customWidth="1"/>
    <col min="15092" max="15092" width="65.33203125" style="37" bestFit="1" customWidth="1"/>
    <col min="15093" max="15093" width="22.33203125" style="37" bestFit="1" customWidth="1"/>
    <col min="15094" max="15094" width="22.33203125" style="37" customWidth="1"/>
    <col min="15095" max="15095" width="35.1640625" style="37" bestFit="1" customWidth="1"/>
    <col min="15096" max="15339" width="9.33203125" style="37"/>
    <col min="15340" max="15340" width="76.83203125" style="37" customWidth="1"/>
    <col min="15341" max="15341" width="16.1640625" style="37" customWidth="1"/>
    <col min="15342" max="15342" width="12.83203125" style="37" customWidth="1"/>
    <col min="15343" max="15343" width="16.1640625" style="37" customWidth="1"/>
    <col min="15344" max="15344" width="14.6640625" style="37" customWidth="1"/>
    <col min="15345" max="15345" width="9.33203125" style="37"/>
    <col min="15346" max="15346" width="75" style="37" bestFit="1" customWidth="1"/>
    <col min="15347" max="15347" width="12.33203125" style="37" customWidth="1"/>
    <col min="15348" max="15348" width="65.33203125" style="37" bestFit="1" customWidth="1"/>
    <col min="15349" max="15349" width="22.33203125" style="37" bestFit="1" customWidth="1"/>
    <col min="15350" max="15350" width="22.33203125" style="37" customWidth="1"/>
    <col min="15351" max="15351" width="35.1640625" style="37" bestFit="1" customWidth="1"/>
    <col min="15352" max="15595" width="9.33203125" style="37"/>
    <col min="15596" max="15596" width="76.83203125" style="37" customWidth="1"/>
    <col min="15597" max="15597" width="16.1640625" style="37" customWidth="1"/>
    <col min="15598" max="15598" width="12.83203125" style="37" customWidth="1"/>
    <col min="15599" max="15599" width="16.1640625" style="37" customWidth="1"/>
    <col min="15600" max="15600" width="14.6640625" style="37" customWidth="1"/>
    <col min="15601" max="15601" width="9.33203125" style="37"/>
    <col min="15602" max="15602" width="75" style="37" bestFit="1" customWidth="1"/>
    <col min="15603" max="15603" width="12.33203125" style="37" customWidth="1"/>
    <col min="15604" max="15604" width="65.33203125" style="37" bestFit="1" customWidth="1"/>
    <col min="15605" max="15605" width="22.33203125" style="37" bestFit="1" customWidth="1"/>
    <col min="15606" max="15606" width="22.33203125" style="37" customWidth="1"/>
    <col min="15607" max="15607" width="35.1640625" style="37" bestFit="1" customWidth="1"/>
    <col min="15608" max="15851" width="9.33203125" style="37"/>
    <col min="15852" max="15852" width="76.83203125" style="37" customWidth="1"/>
    <col min="15853" max="15853" width="16.1640625" style="37" customWidth="1"/>
    <col min="15854" max="15854" width="12.83203125" style="37" customWidth="1"/>
    <col min="15855" max="15855" width="16.1640625" style="37" customWidth="1"/>
    <col min="15856" max="15856" width="14.6640625" style="37" customWidth="1"/>
    <col min="15857" max="15857" width="9.33203125" style="37"/>
    <col min="15858" max="15858" width="75" style="37" bestFit="1" customWidth="1"/>
    <col min="15859" max="15859" width="12.33203125" style="37" customWidth="1"/>
    <col min="15860" max="15860" width="65.33203125" style="37" bestFit="1" customWidth="1"/>
    <col min="15861" max="15861" width="22.33203125" style="37" bestFit="1" customWidth="1"/>
    <col min="15862" max="15862" width="22.33203125" style="37" customWidth="1"/>
    <col min="15863" max="15863" width="35.1640625" style="37" bestFit="1" customWidth="1"/>
    <col min="15864" max="16107" width="9.33203125" style="37"/>
    <col min="16108" max="16108" width="76.83203125" style="37" customWidth="1"/>
    <col min="16109" max="16109" width="16.1640625" style="37" customWidth="1"/>
    <col min="16110" max="16110" width="12.83203125" style="37" customWidth="1"/>
    <col min="16111" max="16111" width="16.1640625" style="37" customWidth="1"/>
    <col min="16112" max="16112" width="14.6640625" style="37" customWidth="1"/>
    <col min="16113" max="16113" width="9.33203125" style="37"/>
    <col min="16114" max="16114" width="75" style="37" bestFit="1" customWidth="1"/>
    <col min="16115" max="16115" width="12.33203125" style="37" customWidth="1"/>
    <col min="16116" max="16116" width="65.33203125" style="37" bestFit="1" customWidth="1"/>
    <col min="16117" max="16117" width="22.33203125" style="37" bestFit="1" customWidth="1"/>
    <col min="16118" max="16118" width="22.33203125" style="37" customWidth="1"/>
    <col min="16119" max="16119" width="35.1640625" style="37" bestFit="1" customWidth="1"/>
    <col min="16120" max="16384" width="9.33203125" style="37"/>
  </cols>
  <sheetData>
    <row r="1" spans="1:5" ht="14.25" x14ac:dyDescent="0.2">
      <c r="A1" s="119" t="s">
        <v>152</v>
      </c>
      <c r="B1" s="119"/>
    </row>
    <row r="2" spans="1:5" ht="15" x14ac:dyDescent="0.25">
      <c r="A2" s="639" t="s">
        <v>153</v>
      </c>
      <c r="B2" s="639"/>
      <c r="C2" s="640"/>
      <c r="D2" s="640"/>
      <c r="E2" s="640"/>
    </row>
    <row r="3" spans="1:5" ht="13.5" x14ac:dyDescent="0.25">
      <c r="A3" s="38" t="str">
        <f>'Table 1'!A3</f>
        <v xml:space="preserve"> in </v>
      </c>
      <c r="B3" s="54"/>
      <c r="C3" s="54"/>
      <c r="D3" s="54"/>
      <c r="E3" s="54"/>
    </row>
    <row r="4" spans="1:5" ht="13.5" x14ac:dyDescent="0.25">
      <c r="A4" s="38"/>
      <c r="B4" s="54"/>
      <c r="C4" s="54"/>
      <c r="D4" s="54"/>
      <c r="E4" s="54"/>
    </row>
    <row r="5" spans="1:5" ht="14.25" customHeight="1" x14ac:dyDescent="0.2">
      <c r="A5" s="55"/>
      <c r="B5" s="81" t="str">
        <f>'Table 1'!B5</f>
        <v>2014Q3</v>
      </c>
      <c r="C5" s="40" t="str">
        <f>'Table 1'!C5</f>
        <v>2014Q4</v>
      </c>
      <c r="D5" s="40" t="str">
        <f>'Table 1'!D5</f>
        <v>2015Q1</v>
      </c>
      <c r="E5" s="82" t="str">
        <f>'Table 1'!E5</f>
        <v>2015Q2</v>
      </c>
    </row>
    <row r="6" spans="1:5" x14ac:dyDescent="0.2">
      <c r="A6" s="42" t="s">
        <v>27</v>
      </c>
      <c r="B6" s="558">
        <f>B7+B8</f>
        <v>0</v>
      </c>
      <c r="C6" s="559">
        <f>C7+C8</f>
        <v>0</v>
      </c>
      <c r="D6" s="559">
        <f>D7+D8</f>
        <v>0</v>
      </c>
      <c r="E6" s="560">
        <f>E7+E8</f>
        <v>0</v>
      </c>
    </row>
    <row r="7" spans="1:5" x14ac:dyDescent="0.2">
      <c r="A7" s="41" t="s">
        <v>9</v>
      </c>
      <c r="B7" s="134"/>
      <c r="C7" s="135"/>
      <c r="D7" s="135"/>
      <c r="E7" s="136"/>
    </row>
    <row r="8" spans="1:5" x14ac:dyDescent="0.2">
      <c r="A8" s="41" t="s">
        <v>10</v>
      </c>
      <c r="B8" s="134"/>
      <c r="C8" s="135"/>
      <c r="D8" s="135"/>
      <c r="E8" s="136"/>
    </row>
    <row r="9" spans="1:5" x14ac:dyDescent="0.2">
      <c r="A9" s="42" t="s">
        <v>55</v>
      </c>
      <c r="B9" s="439">
        <f>B10+B11</f>
        <v>0</v>
      </c>
      <c r="C9" s="440">
        <f>C10+C11</f>
        <v>0</v>
      </c>
      <c r="D9" s="440">
        <f>D10+D11</f>
        <v>0</v>
      </c>
      <c r="E9" s="441">
        <f>E10+E11</f>
        <v>0</v>
      </c>
    </row>
    <row r="10" spans="1:5" x14ac:dyDescent="0.2">
      <c r="A10" s="41" t="s">
        <v>9</v>
      </c>
      <c r="B10" s="134"/>
      <c r="C10" s="135"/>
      <c r="D10" s="135"/>
      <c r="E10" s="136"/>
    </row>
    <row r="11" spans="1:5" x14ac:dyDescent="0.2">
      <c r="A11" s="41" t="s">
        <v>10</v>
      </c>
      <c r="B11" s="134"/>
      <c r="C11" s="135"/>
      <c r="D11" s="135"/>
      <c r="E11" s="136"/>
    </row>
    <row r="12" spans="1:5" x14ac:dyDescent="0.2">
      <c r="A12" s="42" t="s">
        <v>56</v>
      </c>
      <c r="B12" s="439">
        <f>B13+B14</f>
        <v>0</v>
      </c>
      <c r="C12" s="440">
        <f>C13+C14</f>
        <v>0</v>
      </c>
      <c r="D12" s="440">
        <f>D13+D14</f>
        <v>0</v>
      </c>
      <c r="E12" s="441">
        <f>E13+E14</f>
        <v>0</v>
      </c>
    </row>
    <row r="13" spans="1:5" x14ac:dyDescent="0.2">
      <c r="A13" s="41" t="s">
        <v>9</v>
      </c>
      <c r="B13" s="134"/>
      <c r="C13" s="135"/>
      <c r="D13" s="135"/>
      <c r="E13" s="136"/>
    </row>
    <row r="14" spans="1:5" x14ac:dyDescent="0.2">
      <c r="A14" s="41" t="s">
        <v>10</v>
      </c>
      <c r="B14" s="134"/>
      <c r="C14" s="135"/>
      <c r="D14" s="135"/>
      <c r="E14" s="136"/>
    </row>
    <row r="15" spans="1:5" x14ac:dyDescent="0.2">
      <c r="A15" s="42" t="s">
        <v>57</v>
      </c>
      <c r="B15" s="439">
        <f>B16+B17</f>
        <v>0</v>
      </c>
      <c r="C15" s="440">
        <f>C16+C17</f>
        <v>0</v>
      </c>
      <c r="D15" s="440">
        <f>D16+D17</f>
        <v>0</v>
      </c>
      <c r="E15" s="441">
        <f>E18+E21+E24</f>
        <v>0</v>
      </c>
    </row>
    <row r="16" spans="1:5" x14ac:dyDescent="0.2">
      <c r="A16" s="41" t="s">
        <v>9</v>
      </c>
      <c r="B16" s="87">
        <f t="shared" ref="B16:D17" si="0">B19+B22+B25</f>
        <v>0</v>
      </c>
      <c r="C16" s="87">
        <f t="shared" si="0"/>
        <v>0</v>
      </c>
      <c r="D16" s="87">
        <f t="shared" si="0"/>
        <v>0</v>
      </c>
      <c r="E16" s="88">
        <f>E19+E22+E25</f>
        <v>0</v>
      </c>
    </row>
    <row r="17" spans="1:5" x14ac:dyDescent="0.2">
      <c r="A17" s="41" t="s">
        <v>10</v>
      </c>
      <c r="B17" s="87">
        <f t="shared" si="0"/>
        <v>0</v>
      </c>
      <c r="C17" s="87">
        <f t="shared" si="0"/>
        <v>0</v>
      </c>
      <c r="D17" s="87">
        <f t="shared" si="0"/>
        <v>0</v>
      </c>
      <c r="E17" s="88">
        <f>E20+E23+E26</f>
        <v>0</v>
      </c>
    </row>
    <row r="18" spans="1:5" x14ac:dyDescent="0.2">
      <c r="A18" s="187" t="s">
        <v>125</v>
      </c>
      <c r="B18" s="439">
        <f>B19+B20</f>
        <v>0</v>
      </c>
      <c r="C18" s="440">
        <f>C19+C20</f>
        <v>0</v>
      </c>
      <c r="D18" s="440">
        <f>D19+D20</f>
        <v>0</v>
      </c>
      <c r="E18" s="441">
        <f>E19+E20</f>
        <v>0</v>
      </c>
    </row>
    <row r="19" spans="1:5" x14ac:dyDescent="0.2">
      <c r="A19" s="64" t="s">
        <v>9</v>
      </c>
      <c r="B19" s="134"/>
      <c r="C19" s="135"/>
      <c r="D19" s="135"/>
      <c r="E19" s="136"/>
    </row>
    <row r="20" spans="1:5" x14ac:dyDescent="0.2">
      <c r="A20" s="64" t="s">
        <v>10</v>
      </c>
      <c r="B20" s="134"/>
      <c r="C20" s="135"/>
      <c r="D20" s="135"/>
      <c r="E20" s="136"/>
    </row>
    <row r="21" spans="1:5" x14ac:dyDescent="0.2">
      <c r="A21" s="187" t="s">
        <v>129</v>
      </c>
      <c r="B21" s="439">
        <f>B22+B23</f>
        <v>0</v>
      </c>
      <c r="C21" s="440">
        <f>C22+C23</f>
        <v>0</v>
      </c>
      <c r="D21" s="440">
        <f>D22+D23</f>
        <v>0</v>
      </c>
      <c r="E21" s="441">
        <f>E22+E23</f>
        <v>0</v>
      </c>
    </row>
    <row r="22" spans="1:5" x14ac:dyDescent="0.2">
      <c r="A22" s="64" t="s">
        <v>9</v>
      </c>
      <c r="B22" s="134"/>
      <c r="C22" s="135"/>
      <c r="D22" s="135"/>
      <c r="E22" s="136"/>
    </row>
    <row r="23" spans="1:5" x14ac:dyDescent="0.2">
      <c r="A23" s="64" t="s">
        <v>10</v>
      </c>
      <c r="B23" s="134"/>
      <c r="C23" s="135"/>
      <c r="D23" s="135"/>
      <c r="E23" s="136"/>
    </row>
    <row r="24" spans="1:5" x14ac:dyDescent="0.2">
      <c r="A24" s="187" t="s">
        <v>130</v>
      </c>
      <c r="B24" s="439">
        <f>B25+B26</f>
        <v>0</v>
      </c>
      <c r="C24" s="440">
        <f>C25+C26</f>
        <v>0</v>
      </c>
      <c r="D24" s="440">
        <f>D25+D26</f>
        <v>0</v>
      </c>
      <c r="E24" s="441">
        <f>E25+E26</f>
        <v>0</v>
      </c>
    </row>
    <row r="25" spans="1:5" x14ac:dyDescent="0.2">
      <c r="A25" s="64" t="s">
        <v>9</v>
      </c>
      <c r="B25" s="134"/>
      <c r="C25" s="135"/>
      <c r="D25" s="135"/>
      <c r="E25" s="136"/>
    </row>
    <row r="26" spans="1:5" x14ac:dyDescent="0.2">
      <c r="A26" s="64" t="s">
        <v>10</v>
      </c>
      <c r="B26" s="134"/>
      <c r="C26" s="135"/>
      <c r="D26" s="135"/>
      <c r="E26" s="136"/>
    </row>
    <row r="27" spans="1:5" x14ac:dyDescent="0.2">
      <c r="A27" s="42" t="s">
        <v>58</v>
      </c>
      <c r="B27" s="439">
        <f>B28+B29</f>
        <v>0</v>
      </c>
      <c r="C27" s="440">
        <f>C28+C29</f>
        <v>0</v>
      </c>
      <c r="D27" s="440">
        <f>D28+D29</f>
        <v>0</v>
      </c>
      <c r="E27" s="441">
        <f>E30+E33+E36</f>
        <v>0</v>
      </c>
    </row>
    <row r="28" spans="1:5" x14ac:dyDescent="0.2">
      <c r="A28" s="41" t="s">
        <v>9</v>
      </c>
      <c r="B28" s="87">
        <f t="shared" ref="B28:D28" si="1">B31+B34+B37</f>
        <v>0</v>
      </c>
      <c r="C28" s="87">
        <f>C31+C34+C37</f>
        <v>0</v>
      </c>
      <c r="D28" s="87">
        <f t="shared" si="1"/>
        <v>0</v>
      </c>
      <c r="E28" s="88">
        <f>E31+E34+E37</f>
        <v>0</v>
      </c>
    </row>
    <row r="29" spans="1:5" x14ac:dyDescent="0.2">
      <c r="A29" s="41" t="s">
        <v>10</v>
      </c>
      <c r="B29" s="87">
        <f t="shared" ref="B29:D29" si="2">B32+B35+B38</f>
        <v>0</v>
      </c>
      <c r="C29" s="87">
        <f>C32+C35+C38</f>
        <v>0</v>
      </c>
      <c r="D29" s="87">
        <f t="shared" si="2"/>
        <v>0</v>
      </c>
      <c r="E29" s="88">
        <f>E32+E35+E38</f>
        <v>0</v>
      </c>
    </row>
    <row r="30" spans="1:5" x14ac:dyDescent="0.2">
      <c r="A30" s="187" t="s">
        <v>142</v>
      </c>
      <c r="B30" s="439">
        <f>B31+B32</f>
        <v>0</v>
      </c>
      <c r="C30" s="440">
        <f>C31+C32</f>
        <v>0</v>
      </c>
      <c r="D30" s="440">
        <f>D31+D32</f>
        <v>0</v>
      </c>
      <c r="E30" s="441">
        <f>E31+E32</f>
        <v>0</v>
      </c>
    </row>
    <row r="31" spans="1:5" x14ac:dyDescent="0.2">
      <c r="A31" s="64" t="s">
        <v>9</v>
      </c>
      <c r="B31" s="134"/>
      <c r="C31" s="135"/>
      <c r="D31" s="135"/>
      <c r="E31" s="136"/>
    </row>
    <row r="32" spans="1:5" x14ac:dyDescent="0.2">
      <c r="A32" s="64" t="s">
        <v>10</v>
      </c>
      <c r="B32" s="134"/>
      <c r="C32" s="135"/>
      <c r="D32" s="135"/>
      <c r="E32" s="136"/>
    </row>
    <row r="33" spans="1:5" x14ac:dyDescent="0.2">
      <c r="A33" s="187" t="s">
        <v>143</v>
      </c>
      <c r="B33" s="439">
        <f>B34+B35</f>
        <v>0</v>
      </c>
      <c r="C33" s="440">
        <f>C34+C35</f>
        <v>0</v>
      </c>
      <c r="D33" s="440">
        <f>D34+D35</f>
        <v>0</v>
      </c>
      <c r="E33" s="441">
        <f>E34+E35</f>
        <v>0</v>
      </c>
    </row>
    <row r="34" spans="1:5" x14ac:dyDescent="0.2">
      <c r="A34" s="64" t="s">
        <v>9</v>
      </c>
      <c r="B34" s="134"/>
      <c r="C34" s="135"/>
      <c r="D34" s="135"/>
      <c r="E34" s="136"/>
    </row>
    <row r="35" spans="1:5" x14ac:dyDescent="0.2">
      <c r="A35" s="64" t="s">
        <v>10</v>
      </c>
      <c r="B35" s="134"/>
      <c r="C35" s="135"/>
      <c r="D35" s="135"/>
      <c r="E35" s="136"/>
    </row>
    <row r="36" spans="1:5" x14ac:dyDescent="0.2">
      <c r="A36" s="187" t="s">
        <v>41</v>
      </c>
      <c r="B36" s="439">
        <f>B37+B38</f>
        <v>0</v>
      </c>
      <c r="C36" s="440">
        <f>C37+C38</f>
        <v>0</v>
      </c>
      <c r="D36" s="440">
        <f>D37+D38</f>
        <v>0</v>
      </c>
      <c r="E36" s="441">
        <f>E37+E38</f>
        <v>0</v>
      </c>
    </row>
    <row r="37" spans="1:5" x14ac:dyDescent="0.2">
      <c r="A37" s="64" t="s">
        <v>9</v>
      </c>
      <c r="B37" s="134"/>
      <c r="C37" s="135"/>
      <c r="D37" s="135"/>
      <c r="E37" s="136"/>
    </row>
    <row r="38" spans="1:5" x14ac:dyDescent="0.2">
      <c r="A38" s="64" t="s">
        <v>10</v>
      </c>
      <c r="B38" s="134"/>
      <c r="C38" s="135"/>
      <c r="D38" s="135"/>
      <c r="E38" s="136"/>
    </row>
    <row r="39" spans="1:5" x14ac:dyDescent="0.2">
      <c r="A39" s="32" t="s">
        <v>4</v>
      </c>
      <c r="B39" s="33">
        <f t="shared" ref="B39:D39" si="3">B6+B9+B12+B15+B27</f>
        <v>0</v>
      </c>
      <c r="C39" s="16">
        <f t="shared" si="3"/>
        <v>0</v>
      </c>
      <c r="D39" s="16">
        <f t="shared" si="3"/>
        <v>0</v>
      </c>
      <c r="E39" s="34">
        <f>E6+E9+E12+E15+E27</f>
        <v>0</v>
      </c>
    </row>
    <row r="40" spans="1:5" x14ac:dyDescent="0.2">
      <c r="A40" s="37"/>
      <c r="B40" s="37"/>
    </row>
    <row r="41" spans="1:5" x14ac:dyDescent="0.2">
      <c r="A41" s="44" t="s">
        <v>5</v>
      </c>
      <c r="B41" s="45"/>
    </row>
    <row r="42" spans="1:5" ht="41.25" customHeight="1" x14ac:dyDescent="0.2">
      <c r="A42" s="655" t="s">
        <v>4201</v>
      </c>
      <c r="B42" s="655"/>
      <c r="C42" s="655"/>
      <c r="D42" s="655"/>
      <c r="E42" s="655"/>
    </row>
    <row r="43" spans="1:5" ht="15" customHeight="1" x14ac:dyDescent="0.2">
      <c r="A43" s="655" t="s">
        <v>154</v>
      </c>
      <c r="B43" s="655"/>
      <c r="C43" s="655"/>
      <c r="D43" s="655"/>
      <c r="E43" s="655"/>
    </row>
    <row r="44" spans="1:5" x14ac:dyDescent="0.2">
      <c r="A44" s="655" t="s">
        <v>155</v>
      </c>
      <c r="B44" s="655"/>
      <c r="C44" s="655"/>
      <c r="D44" s="655"/>
      <c r="E44" s="655"/>
    </row>
    <row r="45" spans="1:5" ht="12.75" customHeight="1" x14ac:dyDescent="0.2">
      <c r="A45" s="46"/>
      <c r="B45" s="46"/>
    </row>
    <row r="46" spans="1:5" x14ac:dyDescent="0.2">
      <c r="A46" s="56" t="s">
        <v>6</v>
      </c>
      <c r="B46" s="56"/>
      <c r="C46" s="56"/>
      <c r="D46" s="57"/>
      <c r="E46" s="37"/>
    </row>
    <row r="47" spans="1:5" x14ac:dyDescent="0.2">
      <c r="A47" s="646"/>
      <c r="B47" s="647"/>
      <c r="C47" s="647"/>
      <c r="D47" s="647"/>
      <c r="E47" s="648"/>
    </row>
    <row r="48" spans="1:5" x14ac:dyDescent="0.2">
      <c r="A48" s="652"/>
      <c r="B48" s="653"/>
      <c r="C48" s="653"/>
      <c r="D48" s="653"/>
      <c r="E48" s="654"/>
    </row>
    <row r="49" spans="1:5" ht="12.75" customHeight="1" x14ac:dyDescent="0.2">
      <c r="A49" s="37"/>
      <c r="B49" s="37"/>
      <c r="C49" s="37"/>
      <c r="D49" s="37"/>
      <c r="E49" s="37"/>
    </row>
    <row r="50" spans="1:5" x14ac:dyDescent="0.2">
      <c r="A50" s="47" t="s">
        <v>4202</v>
      </c>
      <c r="B50" s="48"/>
      <c r="C50" s="49"/>
    </row>
    <row r="51" spans="1:5" x14ac:dyDescent="0.2">
      <c r="A51" s="50"/>
      <c r="B51" s="51"/>
      <c r="C51" s="52"/>
    </row>
  </sheetData>
  <sheetProtection password="CC6A" sheet="1" objects="1" scenarios="1"/>
  <mergeCells count="5">
    <mergeCell ref="A2:E2"/>
    <mergeCell ref="A42:E42"/>
    <mergeCell ref="A43:E43"/>
    <mergeCell ref="A44:E44"/>
    <mergeCell ref="A47:E48"/>
  </mergeCells>
  <pageMargins left="0.7" right="0.7" top="0.75" bottom="0.75" header="0.3" footer="0.3"/>
  <pageSetup scale="98" orientation="landscape" r:id="rId1"/>
  <ignoredErrors>
    <ignoredError sqref="B6:E14 B18:E18 B15:D15 E15 E16:E17 D16 B30:E36 B27:C27 E27:E29 D27 B20:E26 B19:D19"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6"/>
  <sheetViews>
    <sheetView workbookViewId="0">
      <pane xSplit="1" ySplit="7" topLeftCell="B8" activePane="bottomRight" state="frozen"/>
      <selection activeCell="A41" sqref="A41"/>
      <selection pane="topRight" activeCell="A41" sqref="A41"/>
      <selection pane="bottomLeft" activeCell="A41" sqref="A41"/>
      <selection pane="bottomRight"/>
    </sheetView>
  </sheetViews>
  <sheetFormatPr defaultRowHeight="12.75" x14ac:dyDescent="0.2"/>
  <cols>
    <col min="1" max="1" width="56.83203125" style="36" customWidth="1"/>
    <col min="2" max="2" width="24" style="37" customWidth="1"/>
    <col min="3" max="3" width="25.83203125" style="37" customWidth="1"/>
    <col min="4" max="4" width="21" style="37" customWidth="1"/>
    <col min="5" max="239" width="9.33203125" style="37"/>
    <col min="240" max="240" width="76.83203125" style="37" customWidth="1"/>
    <col min="241" max="241" width="16.1640625" style="37" customWidth="1"/>
    <col min="242" max="242" width="12.83203125" style="37" customWidth="1"/>
    <col min="243" max="243" width="16.1640625" style="37" customWidth="1"/>
    <col min="244" max="244" width="14.6640625" style="37" customWidth="1"/>
    <col min="245" max="245" width="9.33203125" style="37"/>
    <col min="246" max="246" width="75" style="37" bestFit="1" customWidth="1"/>
    <col min="247" max="247" width="12.33203125" style="37" customWidth="1"/>
    <col min="248" max="248" width="65.33203125" style="37" bestFit="1" customWidth="1"/>
    <col min="249" max="249" width="22.33203125" style="37" bestFit="1" customWidth="1"/>
    <col min="250" max="250" width="22.33203125" style="37" customWidth="1"/>
    <col min="251" max="251" width="35.1640625" style="37" bestFit="1" customWidth="1"/>
    <col min="252" max="495" width="9.33203125" style="37"/>
    <col min="496" max="496" width="76.83203125" style="37" customWidth="1"/>
    <col min="497" max="497" width="16.1640625" style="37" customWidth="1"/>
    <col min="498" max="498" width="12.83203125" style="37" customWidth="1"/>
    <col min="499" max="499" width="16.1640625" style="37" customWidth="1"/>
    <col min="500" max="500" width="14.6640625" style="37" customWidth="1"/>
    <col min="501" max="501" width="9.33203125" style="37"/>
    <col min="502" max="502" width="75" style="37" bestFit="1" customWidth="1"/>
    <col min="503" max="503" width="12.33203125" style="37" customWidth="1"/>
    <col min="504" max="504" width="65.33203125" style="37" bestFit="1" customWidth="1"/>
    <col min="505" max="505" width="22.33203125" style="37" bestFit="1" customWidth="1"/>
    <col min="506" max="506" width="22.33203125" style="37" customWidth="1"/>
    <col min="507" max="507" width="35.1640625" style="37" bestFit="1" customWidth="1"/>
    <col min="508" max="751" width="9.33203125" style="37"/>
    <col min="752" max="752" width="76.83203125" style="37" customWidth="1"/>
    <col min="753" max="753" width="16.1640625" style="37" customWidth="1"/>
    <col min="754" max="754" width="12.83203125" style="37" customWidth="1"/>
    <col min="755" max="755" width="16.1640625" style="37" customWidth="1"/>
    <col min="756" max="756" width="14.6640625" style="37" customWidth="1"/>
    <col min="757" max="757" width="9.33203125" style="37"/>
    <col min="758" max="758" width="75" style="37" bestFit="1" customWidth="1"/>
    <col min="759" max="759" width="12.33203125" style="37" customWidth="1"/>
    <col min="760" max="760" width="65.33203125" style="37" bestFit="1" customWidth="1"/>
    <col min="761" max="761" width="22.33203125" style="37" bestFit="1" customWidth="1"/>
    <col min="762" max="762" width="22.33203125" style="37" customWidth="1"/>
    <col min="763" max="763" width="35.1640625" style="37" bestFit="1" customWidth="1"/>
    <col min="764" max="1007" width="9.33203125" style="37"/>
    <col min="1008" max="1008" width="76.83203125" style="37" customWidth="1"/>
    <col min="1009" max="1009" width="16.1640625" style="37" customWidth="1"/>
    <col min="1010" max="1010" width="12.83203125" style="37" customWidth="1"/>
    <col min="1011" max="1011" width="16.1640625" style="37" customWidth="1"/>
    <col min="1012" max="1012" width="14.6640625" style="37" customWidth="1"/>
    <col min="1013" max="1013" width="9.33203125" style="37"/>
    <col min="1014" max="1014" width="75" style="37" bestFit="1" customWidth="1"/>
    <col min="1015" max="1015" width="12.33203125" style="37" customWidth="1"/>
    <col min="1016" max="1016" width="65.33203125" style="37" bestFit="1" customWidth="1"/>
    <col min="1017" max="1017" width="22.33203125" style="37" bestFit="1" customWidth="1"/>
    <col min="1018" max="1018" width="22.33203125" style="37" customWidth="1"/>
    <col min="1019" max="1019" width="35.1640625" style="37" bestFit="1" customWidth="1"/>
    <col min="1020" max="1263" width="9.33203125" style="37"/>
    <col min="1264" max="1264" width="76.83203125" style="37" customWidth="1"/>
    <col min="1265" max="1265" width="16.1640625" style="37" customWidth="1"/>
    <col min="1266" max="1266" width="12.83203125" style="37" customWidth="1"/>
    <col min="1267" max="1267" width="16.1640625" style="37" customWidth="1"/>
    <col min="1268" max="1268" width="14.6640625" style="37" customWidth="1"/>
    <col min="1269" max="1269" width="9.33203125" style="37"/>
    <col min="1270" max="1270" width="75" style="37" bestFit="1" customWidth="1"/>
    <col min="1271" max="1271" width="12.33203125" style="37" customWidth="1"/>
    <col min="1272" max="1272" width="65.33203125" style="37" bestFit="1" customWidth="1"/>
    <col min="1273" max="1273" width="22.33203125" style="37" bestFit="1" customWidth="1"/>
    <col min="1274" max="1274" width="22.33203125" style="37" customWidth="1"/>
    <col min="1275" max="1275" width="35.1640625" style="37" bestFit="1" customWidth="1"/>
    <col min="1276" max="1519" width="9.33203125" style="37"/>
    <col min="1520" max="1520" width="76.83203125" style="37" customWidth="1"/>
    <col min="1521" max="1521" width="16.1640625" style="37" customWidth="1"/>
    <col min="1522" max="1522" width="12.83203125" style="37" customWidth="1"/>
    <col min="1523" max="1523" width="16.1640625" style="37" customWidth="1"/>
    <col min="1524" max="1524" width="14.6640625" style="37" customWidth="1"/>
    <col min="1525" max="1525" width="9.33203125" style="37"/>
    <col min="1526" max="1526" width="75" style="37" bestFit="1" customWidth="1"/>
    <col min="1527" max="1527" width="12.33203125" style="37" customWidth="1"/>
    <col min="1528" max="1528" width="65.33203125" style="37" bestFit="1" customWidth="1"/>
    <col min="1529" max="1529" width="22.33203125" style="37" bestFit="1" customWidth="1"/>
    <col min="1530" max="1530" width="22.33203125" style="37" customWidth="1"/>
    <col min="1531" max="1531" width="35.1640625" style="37" bestFit="1" customWidth="1"/>
    <col min="1532" max="1775" width="9.33203125" style="37"/>
    <col min="1776" max="1776" width="76.83203125" style="37" customWidth="1"/>
    <col min="1777" max="1777" width="16.1640625" style="37" customWidth="1"/>
    <col min="1778" max="1778" width="12.83203125" style="37" customWidth="1"/>
    <col min="1779" max="1779" width="16.1640625" style="37" customWidth="1"/>
    <col min="1780" max="1780" width="14.6640625" style="37" customWidth="1"/>
    <col min="1781" max="1781" width="9.33203125" style="37"/>
    <col min="1782" max="1782" width="75" style="37" bestFit="1" customWidth="1"/>
    <col min="1783" max="1783" width="12.33203125" style="37" customWidth="1"/>
    <col min="1784" max="1784" width="65.33203125" style="37" bestFit="1" customWidth="1"/>
    <col min="1785" max="1785" width="22.33203125" style="37" bestFit="1" customWidth="1"/>
    <col min="1786" max="1786" width="22.33203125" style="37" customWidth="1"/>
    <col min="1787" max="1787" width="35.1640625" style="37" bestFit="1" customWidth="1"/>
    <col min="1788" max="2031" width="9.33203125" style="37"/>
    <col min="2032" max="2032" width="76.83203125" style="37" customWidth="1"/>
    <col min="2033" max="2033" width="16.1640625" style="37" customWidth="1"/>
    <col min="2034" max="2034" width="12.83203125" style="37" customWidth="1"/>
    <col min="2035" max="2035" width="16.1640625" style="37" customWidth="1"/>
    <col min="2036" max="2036" width="14.6640625" style="37" customWidth="1"/>
    <col min="2037" max="2037" width="9.33203125" style="37"/>
    <col min="2038" max="2038" width="75" style="37" bestFit="1" customWidth="1"/>
    <col min="2039" max="2039" width="12.33203125" style="37" customWidth="1"/>
    <col min="2040" max="2040" width="65.33203125" style="37" bestFit="1" customWidth="1"/>
    <col min="2041" max="2041" width="22.33203125" style="37" bestFit="1" customWidth="1"/>
    <col min="2042" max="2042" width="22.33203125" style="37" customWidth="1"/>
    <col min="2043" max="2043" width="35.1640625" style="37" bestFit="1" customWidth="1"/>
    <col min="2044" max="2287" width="9.33203125" style="37"/>
    <col min="2288" max="2288" width="76.83203125" style="37" customWidth="1"/>
    <col min="2289" max="2289" width="16.1640625" style="37" customWidth="1"/>
    <col min="2290" max="2290" width="12.83203125" style="37" customWidth="1"/>
    <col min="2291" max="2291" width="16.1640625" style="37" customWidth="1"/>
    <col min="2292" max="2292" width="14.6640625" style="37" customWidth="1"/>
    <col min="2293" max="2293" width="9.33203125" style="37"/>
    <col min="2294" max="2294" width="75" style="37" bestFit="1" customWidth="1"/>
    <col min="2295" max="2295" width="12.33203125" style="37" customWidth="1"/>
    <col min="2296" max="2296" width="65.33203125" style="37" bestFit="1" customWidth="1"/>
    <col min="2297" max="2297" width="22.33203125" style="37" bestFit="1" customWidth="1"/>
    <col min="2298" max="2298" width="22.33203125" style="37" customWidth="1"/>
    <col min="2299" max="2299" width="35.1640625" style="37" bestFit="1" customWidth="1"/>
    <col min="2300" max="2543" width="9.33203125" style="37"/>
    <col min="2544" max="2544" width="76.83203125" style="37" customWidth="1"/>
    <col min="2545" max="2545" width="16.1640625" style="37" customWidth="1"/>
    <col min="2546" max="2546" width="12.83203125" style="37" customWidth="1"/>
    <col min="2547" max="2547" width="16.1640625" style="37" customWidth="1"/>
    <col min="2548" max="2548" width="14.6640625" style="37" customWidth="1"/>
    <col min="2549" max="2549" width="9.33203125" style="37"/>
    <col min="2550" max="2550" width="75" style="37" bestFit="1" customWidth="1"/>
    <col min="2551" max="2551" width="12.33203125" style="37" customWidth="1"/>
    <col min="2552" max="2552" width="65.33203125" style="37" bestFit="1" customWidth="1"/>
    <col min="2553" max="2553" width="22.33203125" style="37" bestFit="1" customWidth="1"/>
    <col min="2554" max="2554" width="22.33203125" style="37" customWidth="1"/>
    <col min="2555" max="2555" width="35.1640625" style="37" bestFit="1" customWidth="1"/>
    <col min="2556" max="2799" width="9.33203125" style="37"/>
    <col min="2800" max="2800" width="76.83203125" style="37" customWidth="1"/>
    <col min="2801" max="2801" width="16.1640625" style="37" customWidth="1"/>
    <col min="2802" max="2802" width="12.83203125" style="37" customWidth="1"/>
    <col min="2803" max="2803" width="16.1640625" style="37" customWidth="1"/>
    <col min="2804" max="2804" width="14.6640625" style="37" customWidth="1"/>
    <col min="2805" max="2805" width="9.33203125" style="37"/>
    <col min="2806" max="2806" width="75" style="37" bestFit="1" customWidth="1"/>
    <col min="2807" max="2807" width="12.33203125" style="37" customWidth="1"/>
    <col min="2808" max="2808" width="65.33203125" style="37" bestFit="1" customWidth="1"/>
    <col min="2809" max="2809" width="22.33203125" style="37" bestFit="1" customWidth="1"/>
    <col min="2810" max="2810" width="22.33203125" style="37" customWidth="1"/>
    <col min="2811" max="2811" width="35.1640625" style="37" bestFit="1" customWidth="1"/>
    <col min="2812" max="3055" width="9.33203125" style="37"/>
    <col min="3056" max="3056" width="76.83203125" style="37" customWidth="1"/>
    <col min="3057" max="3057" width="16.1640625" style="37" customWidth="1"/>
    <col min="3058" max="3058" width="12.83203125" style="37" customWidth="1"/>
    <col min="3059" max="3059" width="16.1640625" style="37" customWidth="1"/>
    <col min="3060" max="3060" width="14.6640625" style="37" customWidth="1"/>
    <col min="3061" max="3061" width="9.33203125" style="37"/>
    <col min="3062" max="3062" width="75" style="37" bestFit="1" customWidth="1"/>
    <col min="3063" max="3063" width="12.33203125" style="37" customWidth="1"/>
    <col min="3064" max="3064" width="65.33203125" style="37" bestFit="1" customWidth="1"/>
    <col min="3065" max="3065" width="22.33203125" style="37" bestFit="1" customWidth="1"/>
    <col min="3066" max="3066" width="22.33203125" style="37" customWidth="1"/>
    <col min="3067" max="3067" width="35.1640625" style="37" bestFit="1" customWidth="1"/>
    <col min="3068" max="3311" width="9.33203125" style="37"/>
    <col min="3312" max="3312" width="76.83203125" style="37" customWidth="1"/>
    <col min="3313" max="3313" width="16.1640625" style="37" customWidth="1"/>
    <col min="3314" max="3314" width="12.83203125" style="37" customWidth="1"/>
    <col min="3315" max="3315" width="16.1640625" style="37" customWidth="1"/>
    <col min="3316" max="3316" width="14.6640625" style="37" customWidth="1"/>
    <col min="3317" max="3317" width="9.33203125" style="37"/>
    <col min="3318" max="3318" width="75" style="37" bestFit="1" customWidth="1"/>
    <col min="3319" max="3319" width="12.33203125" style="37" customWidth="1"/>
    <col min="3320" max="3320" width="65.33203125" style="37" bestFit="1" customWidth="1"/>
    <col min="3321" max="3321" width="22.33203125" style="37" bestFit="1" customWidth="1"/>
    <col min="3322" max="3322" width="22.33203125" style="37" customWidth="1"/>
    <col min="3323" max="3323" width="35.1640625" style="37" bestFit="1" customWidth="1"/>
    <col min="3324" max="3567" width="9.33203125" style="37"/>
    <col min="3568" max="3568" width="76.83203125" style="37" customWidth="1"/>
    <col min="3569" max="3569" width="16.1640625" style="37" customWidth="1"/>
    <col min="3570" max="3570" width="12.83203125" style="37" customWidth="1"/>
    <col min="3571" max="3571" width="16.1640625" style="37" customWidth="1"/>
    <col min="3572" max="3572" width="14.6640625" style="37" customWidth="1"/>
    <col min="3573" max="3573" width="9.33203125" style="37"/>
    <col min="3574" max="3574" width="75" style="37" bestFit="1" customWidth="1"/>
    <col min="3575" max="3575" width="12.33203125" style="37" customWidth="1"/>
    <col min="3576" max="3576" width="65.33203125" style="37" bestFit="1" customWidth="1"/>
    <col min="3577" max="3577" width="22.33203125" style="37" bestFit="1" customWidth="1"/>
    <col min="3578" max="3578" width="22.33203125" style="37" customWidth="1"/>
    <col min="3579" max="3579" width="35.1640625" style="37" bestFit="1" customWidth="1"/>
    <col min="3580" max="3823" width="9.33203125" style="37"/>
    <col min="3824" max="3824" width="76.83203125" style="37" customWidth="1"/>
    <col min="3825" max="3825" width="16.1640625" style="37" customWidth="1"/>
    <col min="3826" max="3826" width="12.83203125" style="37" customWidth="1"/>
    <col min="3827" max="3827" width="16.1640625" style="37" customWidth="1"/>
    <col min="3828" max="3828" width="14.6640625" style="37" customWidth="1"/>
    <col min="3829" max="3829" width="9.33203125" style="37"/>
    <col min="3830" max="3830" width="75" style="37" bestFit="1" customWidth="1"/>
    <col min="3831" max="3831" width="12.33203125" style="37" customWidth="1"/>
    <col min="3832" max="3832" width="65.33203125" style="37" bestFit="1" customWidth="1"/>
    <col min="3833" max="3833" width="22.33203125" style="37" bestFit="1" customWidth="1"/>
    <col min="3834" max="3834" width="22.33203125" style="37" customWidth="1"/>
    <col min="3835" max="3835" width="35.1640625" style="37" bestFit="1" customWidth="1"/>
    <col min="3836" max="4079" width="9.33203125" style="37"/>
    <col min="4080" max="4080" width="76.83203125" style="37" customWidth="1"/>
    <col min="4081" max="4081" width="16.1640625" style="37" customWidth="1"/>
    <col min="4082" max="4082" width="12.83203125" style="37" customWidth="1"/>
    <col min="4083" max="4083" width="16.1640625" style="37" customWidth="1"/>
    <col min="4084" max="4084" width="14.6640625" style="37" customWidth="1"/>
    <col min="4085" max="4085" width="9.33203125" style="37"/>
    <col min="4086" max="4086" width="75" style="37" bestFit="1" customWidth="1"/>
    <col min="4087" max="4087" width="12.33203125" style="37" customWidth="1"/>
    <col min="4088" max="4088" width="65.33203125" style="37" bestFit="1" customWidth="1"/>
    <col min="4089" max="4089" width="22.33203125" style="37" bestFit="1" customWidth="1"/>
    <col min="4090" max="4090" width="22.33203125" style="37" customWidth="1"/>
    <col min="4091" max="4091" width="35.1640625" style="37" bestFit="1" customWidth="1"/>
    <col min="4092" max="4335" width="9.33203125" style="37"/>
    <col min="4336" max="4336" width="76.83203125" style="37" customWidth="1"/>
    <col min="4337" max="4337" width="16.1640625" style="37" customWidth="1"/>
    <col min="4338" max="4338" width="12.83203125" style="37" customWidth="1"/>
    <col min="4339" max="4339" width="16.1640625" style="37" customWidth="1"/>
    <col min="4340" max="4340" width="14.6640625" style="37" customWidth="1"/>
    <col min="4341" max="4341" width="9.33203125" style="37"/>
    <col min="4342" max="4342" width="75" style="37" bestFit="1" customWidth="1"/>
    <col min="4343" max="4343" width="12.33203125" style="37" customWidth="1"/>
    <col min="4344" max="4344" width="65.33203125" style="37" bestFit="1" customWidth="1"/>
    <col min="4345" max="4345" width="22.33203125" style="37" bestFit="1" customWidth="1"/>
    <col min="4346" max="4346" width="22.33203125" style="37" customWidth="1"/>
    <col min="4347" max="4347" width="35.1640625" style="37" bestFit="1" customWidth="1"/>
    <col min="4348" max="4591" width="9.33203125" style="37"/>
    <col min="4592" max="4592" width="76.83203125" style="37" customWidth="1"/>
    <col min="4593" max="4593" width="16.1640625" style="37" customWidth="1"/>
    <col min="4594" max="4594" width="12.83203125" style="37" customWidth="1"/>
    <col min="4595" max="4595" width="16.1640625" style="37" customWidth="1"/>
    <col min="4596" max="4596" width="14.6640625" style="37" customWidth="1"/>
    <col min="4597" max="4597" width="9.33203125" style="37"/>
    <col min="4598" max="4598" width="75" style="37" bestFit="1" customWidth="1"/>
    <col min="4599" max="4599" width="12.33203125" style="37" customWidth="1"/>
    <col min="4600" max="4600" width="65.33203125" style="37" bestFit="1" customWidth="1"/>
    <col min="4601" max="4601" width="22.33203125" style="37" bestFit="1" customWidth="1"/>
    <col min="4602" max="4602" width="22.33203125" style="37" customWidth="1"/>
    <col min="4603" max="4603" width="35.1640625" style="37" bestFit="1" customWidth="1"/>
    <col min="4604" max="4847" width="9.33203125" style="37"/>
    <col min="4848" max="4848" width="76.83203125" style="37" customWidth="1"/>
    <col min="4849" max="4849" width="16.1640625" style="37" customWidth="1"/>
    <col min="4850" max="4850" width="12.83203125" style="37" customWidth="1"/>
    <col min="4851" max="4851" width="16.1640625" style="37" customWidth="1"/>
    <col min="4852" max="4852" width="14.6640625" style="37" customWidth="1"/>
    <col min="4853" max="4853" width="9.33203125" style="37"/>
    <col min="4854" max="4854" width="75" style="37" bestFit="1" customWidth="1"/>
    <col min="4855" max="4855" width="12.33203125" style="37" customWidth="1"/>
    <col min="4856" max="4856" width="65.33203125" style="37" bestFit="1" customWidth="1"/>
    <col min="4857" max="4857" width="22.33203125" style="37" bestFit="1" customWidth="1"/>
    <col min="4858" max="4858" width="22.33203125" style="37" customWidth="1"/>
    <col min="4859" max="4859" width="35.1640625" style="37" bestFit="1" customWidth="1"/>
    <col min="4860" max="5103" width="9.33203125" style="37"/>
    <col min="5104" max="5104" width="76.83203125" style="37" customWidth="1"/>
    <col min="5105" max="5105" width="16.1640625" style="37" customWidth="1"/>
    <col min="5106" max="5106" width="12.83203125" style="37" customWidth="1"/>
    <col min="5107" max="5107" width="16.1640625" style="37" customWidth="1"/>
    <col min="5108" max="5108" width="14.6640625" style="37" customWidth="1"/>
    <col min="5109" max="5109" width="9.33203125" style="37"/>
    <col min="5110" max="5110" width="75" style="37" bestFit="1" customWidth="1"/>
    <col min="5111" max="5111" width="12.33203125" style="37" customWidth="1"/>
    <col min="5112" max="5112" width="65.33203125" style="37" bestFit="1" customWidth="1"/>
    <col min="5113" max="5113" width="22.33203125" style="37" bestFit="1" customWidth="1"/>
    <col min="5114" max="5114" width="22.33203125" style="37" customWidth="1"/>
    <col min="5115" max="5115" width="35.1640625" style="37" bestFit="1" customWidth="1"/>
    <col min="5116" max="5359" width="9.33203125" style="37"/>
    <col min="5360" max="5360" width="76.83203125" style="37" customWidth="1"/>
    <col min="5361" max="5361" width="16.1640625" style="37" customWidth="1"/>
    <col min="5362" max="5362" width="12.83203125" style="37" customWidth="1"/>
    <col min="5363" max="5363" width="16.1640625" style="37" customWidth="1"/>
    <col min="5364" max="5364" width="14.6640625" style="37" customWidth="1"/>
    <col min="5365" max="5365" width="9.33203125" style="37"/>
    <col min="5366" max="5366" width="75" style="37" bestFit="1" customWidth="1"/>
    <col min="5367" max="5367" width="12.33203125" style="37" customWidth="1"/>
    <col min="5368" max="5368" width="65.33203125" style="37" bestFit="1" customWidth="1"/>
    <col min="5369" max="5369" width="22.33203125" style="37" bestFit="1" customWidth="1"/>
    <col min="5370" max="5370" width="22.33203125" style="37" customWidth="1"/>
    <col min="5371" max="5371" width="35.1640625" style="37" bestFit="1" customWidth="1"/>
    <col min="5372" max="5615" width="9.33203125" style="37"/>
    <col min="5616" max="5616" width="76.83203125" style="37" customWidth="1"/>
    <col min="5617" max="5617" width="16.1640625" style="37" customWidth="1"/>
    <col min="5618" max="5618" width="12.83203125" style="37" customWidth="1"/>
    <col min="5619" max="5619" width="16.1640625" style="37" customWidth="1"/>
    <col min="5620" max="5620" width="14.6640625" style="37" customWidth="1"/>
    <col min="5621" max="5621" width="9.33203125" style="37"/>
    <col min="5622" max="5622" width="75" style="37" bestFit="1" customWidth="1"/>
    <col min="5623" max="5623" width="12.33203125" style="37" customWidth="1"/>
    <col min="5624" max="5624" width="65.33203125" style="37" bestFit="1" customWidth="1"/>
    <col min="5625" max="5625" width="22.33203125" style="37" bestFit="1" customWidth="1"/>
    <col min="5626" max="5626" width="22.33203125" style="37" customWidth="1"/>
    <col min="5627" max="5627" width="35.1640625" style="37" bestFit="1" customWidth="1"/>
    <col min="5628" max="5871" width="9.33203125" style="37"/>
    <col min="5872" max="5872" width="76.83203125" style="37" customWidth="1"/>
    <col min="5873" max="5873" width="16.1640625" style="37" customWidth="1"/>
    <col min="5874" max="5874" width="12.83203125" style="37" customWidth="1"/>
    <col min="5875" max="5875" width="16.1640625" style="37" customWidth="1"/>
    <col min="5876" max="5876" width="14.6640625" style="37" customWidth="1"/>
    <col min="5877" max="5877" width="9.33203125" style="37"/>
    <col min="5878" max="5878" width="75" style="37" bestFit="1" customWidth="1"/>
    <col min="5879" max="5879" width="12.33203125" style="37" customWidth="1"/>
    <col min="5880" max="5880" width="65.33203125" style="37" bestFit="1" customWidth="1"/>
    <col min="5881" max="5881" width="22.33203125" style="37" bestFit="1" customWidth="1"/>
    <col min="5882" max="5882" width="22.33203125" style="37" customWidth="1"/>
    <col min="5883" max="5883" width="35.1640625" style="37" bestFit="1" customWidth="1"/>
    <col min="5884" max="6127" width="9.33203125" style="37"/>
    <col min="6128" max="6128" width="76.83203125" style="37" customWidth="1"/>
    <col min="6129" max="6129" width="16.1640625" style="37" customWidth="1"/>
    <col min="6130" max="6130" width="12.83203125" style="37" customWidth="1"/>
    <col min="6131" max="6131" width="16.1640625" style="37" customWidth="1"/>
    <col min="6132" max="6132" width="14.6640625" style="37" customWidth="1"/>
    <col min="6133" max="6133" width="9.33203125" style="37"/>
    <col min="6134" max="6134" width="75" style="37" bestFit="1" customWidth="1"/>
    <col min="6135" max="6135" width="12.33203125" style="37" customWidth="1"/>
    <col min="6136" max="6136" width="65.33203125" style="37" bestFit="1" customWidth="1"/>
    <col min="6137" max="6137" width="22.33203125" style="37" bestFit="1" customWidth="1"/>
    <col min="6138" max="6138" width="22.33203125" style="37" customWidth="1"/>
    <col min="6139" max="6139" width="35.1640625" style="37" bestFit="1" customWidth="1"/>
    <col min="6140" max="6383" width="9.33203125" style="37"/>
    <col min="6384" max="6384" width="76.83203125" style="37" customWidth="1"/>
    <col min="6385" max="6385" width="16.1640625" style="37" customWidth="1"/>
    <col min="6386" max="6386" width="12.83203125" style="37" customWidth="1"/>
    <col min="6387" max="6387" width="16.1640625" style="37" customWidth="1"/>
    <col min="6388" max="6388" width="14.6640625" style="37" customWidth="1"/>
    <col min="6389" max="6389" width="9.33203125" style="37"/>
    <col min="6390" max="6390" width="75" style="37" bestFit="1" customWidth="1"/>
    <col min="6391" max="6391" width="12.33203125" style="37" customWidth="1"/>
    <col min="6392" max="6392" width="65.33203125" style="37" bestFit="1" customWidth="1"/>
    <col min="6393" max="6393" width="22.33203125" style="37" bestFit="1" customWidth="1"/>
    <col min="6394" max="6394" width="22.33203125" style="37" customWidth="1"/>
    <col min="6395" max="6395" width="35.1640625" style="37" bestFit="1" customWidth="1"/>
    <col min="6396" max="6639" width="9.33203125" style="37"/>
    <col min="6640" max="6640" width="76.83203125" style="37" customWidth="1"/>
    <col min="6641" max="6641" width="16.1640625" style="37" customWidth="1"/>
    <col min="6642" max="6642" width="12.83203125" style="37" customWidth="1"/>
    <col min="6643" max="6643" width="16.1640625" style="37" customWidth="1"/>
    <col min="6644" max="6644" width="14.6640625" style="37" customWidth="1"/>
    <col min="6645" max="6645" width="9.33203125" style="37"/>
    <col min="6646" max="6646" width="75" style="37" bestFit="1" customWidth="1"/>
    <col min="6647" max="6647" width="12.33203125" style="37" customWidth="1"/>
    <col min="6648" max="6648" width="65.33203125" style="37" bestFit="1" customWidth="1"/>
    <col min="6649" max="6649" width="22.33203125" style="37" bestFit="1" customWidth="1"/>
    <col min="6650" max="6650" width="22.33203125" style="37" customWidth="1"/>
    <col min="6651" max="6651" width="35.1640625" style="37" bestFit="1" customWidth="1"/>
    <col min="6652" max="6895" width="9.33203125" style="37"/>
    <col min="6896" max="6896" width="76.83203125" style="37" customWidth="1"/>
    <col min="6897" max="6897" width="16.1640625" style="37" customWidth="1"/>
    <col min="6898" max="6898" width="12.83203125" style="37" customWidth="1"/>
    <col min="6899" max="6899" width="16.1640625" style="37" customWidth="1"/>
    <col min="6900" max="6900" width="14.6640625" style="37" customWidth="1"/>
    <col min="6901" max="6901" width="9.33203125" style="37"/>
    <col min="6902" max="6902" width="75" style="37" bestFit="1" customWidth="1"/>
    <col min="6903" max="6903" width="12.33203125" style="37" customWidth="1"/>
    <col min="6904" max="6904" width="65.33203125" style="37" bestFit="1" customWidth="1"/>
    <col min="6905" max="6905" width="22.33203125" style="37" bestFit="1" customWidth="1"/>
    <col min="6906" max="6906" width="22.33203125" style="37" customWidth="1"/>
    <col min="6907" max="6907" width="35.1640625" style="37" bestFit="1" customWidth="1"/>
    <col min="6908" max="7151" width="9.33203125" style="37"/>
    <col min="7152" max="7152" width="76.83203125" style="37" customWidth="1"/>
    <col min="7153" max="7153" width="16.1640625" style="37" customWidth="1"/>
    <col min="7154" max="7154" width="12.83203125" style="37" customWidth="1"/>
    <col min="7155" max="7155" width="16.1640625" style="37" customWidth="1"/>
    <col min="7156" max="7156" width="14.6640625" style="37" customWidth="1"/>
    <col min="7157" max="7157" width="9.33203125" style="37"/>
    <col min="7158" max="7158" width="75" style="37" bestFit="1" customWidth="1"/>
    <col min="7159" max="7159" width="12.33203125" style="37" customWidth="1"/>
    <col min="7160" max="7160" width="65.33203125" style="37" bestFit="1" customWidth="1"/>
    <col min="7161" max="7161" width="22.33203125" style="37" bestFit="1" customWidth="1"/>
    <col min="7162" max="7162" width="22.33203125" style="37" customWidth="1"/>
    <col min="7163" max="7163" width="35.1640625" style="37" bestFit="1" customWidth="1"/>
    <col min="7164" max="7407" width="9.33203125" style="37"/>
    <col min="7408" max="7408" width="76.83203125" style="37" customWidth="1"/>
    <col min="7409" max="7409" width="16.1640625" style="37" customWidth="1"/>
    <col min="7410" max="7410" width="12.83203125" style="37" customWidth="1"/>
    <col min="7411" max="7411" width="16.1640625" style="37" customWidth="1"/>
    <col min="7412" max="7412" width="14.6640625" style="37" customWidth="1"/>
    <col min="7413" max="7413" width="9.33203125" style="37"/>
    <col min="7414" max="7414" width="75" style="37" bestFit="1" customWidth="1"/>
    <col min="7415" max="7415" width="12.33203125" style="37" customWidth="1"/>
    <col min="7416" max="7416" width="65.33203125" style="37" bestFit="1" customWidth="1"/>
    <col min="7417" max="7417" width="22.33203125" style="37" bestFit="1" customWidth="1"/>
    <col min="7418" max="7418" width="22.33203125" style="37" customWidth="1"/>
    <col min="7419" max="7419" width="35.1640625" style="37" bestFit="1" customWidth="1"/>
    <col min="7420" max="7663" width="9.33203125" style="37"/>
    <col min="7664" max="7664" width="76.83203125" style="37" customWidth="1"/>
    <col min="7665" max="7665" width="16.1640625" style="37" customWidth="1"/>
    <col min="7666" max="7666" width="12.83203125" style="37" customWidth="1"/>
    <col min="7667" max="7667" width="16.1640625" style="37" customWidth="1"/>
    <col min="7668" max="7668" width="14.6640625" style="37" customWidth="1"/>
    <col min="7669" max="7669" width="9.33203125" style="37"/>
    <col min="7670" max="7670" width="75" style="37" bestFit="1" customWidth="1"/>
    <col min="7671" max="7671" width="12.33203125" style="37" customWidth="1"/>
    <col min="7672" max="7672" width="65.33203125" style="37" bestFit="1" customWidth="1"/>
    <col min="7673" max="7673" width="22.33203125" style="37" bestFit="1" customWidth="1"/>
    <col min="7674" max="7674" width="22.33203125" style="37" customWidth="1"/>
    <col min="7675" max="7675" width="35.1640625" style="37" bestFit="1" customWidth="1"/>
    <col min="7676" max="7919" width="9.33203125" style="37"/>
    <col min="7920" max="7920" width="76.83203125" style="37" customWidth="1"/>
    <col min="7921" max="7921" width="16.1640625" style="37" customWidth="1"/>
    <col min="7922" max="7922" width="12.83203125" style="37" customWidth="1"/>
    <col min="7923" max="7923" width="16.1640625" style="37" customWidth="1"/>
    <col min="7924" max="7924" width="14.6640625" style="37" customWidth="1"/>
    <col min="7925" max="7925" width="9.33203125" style="37"/>
    <col min="7926" max="7926" width="75" style="37" bestFit="1" customWidth="1"/>
    <col min="7927" max="7927" width="12.33203125" style="37" customWidth="1"/>
    <col min="7928" max="7928" width="65.33203125" style="37" bestFit="1" customWidth="1"/>
    <col min="7929" max="7929" width="22.33203125" style="37" bestFit="1" customWidth="1"/>
    <col min="7930" max="7930" width="22.33203125" style="37" customWidth="1"/>
    <col min="7931" max="7931" width="35.1640625" style="37" bestFit="1" customWidth="1"/>
    <col min="7932" max="8175" width="9.33203125" style="37"/>
    <col min="8176" max="8176" width="76.83203125" style="37" customWidth="1"/>
    <col min="8177" max="8177" width="16.1640625" style="37" customWidth="1"/>
    <col min="8178" max="8178" width="12.83203125" style="37" customWidth="1"/>
    <col min="8179" max="8179" width="16.1640625" style="37" customWidth="1"/>
    <col min="8180" max="8180" width="14.6640625" style="37" customWidth="1"/>
    <col min="8181" max="8181" width="9.33203125" style="37"/>
    <col min="8182" max="8182" width="75" style="37" bestFit="1" customWidth="1"/>
    <col min="8183" max="8183" width="12.33203125" style="37" customWidth="1"/>
    <col min="8184" max="8184" width="65.33203125" style="37" bestFit="1" customWidth="1"/>
    <col min="8185" max="8185" width="22.33203125" style="37" bestFit="1" customWidth="1"/>
    <col min="8186" max="8186" width="22.33203125" style="37" customWidth="1"/>
    <col min="8187" max="8187" width="35.1640625" style="37" bestFit="1" customWidth="1"/>
    <col min="8188" max="8431" width="9.33203125" style="37"/>
    <col min="8432" max="8432" width="76.83203125" style="37" customWidth="1"/>
    <col min="8433" max="8433" width="16.1640625" style="37" customWidth="1"/>
    <col min="8434" max="8434" width="12.83203125" style="37" customWidth="1"/>
    <col min="8435" max="8435" width="16.1640625" style="37" customWidth="1"/>
    <col min="8436" max="8436" width="14.6640625" style="37" customWidth="1"/>
    <col min="8437" max="8437" width="9.33203125" style="37"/>
    <col min="8438" max="8438" width="75" style="37" bestFit="1" customWidth="1"/>
    <col min="8439" max="8439" width="12.33203125" style="37" customWidth="1"/>
    <col min="8440" max="8440" width="65.33203125" style="37" bestFit="1" customWidth="1"/>
    <col min="8441" max="8441" width="22.33203125" style="37" bestFit="1" customWidth="1"/>
    <col min="8442" max="8442" width="22.33203125" style="37" customWidth="1"/>
    <col min="8443" max="8443" width="35.1640625" style="37" bestFit="1" customWidth="1"/>
    <col min="8444" max="8687" width="9.33203125" style="37"/>
    <col min="8688" max="8688" width="76.83203125" style="37" customWidth="1"/>
    <col min="8689" max="8689" width="16.1640625" style="37" customWidth="1"/>
    <col min="8690" max="8690" width="12.83203125" style="37" customWidth="1"/>
    <col min="8691" max="8691" width="16.1640625" style="37" customWidth="1"/>
    <col min="8692" max="8692" width="14.6640625" style="37" customWidth="1"/>
    <col min="8693" max="8693" width="9.33203125" style="37"/>
    <col min="8694" max="8694" width="75" style="37" bestFit="1" customWidth="1"/>
    <col min="8695" max="8695" width="12.33203125" style="37" customWidth="1"/>
    <col min="8696" max="8696" width="65.33203125" style="37" bestFit="1" customWidth="1"/>
    <col min="8697" max="8697" width="22.33203125" style="37" bestFit="1" customWidth="1"/>
    <col min="8698" max="8698" width="22.33203125" style="37" customWidth="1"/>
    <col min="8699" max="8699" width="35.1640625" style="37" bestFit="1" customWidth="1"/>
    <col min="8700" max="8943" width="9.33203125" style="37"/>
    <col min="8944" max="8944" width="76.83203125" style="37" customWidth="1"/>
    <col min="8945" max="8945" width="16.1640625" style="37" customWidth="1"/>
    <col min="8946" max="8946" width="12.83203125" style="37" customWidth="1"/>
    <col min="8947" max="8947" width="16.1640625" style="37" customWidth="1"/>
    <col min="8948" max="8948" width="14.6640625" style="37" customWidth="1"/>
    <col min="8949" max="8949" width="9.33203125" style="37"/>
    <col min="8950" max="8950" width="75" style="37" bestFit="1" customWidth="1"/>
    <col min="8951" max="8951" width="12.33203125" style="37" customWidth="1"/>
    <col min="8952" max="8952" width="65.33203125" style="37" bestFit="1" customWidth="1"/>
    <col min="8953" max="8953" width="22.33203125" style="37" bestFit="1" customWidth="1"/>
    <col min="8954" max="8954" width="22.33203125" style="37" customWidth="1"/>
    <col min="8955" max="8955" width="35.1640625" style="37" bestFit="1" customWidth="1"/>
    <col min="8956" max="9199" width="9.33203125" style="37"/>
    <col min="9200" max="9200" width="76.83203125" style="37" customWidth="1"/>
    <col min="9201" max="9201" width="16.1640625" style="37" customWidth="1"/>
    <col min="9202" max="9202" width="12.83203125" style="37" customWidth="1"/>
    <col min="9203" max="9203" width="16.1640625" style="37" customWidth="1"/>
    <col min="9204" max="9204" width="14.6640625" style="37" customWidth="1"/>
    <col min="9205" max="9205" width="9.33203125" style="37"/>
    <col min="9206" max="9206" width="75" style="37" bestFit="1" customWidth="1"/>
    <col min="9207" max="9207" width="12.33203125" style="37" customWidth="1"/>
    <col min="9208" max="9208" width="65.33203125" style="37" bestFit="1" customWidth="1"/>
    <col min="9209" max="9209" width="22.33203125" style="37" bestFit="1" customWidth="1"/>
    <col min="9210" max="9210" width="22.33203125" style="37" customWidth="1"/>
    <col min="9211" max="9211" width="35.1640625" style="37" bestFit="1" customWidth="1"/>
    <col min="9212" max="9455" width="9.33203125" style="37"/>
    <col min="9456" max="9456" width="76.83203125" style="37" customWidth="1"/>
    <col min="9457" max="9457" width="16.1640625" style="37" customWidth="1"/>
    <col min="9458" max="9458" width="12.83203125" style="37" customWidth="1"/>
    <col min="9459" max="9459" width="16.1640625" style="37" customWidth="1"/>
    <col min="9460" max="9460" width="14.6640625" style="37" customWidth="1"/>
    <col min="9461" max="9461" width="9.33203125" style="37"/>
    <col min="9462" max="9462" width="75" style="37" bestFit="1" customWidth="1"/>
    <col min="9463" max="9463" width="12.33203125" style="37" customWidth="1"/>
    <col min="9464" max="9464" width="65.33203125" style="37" bestFit="1" customWidth="1"/>
    <col min="9465" max="9465" width="22.33203125" style="37" bestFit="1" customWidth="1"/>
    <col min="9466" max="9466" width="22.33203125" style="37" customWidth="1"/>
    <col min="9467" max="9467" width="35.1640625" style="37" bestFit="1" customWidth="1"/>
    <col min="9468" max="9711" width="9.33203125" style="37"/>
    <col min="9712" max="9712" width="76.83203125" style="37" customWidth="1"/>
    <col min="9713" max="9713" width="16.1640625" style="37" customWidth="1"/>
    <col min="9714" max="9714" width="12.83203125" style="37" customWidth="1"/>
    <col min="9715" max="9715" width="16.1640625" style="37" customWidth="1"/>
    <col min="9716" max="9716" width="14.6640625" style="37" customWidth="1"/>
    <col min="9717" max="9717" width="9.33203125" style="37"/>
    <col min="9718" max="9718" width="75" style="37" bestFit="1" customWidth="1"/>
    <col min="9719" max="9719" width="12.33203125" style="37" customWidth="1"/>
    <col min="9720" max="9720" width="65.33203125" style="37" bestFit="1" customWidth="1"/>
    <col min="9721" max="9721" width="22.33203125" style="37" bestFit="1" customWidth="1"/>
    <col min="9722" max="9722" width="22.33203125" style="37" customWidth="1"/>
    <col min="9723" max="9723" width="35.1640625" style="37" bestFit="1" customWidth="1"/>
    <col min="9724" max="9967" width="9.33203125" style="37"/>
    <col min="9968" max="9968" width="76.83203125" style="37" customWidth="1"/>
    <col min="9969" max="9969" width="16.1640625" style="37" customWidth="1"/>
    <col min="9970" max="9970" width="12.83203125" style="37" customWidth="1"/>
    <col min="9971" max="9971" width="16.1640625" style="37" customWidth="1"/>
    <col min="9972" max="9972" width="14.6640625" style="37" customWidth="1"/>
    <col min="9973" max="9973" width="9.33203125" style="37"/>
    <col min="9974" max="9974" width="75" style="37" bestFit="1" customWidth="1"/>
    <col min="9975" max="9975" width="12.33203125" style="37" customWidth="1"/>
    <col min="9976" max="9976" width="65.33203125" style="37" bestFit="1" customWidth="1"/>
    <col min="9977" max="9977" width="22.33203125" style="37" bestFit="1" customWidth="1"/>
    <col min="9978" max="9978" width="22.33203125" style="37" customWidth="1"/>
    <col min="9979" max="9979" width="35.1640625" style="37" bestFit="1" customWidth="1"/>
    <col min="9980" max="10223" width="9.33203125" style="37"/>
    <col min="10224" max="10224" width="76.83203125" style="37" customWidth="1"/>
    <col min="10225" max="10225" width="16.1640625" style="37" customWidth="1"/>
    <col min="10226" max="10226" width="12.83203125" style="37" customWidth="1"/>
    <col min="10227" max="10227" width="16.1640625" style="37" customWidth="1"/>
    <col min="10228" max="10228" width="14.6640625" style="37" customWidth="1"/>
    <col min="10229" max="10229" width="9.33203125" style="37"/>
    <col min="10230" max="10230" width="75" style="37" bestFit="1" customWidth="1"/>
    <col min="10231" max="10231" width="12.33203125" style="37" customWidth="1"/>
    <col min="10232" max="10232" width="65.33203125" style="37" bestFit="1" customWidth="1"/>
    <col min="10233" max="10233" width="22.33203125" style="37" bestFit="1" customWidth="1"/>
    <col min="10234" max="10234" width="22.33203125" style="37" customWidth="1"/>
    <col min="10235" max="10235" width="35.1640625" style="37" bestFit="1" customWidth="1"/>
    <col min="10236" max="10479" width="9.33203125" style="37"/>
    <col min="10480" max="10480" width="76.83203125" style="37" customWidth="1"/>
    <col min="10481" max="10481" width="16.1640625" style="37" customWidth="1"/>
    <col min="10482" max="10482" width="12.83203125" style="37" customWidth="1"/>
    <col min="10483" max="10483" width="16.1640625" style="37" customWidth="1"/>
    <col min="10484" max="10484" width="14.6640625" style="37" customWidth="1"/>
    <col min="10485" max="10485" width="9.33203125" style="37"/>
    <col min="10486" max="10486" width="75" style="37" bestFit="1" customWidth="1"/>
    <col min="10487" max="10487" width="12.33203125" style="37" customWidth="1"/>
    <col min="10488" max="10488" width="65.33203125" style="37" bestFit="1" customWidth="1"/>
    <col min="10489" max="10489" width="22.33203125" style="37" bestFit="1" customWidth="1"/>
    <col min="10490" max="10490" width="22.33203125" style="37" customWidth="1"/>
    <col min="10491" max="10491" width="35.1640625" style="37" bestFit="1" customWidth="1"/>
    <col min="10492" max="10735" width="9.33203125" style="37"/>
    <col min="10736" max="10736" width="76.83203125" style="37" customWidth="1"/>
    <col min="10737" max="10737" width="16.1640625" style="37" customWidth="1"/>
    <col min="10738" max="10738" width="12.83203125" style="37" customWidth="1"/>
    <col min="10739" max="10739" width="16.1640625" style="37" customWidth="1"/>
    <col min="10740" max="10740" width="14.6640625" style="37" customWidth="1"/>
    <col min="10741" max="10741" width="9.33203125" style="37"/>
    <col min="10742" max="10742" width="75" style="37" bestFit="1" customWidth="1"/>
    <col min="10743" max="10743" width="12.33203125" style="37" customWidth="1"/>
    <col min="10744" max="10744" width="65.33203125" style="37" bestFit="1" customWidth="1"/>
    <col min="10745" max="10745" width="22.33203125" style="37" bestFit="1" customWidth="1"/>
    <col min="10746" max="10746" width="22.33203125" style="37" customWidth="1"/>
    <col min="10747" max="10747" width="35.1640625" style="37" bestFit="1" customWidth="1"/>
    <col min="10748" max="10991" width="9.33203125" style="37"/>
    <col min="10992" max="10992" width="76.83203125" style="37" customWidth="1"/>
    <col min="10993" max="10993" width="16.1640625" style="37" customWidth="1"/>
    <col min="10994" max="10994" width="12.83203125" style="37" customWidth="1"/>
    <col min="10995" max="10995" width="16.1640625" style="37" customWidth="1"/>
    <col min="10996" max="10996" width="14.6640625" style="37" customWidth="1"/>
    <col min="10997" max="10997" width="9.33203125" style="37"/>
    <col min="10998" max="10998" width="75" style="37" bestFit="1" customWidth="1"/>
    <col min="10999" max="10999" width="12.33203125" style="37" customWidth="1"/>
    <col min="11000" max="11000" width="65.33203125" style="37" bestFit="1" customWidth="1"/>
    <col min="11001" max="11001" width="22.33203125" style="37" bestFit="1" customWidth="1"/>
    <col min="11002" max="11002" width="22.33203125" style="37" customWidth="1"/>
    <col min="11003" max="11003" width="35.1640625" style="37" bestFit="1" customWidth="1"/>
    <col min="11004" max="11247" width="9.33203125" style="37"/>
    <col min="11248" max="11248" width="76.83203125" style="37" customWidth="1"/>
    <col min="11249" max="11249" width="16.1640625" style="37" customWidth="1"/>
    <col min="11250" max="11250" width="12.83203125" style="37" customWidth="1"/>
    <col min="11251" max="11251" width="16.1640625" style="37" customWidth="1"/>
    <col min="11252" max="11252" width="14.6640625" style="37" customWidth="1"/>
    <col min="11253" max="11253" width="9.33203125" style="37"/>
    <col min="11254" max="11254" width="75" style="37" bestFit="1" customWidth="1"/>
    <col min="11255" max="11255" width="12.33203125" style="37" customWidth="1"/>
    <col min="11256" max="11256" width="65.33203125" style="37" bestFit="1" customWidth="1"/>
    <col min="11257" max="11257" width="22.33203125" style="37" bestFit="1" customWidth="1"/>
    <col min="11258" max="11258" width="22.33203125" style="37" customWidth="1"/>
    <col min="11259" max="11259" width="35.1640625" style="37" bestFit="1" customWidth="1"/>
    <col min="11260" max="11503" width="9.33203125" style="37"/>
    <col min="11504" max="11504" width="76.83203125" style="37" customWidth="1"/>
    <col min="11505" max="11505" width="16.1640625" style="37" customWidth="1"/>
    <col min="11506" max="11506" width="12.83203125" style="37" customWidth="1"/>
    <col min="11507" max="11507" width="16.1640625" style="37" customWidth="1"/>
    <col min="11508" max="11508" width="14.6640625" style="37" customWidth="1"/>
    <col min="11509" max="11509" width="9.33203125" style="37"/>
    <col min="11510" max="11510" width="75" style="37" bestFit="1" customWidth="1"/>
    <col min="11511" max="11511" width="12.33203125" style="37" customWidth="1"/>
    <col min="11512" max="11512" width="65.33203125" style="37" bestFit="1" customWidth="1"/>
    <col min="11513" max="11513" width="22.33203125" style="37" bestFit="1" customWidth="1"/>
    <col min="11514" max="11514" width="22.33203125" style="37" customWidth="1"/>
    <col min="11515" max="11515" width="35.1640625" style="37" bestFit="1" customWidth="1"/>
    <col min="11516" max="11759" width="9.33203125" style="37"/>
    <col min="11760" max="11760" width="76.83203125" style="37" customWidth="1"/>
    <col min="11761" max="11761" width="16.1640625" style="37" customWidth="1"/>
    <col min="11762" max="11762" width="12.83203125" style="37" customWidth="1"/>
    <col min="11763" max="11763" width="16.1640625" style="37" customWidth="1"/>
    <col min="11764" max="11764" width="14.6640625" style="37" customWidth="1"/>
    <col min="11765" max="11765" width="9.33203125" style="37"/>
    <col min="11766" max="11766" width="75" style="37" bestFit="1" customWidth="1"/>
    <col min="11767" max="11767" width="12.33203125" style="37" customWidth="1"/>
    <col min="11768" max="11768" width="65.33203125" style="37" bestFit="1" customWidth="1"/>
    <col min="11769" max="11769" width="22.33203125" style="37" bestFit="1" customWidth="1"/>
    <col min="11770" max="11770" width="22.33203125" style="37" customWidth="1"/>
    <col min="11771" max="11771" width="35.1640625" style="37" bestFit="1" customWidth="1"/>
    <col min="11772" max="12015" width="9.33203125" style="37"/>
    <col min="12016" max="12016" width="76.83203125" style="37" customWidth="1"/>
    <col min="12017" max="12017" width="16.1640625" style="37" customWidth="1"/>
    <col min="12018" max="12018" width="12.83203125" style="37" customWidth="1"/>
    <col min="12019" max="12019" width="16.1640625" style="37" customWidth="1"/>
    <col min="12020" max="12020" width="14.6640625" style="37" customWidth="1"/>
    <col min="12021" max="12021" width="9.33203125" style="37"/>
    <col min="12022" max="12022" width="75" style="37" bestFit="1" customWidth="1"/>
    <col min="12023" max="12023" width="12.33203125" style="37" customWidth="1"/>
    <col min="12024" max="12024" width="65.33203125" style="37" bestFit="1" customWidth="1"/>
    <col min="12025" max="12025" width="22.33203125" style="37" bestFit="1" customWidth="1"/>
    <col min="12026" max="12026" width="22.33203125" style="37" customWidth="1"/>
    <col min="12027" max="12027" width="35.1640625" style="37" bestFit="1" customWidth="1"/>
    <col min="12028" max="12271" width="9.33203125" style="37"/>
    <col min="12272" max="12272" width="76.83203125" style="37" customWidth="1"/>
    <col min="12273" max="12273" width="16.1640625" style="37" customWidth="1"/>
    <col min="12274" max="12274" width="12.83203125" style="37" customWidth="1"/>
    <col min="12275" max="12275" width="16.1640625" style="37" customWidth="1"/>
    <col min="12276" max="12276" width="14.6640625" style="37" customWidth="1"/>
    <col min="12277" max="12277" width="9.33203125" style="37"/>
    <col min="12278" max="12278" width="75" style="37" bestFit="1" customWidth="1"/>
    <col min="12279" max="12279" width="12.33203125" style="37" customWidth="1"/>
    <col min="12280" max="12280" width="65.33203125" style="37" bestFit="1" customWidth="1"/>
    <col min="12281" max="12281" width="22.33203125" style="37" bestFit="1" customWidth="1"/>
    <col min="12282" max="12282" width="22.33203125" style="37" customWidth="1"/>
    <col min="12283" max="12283" width="35.1640625" style="37" bestFit="1" customWidth="1"/>
    <col min="12284" max="12527" width="9.33203125" style="37"/>
    <col min="12528" max="12528" width="76.83203125" style="37" customWidth="1"/>
    <col min="12529" max="12529" width="16.1640625" style="37" customWidth="1"/>
    <col min="12530" max="12530" width="12.83203125" style="37" customWidth="1"/>
    <col min="12531" max="12531" width="16.1640625" style="37" customWidth="1"/>
    <col min="12532" max="12532" width="14.6640625" style="37" customWidth="1"/>
    <col min="12533" max="12533" width="9.33203125" style="37"/>
    <col min="12534" max="12534" width="75" style="37" bestFit="1" customWidth="1"/>
    <col min="12535" max="12535" width="12.33203125" style="37" customWidth="1"/>
    <col min="12536" max="12536" width="65.33203125" style="37" bestFit="1" customWidth="1"/>
    <col min="12537" max="12537" width="22.33203125" style="37" bestFit="1" customWidth="1"/>
    <col min="12538" max="12538" width="22.33203125" style="37" customWidth="1"/>
    <col min="12539" max="12539" width="35.1640625" style="37" bestFit="1" customWidth="1"/>
    <col min="12540" max="12783" width="9.33203125" style="37"/>
    <col min="12784" max="12784" width="76.83203125" style="37" customWidth="1"/>
    <col min="12785" max="12785" width="16.1640625" style="37" customWidth="1"/>
    <col min="12786" max="12786" width="12.83203125" style="37" customWidth="1"/>
    <col min="12787" max="12787" width="16.1640625" style="37" customWidth="1"/>
    <col min="12788" max="12788" width="14.6640625" style="37" customWidth="1"/>
    <col min="12789" max="12789" width="9.33203125" style="37"/>
    <col min="12790" max="12790" width="75" style="37" bestFit="1" customWidth="1"/>
    <col min="12791" max="12791" width="12.33203125" style="37" customWidth="1"/>
    <col min="12792" max="12792" width="65.33203125" style="37" bestFit="1" customWidth="1"/>
    <col min="12793" max="12793" width="22.33203125" style="37" bestFit="1" customWidth="1"/>
    <col min="12794" max="12794" width="22.33203125" style="37" customWidth="1"/>
    <col min="12795" max="12795" width="35.1640625" style="37" bestFit="1" customWidth="1"/>
    <col min="12796" max="13039" width="9.33203125" style="37"/>
    <col min="13040" max="13040" width="76.83203125" style="37" customWidth="1"/>
    <col min="13041" max="13041" width="16.1640625" style="37" customWidth="1"/>
    <col min="13042" max="13042" width="12.83203125" style="37" customWidth="1"/>
    <col min="13043" max="13043" width="16.1640625" style="37" customWidth="1"/>
    <col min="13044" max="13044" width="14.6640625" style="37" customWidth="1"/>
    <col min="13045" max="13045" width="9.33203125" style="37"/>
    <col min="13046" max="13046" width="75" style="37" bestFit="1" customWidth="1"/>
    <col min="13047" max="13047" width="12.33203125" style="37" customWidth="1"/>
    <col min="13048" max="13048" width="65.33203125" style="37" bestFit="1" customWidth="1"/>
    <col min="13049" max="13049" width="22.33203125" style="37" bestFit="1" customWidth="1"/>
    <col min="13050" max="13050" width="22.33203125" style="37" customWidth="1"/>
    <col min="13051" max="13051" width="35.1640625" style="37" bestFit="1" customWidth="1"/>
    <col min="13052" max="13295" width="9.33203125" style="37"/>
    <col min="13296" max="13296" width="76.83203125" style="37" customWidth="1"/>
    <col min="13297" max="13297" width="16.1640625" style="37" customWidth="1"/>
    <col min="13298" max="13298" width="12.83203125" style="37" customWidth="1"/>
    <col min="13299" max="13299" width="16.1640625" style="37" customWidth="1"/>
    <col min="13300" max="13300" width="14.6640625" style="37" customWidth="1"/>
    <col min="13301" max="13301" width="9.33203125" style="37"/>
    <col min="13302" max="13302" width="75" style="37" bestFit="1" customWidth="1"/>
    <col min="13303" max="13303" width="12.33203125" style="37" customWidth="1"/>
    <col min="13304" max="13304" width="65.33203125" style="37" bestFit="1" customWidth="1"/>
    <col min="13305" max="13305" width="22.33203125" style="37" bestFit="1" customWidth="1"/>
    <col min="13306" max="13306" width="22.33203125" style="37" customWidth="1"/>
    <col min="13307" max="13307" width="35.1640625" style="37" bestFit="1" customWidth="1"/>
    <col min="13308" max="13551" width="9.33203125" style="37"/>
    <col min="13552" max="13552" width="76.83203125" style="37" customWidth="1"/>
    <col min="13553" max="13553" width="16.1640625" style="37" customWidth="1"/>
    <col min="13554" max="13554" width="12.83203125" style="37" customWidth="1"/>
    <col min="13555" max="13555" width="16.1640625" style="37" customWidth="1"/>
    <col min="13556" max="13556" width="14.6640625" style="37" customWidth="1"/>
    <col min="13557" max="13557" width="9.33203125" style="37"/>
    <col min="13558" max="13558" width="75" style="37" bestFit="1" customWidth="1"/>
    <col min="13559" max="13559" width="12.33203125" style="37" customWidth="1"/>
    <col min="13560" max="13560" width="65.33203125" style="37" bestFit="1" customWidth="1"/>
    <col min="13561" max="13561" width="22.33203125" style="37" bestFit="1" customWidth="1"/>
    <col min="13562" max="13562" width="22.33203125" style="37" customWidth="1"/>
    <col min="13563" max="13563" width="35.1640625" style="37" bestFit="1" customWidth="1"/>
    <col min="13564" max="13807" width="9.33203125" style="37"/>
    <col min="13808" max="13808" width="76.83203125" style="37" customWidth="1"/>
    <col min="13809" max="13809" width="16.1640625" style="37" customWidth="1"/>
    <col min="13810" max="13810" width="12.83203125" style="37" customWidth="1"/>
    <col min="13811" max="13811" width="16.1640625" style="37" customWidth="1"/>
    <col min="13812" max="13812" width="14.6640625" style="37" customWidth="1"/>
    <col min="13813" max="13813" width="9.33203125" style="37"/>
    <col min="13814" max="13814" width="75" style="37" bestFit="1" customWidth="1"/>
    <col min="13815" max="13815" width="12.33203125" style="37" customWidth="1"/>
    <col min="13816" max="13816" width="65.33203125" style="37" bestFit="1" customWidth="1"/>
    <col min="13817" max="13817" width="22.33203125" style="37" bestFit="1" customWidth="1"/>
    <col min="13818" max="13818" width="22.33203125" style="37" customWidth="1"/>
    <col min="13819" max="13819" width="35.1640625" style="37" bestFit="1" customWidth="1"/>
    <col min="13820" max="14063" width="9.33203125" style="37"/>
    <col min="14064" max="14064" width="76.83203125" style="37" customWidth="1"/>
    <col min="14065" max="14065" width="16.1640625" style="37" customWidth="1"/>
    <col min="14066" max="14066" width="12.83203125" style="37" customWidth="1"/>
    <col min="14067" max="14067" width="16.1640625" style="37" customWidth="1"/>
    <col min="14068" max="14068" width="14.6640625" style="37" customWidth="1"/>
    <col min="14069" max="14069" width="9.33203125" style="37"/>
    <col min="14070" max="14070" width="75" style="37" bestFit="1" customWidth="1"/>
    <col min="14071" max="14071" width="12.33203125" style="37" customWidth="1"/>
    <col min="14072" max="14072" width="65.33203125" style="37" bestFit="1" customWidth="1"/>
    <col min="14073" max="14073" width="22.33203125" style="37" bestFit="1" customWidth="1"/>
    <col min="14074" max="14074" width="22.33203125" style="37" customWidth="1"/>
    <col min="14075" max="14075" width="35.1640625" style="37" bestFit="1" customWidth="1"/>
    <col min="14076" max="14319" width="9.33203125" style="37"/>
    <col min="14320" max="14320" width="76.83203125" style="37" customWidth="1"/>
    <col min="14321" max="14321" width="16.1640625" style="37" customWidth="1"/>
    <col min="14322" max="14322" width="12.83203125" style="37" customWidth="1"/>
    <col min="14323" max="14323" width="16.1640625" style="37" customWidth="1"/>
    <col min="14324" max="14324" width="14.6640625" style="37" customWidth="1"/>
    <col min="14325" max="14325" width="9.33203125" style="37"/>
    <col min="14326" max="14326" width="75" style="37" bestFit="1" customWidth="1"/>
    <col min="14327" max="14327" width="12.33203125" style="37" customWidth="1"/>
    <col min="14328" max="14328" width="65.33203125" style="37" bestFit="1" customWidth="1"/>
    <col min="14329" max="14329" width="22.33203125" style="37" bestFit="1" customWidth="1"/>
    <col min="14330" max="14330" width="22.33203125" style="37" customWidth="1"/>
    <col min="14331" max="14331" width="35.1640625" style="37" bestFit="1" customWidth="1"/>
    <col min="14332" max="14575" width="9.33203125" style="37"/>
    <col min="14576" max="14576" width="76.83203125" style="37" customWidth="1"/>
    <col min="14577" max="14577" width="16.1640625" style="37" customWidth="1"/>
    <col min="14578" max="14578" width="12.83203125" style="37" customWidth="1"/>
    <col min="14579" max="14579" width="16.1640625" style="37" customWidth="1"/>
    <col min="14580" max="14580" width="14.6640625" style="37" customWidth="1"/>
    <col min="14581" max="14581" width="9.33203125" style="37"/>
    <col min="14582" max="14582" width="75" style="37" bestFit="1" customWidth="1"/>
    <col min="14583" max="14583" width="12.33203125" style="37" customWidth="1"/>
    <col min="14584" max="14584" width="65.33203125" style="37" bestFit="1" customWidth="1"/>
    <col min="14585" max="14585" width="22.33203125" style="37" bestFit="1" customWidth="1"/>
    <col min="14586" max="14586" width="22.33203125" style="37" customWidth="1"/>
    <col min="14587" max="14587" width="35.1640625" style="37" bestFit="1" customWidth="1"/>
    <col min="14588" max="14831" width="9.33203125" style="37"/>
    <col min="14832" max="14832" width="76.83203125" style="37" customWidth="1"/>
    <col min="14833" max="14833" width="16.1640625" style="37" customWidth="1"/>
    <col min="14834" max="14834" width="12.83203125" style="37" customWidth="1"/>
    <col min="14835" max="14835" width="16.1640625" style="37" customWidth="1"/>
    <col min="14836" max="14836" width="14.6640625" style="37" customWidth="1"/>
    <col min="14837" max="14837" width="9.33203125" style="37"/>
    <col min="14838" max="14838" width="75" style="37" bestFit="1" customWidth="1"/>
    <col min="14839" max="14839" width="12.33203125" style="37" customWidth="1"/>
    <col min="14840" max="14840" width="65.33203125" style="37" bestFit="1" customWidth="1"/>
    <col min="14841" max="14841" width="22.33203125" style="37" bestFit="1" customWidth="1"/>
    <col min="14842" max="14842" width="22.33203125" style="37" customWidth="1"/>
    <col min="14843" max="14843" width="35.1640625" style="37" bestFit="1" customWidth="1"/>
    <col min="14844" max="15087" width="9.33203125" style="37"/>
    <col min="15088" max="15088" width="76.83203125" style="37" customWidth="1"/>
    <col min="15089" max="15089" width="16.1640625" style="37" customWidth="1"/>
    <col min="15090" max="15090" width="12.83203125" style="37" customWidth="1"/>
    <col min="15091" max="15091" width="16.1640625" style="37" customWidth="1"/>
    <col min="15092" max="15092" width="14.6640625" style="37" customWidth="1"/>
    <col min="15093" max="15093" width="9.33203125" style="37"/>
    <col min="15094" max="15094" width="75" style="37" bestFit="1" customWidth="1"/>
    <col min="15095" max="15095" width="12.33203125" style="37" customWidth="1"/>
    <col min="15096" max="15096" width="65.33203125" style="37" bestFit="1" customWidth="1"/>
    <col min="15097" max="15097" width="22.33203125" style="37" bestFit="1" customWidth="1"/>
    <col min="15098" max="15098" width="22.33203125" style="37" customWidth="1"/>
    <col min="15099" max="15099" width="35.1640625" style="37" bestFit="1" customWidth="1"/>
    <col min="15100" max="15343" width="9.33203125" style="37"/>
    <col min="15344" max="15344" width="76.83203125" style="37" customWidth="1"/>
    <col min="15345" max="15345" width="16.1640625" style="37" customWidth="1"/>
    <col min="15346" max="15346" width="12.83203125" style="37" customWidth="1"/>
    <col min="15347" max="15347" width="16.1640625" style="37" customWidth="1"/>
    <col min="15348" max="15348" width="14.6640625" style="37" customWidth="1"/>
    <col min="15349" max="15349" width="9.33203125" style="37"/>
    <col min="15350" max="15350" width="75" style="37" bestFit="1" customWidth="1"/>
    <col min="15351" max="15351" width="12.33203125" style="37" customWidth="1"/>
    <col min="15352" max="15352" width="65.33203125" style="37" bestFit="1" customWidth="1"/>
    <col min="15353" max="15353" width="22.33203125" style="37" bestFit="1" customWidth="1"/>
    <col min="15354" max="15354" width="22.33203125" style="37" customWidth="1"/>
    <col min="15355" max="15355" width="35.1640625" style="37" bestFit="1" customWidth="1"/>
    <col min="15356" max="15599" width="9.33203125" style="37"/>
    <col min="15600" max="15600" width="76.83203125" style="37" customWidth="1"/>
    <col min="15601" max="15601" width="16.1640625" style="37" customWidth="1"/>
    <col min="15602" max="15602" width="12.83203125" style="37" customWidth="1"/>
    <col min="15603" max="15603" width="16.1640625" style="37" customWidth="1"/>
    <col min="15604" max="15604" width="14.6640625" style="37" customWidth="1"/>
    <col min="15605" max="15605" width="9.33203125" style="37"/>
    <col min="15606" max="15606" width="75" style="37" bestFit="1" customWidth="1"/>
    <col min="15607" max="15607" width="12.33203125" style="37" customWidth="1"/>
    <col min="15608" max="15608" width="65.33203125" style="37" bestFit="1" customWidth="1"/>
    <col min="15609" max="15609" width="22.33203125" style="37" bestFit="1" customWidth="1"/>
    <col min="15610" max="15610" width="22.33203125" style="37" customWidth="1"/>
    <col min="15611" max="15611" width="35.1640625" style="37" bestFit="1" customWidth="1"/>
    <col min="15612" max="15855" width="9.33203125" style="37"/>
    <col min="15856" max="15856" width="76.83203125" style="37" customWidth="1"/>
    <col min="15857" max="15857" width="16.1640625" style="37" customWidth="1"/>
    <col min="15858" max="15858" width="12.83203125" style="37" customWidth="1"/>
    <col min="15859" max="15859" width="16.1640625" style="37" customWidth="1"/>
    <col min="15860" max="15860" width="14.6640625" style="37" customWidth="1"/>
    <col min="15861" max="15861" width="9.33203125" style="37"/>
    <col min="15862" max="15862" width="75" style="37" bestFit="1" customWidth="1"/>
    <col min="15863" max="15863" width="12.33203125" style="37" customWidth="1"/>
    <col min="15864" max="15864" width="65.33203125" style="37" bestFit="1" customWidth="1"/>
    <col min="15865" max="15865" width="22.33203125" style="37" bestFit="1" customWidth="1"/>
    <col min="15866" max="15866" width="22.33203125" style="37" customWidth="1"/>
    <col min="15867" max="15867" width="35.1640625" style="37" bestFit="1" customWidth="1"/>
    <col min="15868" max="16111" width="9.33203125" style="37"/>
    <col min="16112" max="16112" width="76.83203125" style="37" customWidth="1"/>
    <col min="16113" max="16113" width="16.1640625" style="37" customWidth="1"/>
    <col min="16114" max="16114" width="12.83203125" style="37" customWidth="1"/>
    <col min="16115" max="16115" width="16.1640625" style="37" customWidth="1"/>
    <col min="16116" max="16116" width="14.6640625" style="37" customWidth="1"/>
    <col min="16117" max="16117" width="9.33203125" style="37"/>
    <col min="16118" max="16118" width="75" style="37" bestFit="1" customWidth="1"/>
    <col min="16119" max="16119" width="12.33203125" style="37" customWidth="1"/>
    <col min="16120" max="16120" width="65.33203125" style="37" bestFit="1" customWidth="1"/>
    <col min="16121" max="16121" width="22.33203125" style="37" bestFit="1" customWidth="1"/>
    <col min="16122" max="16122" width="22.33203125" style="37" customWidth="1"/>
    <col min="16123" max="16123" width="35.1640625" style="37" bestFit="1" customWidth="1"/>
    <col min="16124" max="16384" width="9.33203125" style="37"/>
  </cols>
  <sheetData>
    <row r="1" spans="1:4" ht="14.25" x14ac:dyDescent="0.2">
      <c r="A1" s="119" t="s">
        <v>167</v>
      </c>
    </row>
    <row r="2" spans="1:4" ht="14.25" x14ac:dyDescent="0.2">
      <c r="A2" s="137" t="s">
        <v>168</v>
      </c>
    </row>
    <row r="3" spans="1:4" ht="13.5" x14ac:dyDescent="0.25">
      <c r="A3" s="38" t="str">
        <f>'Table 1'!A3</f>
        <v xml:space="preserve"> in </v>
      </c>
    </row>
    <row r="4" spans="1:4" ht="13.5" x14ac:dyDescent="0.25">
      <c r="A4" s="38"/>
      <c r="B4" s="54"/>
      <c r="C4" s="54"/>
      <c r="D4" s="54"/>
    </row>
    <row r="5" spans="1:4" ht="13.5" x14ac:dyDescent="0.25">
      <c r="A5" s="236"/>
      <c r="B5" s="692" t="str">
        <f>'Table 1'!E5</f>
        <v>2015Q2</v>
      </c>
      <c r="C5" s="692"/>
      <c r="D5" s="693"/>
    </row>
    <row r="6" spans="1:4" ht="14.25" customHeight="1" x14ac:dyDescent="0.2">
      <c r="A6" s="239"/>
      <c r="B6" s="694" t="s">
        <v>163</v>
      </c>
      <c r="C6" s="696" t="s">
        <v>164</v>
      </c>
      <c r="D6" s="698" t="s">
        <v>165</v>
      </c>
    </row>
    <row r="7" spans="1:4" ht="29.25" customHeight="1" x14ac:dyDescent="0.2">
      <c r="A7" s="240"/>
      <c r="B7" s="695"/>
      <c r="C7" s="697"/>
      <c r="D7" s="699"/>
    </row>
    <row r="8" spans="1:4" x14ac:dyDescent="0.2">
      <c r="A8" s="43" t="s">
        <v>27</v>
      </c>
      <c r="B8" s="202">
        <f>B9+B16</f>
        <v>0</v>
      </c>
      <c r="C8" s="198">
        <f t="shared" ref="C8" si="0">C9+C16</f>
        <v>0</v>
      </c>
      <c r="D8" s="211">
        <f>B8-C8</f>
        <v>0</v>
      </c>
    </row>
    <row r="9" spans="1:4" x14ac:dyDescent="0.2">
      <c r="A9" s="67" t="s">
        <v>1</v>
      </c>
      <c r="B9" s="203">
        <f>B10+B11+B12+B13+B15</f>
        <v>0</v>
      </c>
      <c r="C9" s="199">
        <f>C10+C11+C12+C13+C14+C15</f>
        <v>0</v>
      </c>
      <c r="D9" s="210">
        <f>B9-C9</f>
        <v>0</v>
      </c>
    </row>
    <row r="10" spans="1:4" x14ac:dyDescent="0.2">
      <c r="A10" s="64" t="s">
        <v>156</v>
      </c>
      <c r="B10" s="204"/>
      <c r="C10" s="620"/>
      <c r="D10" s="622">
        <f t="shared" ref="D10:D67" si="1">B10-C10</f>
        <v>0</v>
      </c>
    </row>
    <row r="11" spans="1:4" x14ac:dyDescent="0.2">
      <c r="A11" s="64" t="s">
        <v>37</v>
      </c>
      <c r="B11" s="204"/>
      <c r="C11" s="620"/>
      <c r="D11" s="622">
        <f t="shared" si="1"/>
        <v>0</v>
      </c>
    </row>
    <row r="12" spans="1:4" x14ac:dyDescent="0.2">
      <c r="A12" s="64" t="s">
        <v>2</v>
      </c>
      <c r="B12" s="204"/>
      <c r="C12" s="620"/>
      <c r="D12" s="622">
        <f>B12-C12</f>
        <v>0</v>
      </c>
    </row>
    <row r="13" spans="1:4" x14ac:dyDescent="0.2">
      <c r="A13" s="64" t="s">
        <v>38</v>
      </c>
      <c r="B13" s="204"/>
      <c r="C13" s="620"/>
      <c r="D13" s="622">
        <f t="shared" si="1"/>
        <v>0</v>
      </c>
    </row>
    <row r="14" spans="1:4" x14ac:dyDescent="0.2">
      <c r="A14" s="64" t="s">
        <v>4203</v>
      </c>
      <c r="B14" s="205" t="s">
        <v>166</v>
      </c>
      <c r="C14" s="212"/>
      <c r="D14" s="567"/>
    </row>
    <row r="15" spans="1:4" x14ac:dyDescent="0.2">
      <c r="A15" s="64" t="s">
        <v>4204</v>
      </c>
      <c r="B15" s="610"/>
      <c r="C15" s="620"/>
      <c r="D15" s="622">
        <f t="shared" si="1"/>
        <v>0</v>
      </c>
    </row>
    <row r="16" spans="1:4" x14ac:dyDescent="0.2">
      <c r="A16" s="67" t="s">
        <v>3</v>
      </c>
      <c r="B16" s="203">
        <f>SUM(B17:B22)</f>
        <v>0</v>
      </c>
      <c r="C16" s="199">
        <f>SUM(C17:C22)</f>
        <v>0</v>
      </c>
      <c r="D16" s="213">
        <f t="shared" si="1"/>
        <v>0</v>
      </c>
    </row>
    <row r="17" spans="1:4" x14ac:dyDescent="0.2">
      <c r="A17" s="64" t="s">
        <v>158</v>
      </c>
      <c r="B17" s="204"/>
      <c r="C17" s="620"/>
      <c r="D17" s="622">
        <f t="shared" si="1"/>
        <v>0</v>
      </c>
    </row>
    <row r="18" spans="1:4" x14ac:dyDescent="0.2">
      <c r="A18" s="64" t="s">
        <v>156</v>
      </c>
      <c r="B18" s="204"/>
      <c r="C18" s="620"/>
      <c r="D18" s="622">
        <f t="shared" si="1"/>
        <v>0</v>
      </c>
    </row>
    <row r="19" spans="1:4" x14ac:dyDescent="0.2">
      <c r="A19" s="64" t="s">
        <v>37</v>
      </c>
      <c r="B19" s="204"/>
      <c r="C19" s="620"/>
      <c r="D19" s="622">
        <f t="shared" si="1"/>
        <v>0</v>
      </c>
    </row>
    <row r="20" spans="1:4" x14ac:dyDescent="0.2">
      <c r="A20" s="64" t="s">
        <v>2</v>
      </c>
      <c r="B20" s="204"/>
      <c r="C20" s="620"/>
      <c r="D20" s="622">
        <f t="shared" si="1"/>
        <v>0</v>
      </c>
    </row>
    <row r="21" spans="1:4" x14ac:dyDescent="0.2">
      <c r="A21" s="64" t="s">
        <v>38</v>
      </c>
      <c r="B21" s="204"/>
      <c r="C21" s="620"/>
      <c r="D21" s="622">
        <f t="shared" si="1"/>
        <v>0</v>
      </c>
    </row>
    <row r="22" spans="1:4" x14ac:dyDescent="0.2">
      <c r="A22" s="64" t="s">
        <v>4205</v>
      </c>
      <c r="B22" s="204"/>
      <c r="C22" s="620"/>
      <c r="D22" s="622">
        <f t="shared" si="1"/>
        <v>0</v>
      </c>
    </row>
    <row r="23" spans="1:4" x14ac:dyDescent="0.2">
      <c r="A23" s="43" t="s">
        <v>55</v>
      </c>
      <c r="B23" s="206">
        <f>B24+B31</f>
        <v>0</v>
      </c>
      <c r="C23" s="200">
        <f t="shared" ref="C23" si="2">C24+C31</f>
        <v>0</v>
      </c>
      <c r="D23" s="211">
        <f t="shared" si="1"/>
        <v>0</v>
      </c>
    </row>
    <row r="24" spans="1:4" x14ac:dyDescent="0.2">
      <c r="A24" s="67" t="s">
        <v>1</v>
      </c>
      <c r="B24" s="203">
        <f>B25+B26+B27+B28+B30</f>
        <v>0</v>
      </c>
      <c r="C24" s="199">
        <f>C25+C26+C27+C28+C29+C30</f>
        <v>0</v>
      </c>
      <c r="D24" s="210">
        <f t="shared" si="1"/>
        <v>0</v>
      </c>
    </row>
    <row r="25" spans="1:4" x14ac:dyDescent="0.2">
      <c r="A25" s="64" t="s">
        <v>156</v>
      </c>
      <c r="B25" s="204"/>
      <c r="C25" s="620"/>
      <c r="D25" s="622">
        <f t="shared" si="1"/>
        <v>0</v>
      </c>
    </row>
    <row r="26" spans="1:4" x14ac:dyDescent="0.2">
      <c r="A26" s="64" t="s">
        <v>37</v>
      </c>
      <c r="B26" s="204"/>
      <c r="C26" s="620"/>
      <c r="D26" s="622">
        <f t="shared" si="1"/>
        <v>0</v>
      </c>
    </row>
    <row r="27" spans="1:4" x14ac:dyDescent="0.2">
      <c r="A27" s="64" t="s">
        <v>2</v>
      </c>
      <c r="B27" s="204"/>
      <c r="C27" s="620"/>
      <c r="D27" s="622">
        <f t="shared" si="1"/>
        <v>0</v>
      </c>
    </row>
    <row r="28" spans="1:4" x14ac:dyDescent="0.2">
      <c r="A28" s="64" t="s">
        <v>38</v>
      </c>
      <c r="B28" s="204"/>
      <c r="C28" s="620"/>
      <c r="D28" s="622">
        <f t="shared" si="1"/>
        <v>0</v>
      </c>
    </row>
    <row r="29" spans="1:4" x14ac:dyDescent="0.2">
      <c r="A29" s="64" t="s">
        <v>4203</v>
      </c>
      <c r="B29" s="205" t="s">
        <v>166</v>
      </c>
      <c r="C29" s="212"/>
      <c r="D29" s="567"/>
    </row>
    <row r="30" spans="1:4" x14ac:dyDescent="0.2">
      <c r="A30" s="64" t="s">
        <v>4204</v>
      </c>
      <c r="B30" s="204"/>
      <c r="C30" s="620"/>
      <c r="D30" s="622">
        <f t="shared" si="1"/>
        <v>0</v>
      </c>
    </row>
    <row r="31" spans="1:4" x14ac:dyDescent="0.2">
      <c r="A31" s="67" t="s">
        <v>3</v>
      </c>
      <c r="B31" s="203">
        <f>SUM(B32:B37)</f>
        <v>0</v>
      </c>
      <c r="C31" s="199">
        <f>SUM(C32:C37)</f>
        <v>0</v>
      </c>
      <c r="D31" s="210">
        <f t="shared" si="1"/>
        <v>0</v>
      </c>
    </row>
    <row r="32" spans="1:4" x14ac:dyDescent="0.2">
      <c r="A32" s="64" t="s">
        <v>158</v>
      </c>
      <c r="B32" s="204"/>
      <c r="C32" s="620"/>
      <c r="D32" s="622">
        <f t="shared" si="1"/>
        <v>0</v>
      </c>
    </row>
    <row r="33" spans="1:4" x14ac:dyDescent="0.2">
      <c r="A33" s="64" t="s">
        <v>156</v>
      </c>
      <c r="B33" s="204"/>
      <c r="C33" s="620"/>
      <c r="D33" s="622">
        <f t="shared" si="1"/>
        <v>0</v>
      </c>
    </row>
    <row r="34" spans="1:4" x14ac:dyDescent="0.2">
      <c r="A34" s="64" t="s">
        <v>37</v>
      </c>
      <c r="B34" s="204"/>
      <c r="C34" s="620"/>
      <c r="D34" s="622">
        <f t="shared" si="1"/>
        <v>0</v>
      </c>
    </row>
    <row r="35" spans="1:4" x14ac:dyDescent="0.2">
      <c r="A35" s="64" t="s">
        <v>2</v>
      </c>
      <c r="B35" s="204"/>
      <c r="C35" s="620"/>
      <c r="D35" s="622">
        <f t="shared" si="1"/>
        <v>0</v>
      </c>
    </row>
    <row r="36" spans="1:4" x14ac:dyDescent="0.2">
      <c r="A36" s="64" t="s">
        <v>38</v>
      </c>
      <c r="B36" s="204"/>
      <c r="C36" s="620"/>
      <c r="D36" s="622">
        <f t="shared" si="1"/>
        <v>0</v>
      </c>
    </row>
    <row r="37" spans="1:4" x14ac:dyDescent="0.2">
      <c r="A37" s="64" t="s">
        <v>4205</v>
      </c>
      <c r="B37" s="204"/>
      <c r="C37" s="620"/>
      <c r="D37" s="622">
        <f t="shared" si="1"/>
        <v>0</v>
      </c>
    </row>
    <row r="38" spans="1:4" x14ac:dyDescent="0.2">
      <c r="A38" s="43" t="s">
        <v>56</v>
      </c>
      <c r="B38" s="206">
        <f>B39+B45</f>
        <v>0</v>
      </c>
      <c r="C38" s="200">
        <f t="shared" ref="C38" si="3">C39+C45</f>
        <v>0</v>
      </c>
      <c r="D38" s="211">
        <f t="shared" si="1"/>
        <v>0</v>
      </c>
    </row>
    <row r="39" spans="1:4" x14ac:dyDescent="0.2">
      <c r="A39" s="67" t="s">
        <v>1</v>
      </c>
      <c r="B39" s="203">
        <f>SUM(B40:B44)</f>
        <v>0</v>
      </c>
      <c r="C39" s="199">
        <f>SUM(C40:C44)</f>
        <v>0</v>
      </c>
      <c r="D39" s="210">
        <f t="shared" si="1"/>
        <v>0</v>
      </c>
    </row>
    <row r="40" spans="1:4" x14ac:dyDescent="0.2">
      <c r="A40" s="64" t="s">
        <v>156</v>
      </c>
      <c r="B40" s="204"/>
      <c r="C40" s="620"/>
      <c r="D40" s="622">
        <f t="shared" si="1"/>
        <v>0</v>
      </c>
    </row>
    <row r="41" spans="1:4" x14ac:dyDescent="0.2">
      <c r="A41" s="64" t="s">
        <v>37</v>
      </c>
      <c r="B41" s="204"/>
      <c r="C41" s="620"/>
      <c r="D41" s="622">
        <f t="shared" si="1"/>
        <v>0</v>
      </c>
    </row>
    <row r="42" spans="1:4" x14ac:dyDescent="0.2">
      <c r="A42" s="64" t="s">
        <v>2</v>
      </c>
      <c r="B42" s="204"/>
      <c r="C42" s="620"/>
      <c r="D42" s="622">
        <f t="shared" si="1"/>
        <v>0</v>
      </c>
    </row>
    <row r="43" spans="1:4" x14ac:dyDescent="0.2">
      <c r="A43" s="64" t="s">
        <v>38</v>
      </c>
      <c r="B43" s="204"/>
      <c r="C43" s="620"/>
      <c r="D43" s="622">
        <f t="shared" si="1"/>
        <v>0</v>
      </c>
    </row>
    <row r="44" spans="1:4" x14ac:dyDescent="0.2">
      <c r="A44" s="64" t="s">
        <v>4204</v>
      </c>
      <c r="B44" s="204"/>
      <c r="C44" s="620"/>
      <c r="D44" s="622">
        <f t="shared" si="1"/>
        <v>0</v>
      </c>
    </row>
    <row r="45" spans="1:4" x14ac:dyDescent="0.2">
      <c r="A45" s="67" t="s">
        <v>3</v>
      </c>
      <c r="B45" s="203">
        <f>SUM(B46:B50)</f>
        <v>0</v>
      </c>
      <c r="C45" s="199">
        <f>SUM(C46:C50)</f>
        <v>0</v>
      </c>
      <c r="D45" s="210">
        <f>B45-C45</f>
        <v>0</v>
      </c>
    </row>
    <row r="46" spans="1:4" x14ac:dyDescent="0.2">
      <c r="A46" s="64" t="s">
        <v>156</v>
      </c>
      <c r="B46" s="204"/>
      <c r="C46" s="620"/>
      <c r="D46" s="622">
        <f t="shared" si="1"/>
        <v>0</v>
      </c>
    </row>
    <row r="47" spans="1:4" x14ac:dyDescent="0.2">
      <c r="A47" s="64" t="s">
        <v>37</v>
      </c>
      <c r="B47" s="204"/>
      <c r="C47" s="620"/>
      <c r="D47" s="622">
        <f t="shared" si="1"/>
        <v>0</v>
      </c>
    </row>
    <row r="48" spans="1:4" x14ac:dyDescent="0.2">
      <c r="A48" s="64" t="s">
        <v>2</v>
      </c>
      <c r="B48" s="204"/>
      <c r="C48" s="620"/>
      <c r="D48" s="622">
        <f t="shared" si="1"/>
        <v>0</v>
      </c>
    </row>
    <row r="49" spans="1:4" x14ac:dyDescent="0.2">
      <c r="A49" s="64" t="s">
        <v>38</v>
      </c>
      <c r="B49" s="204"/>
      <c r="C49" s="620"/>
      <c r="D49" s="622">
        <f t="shared" si="1"/>
        <v>0</v>
      </c>
    </row>
    <row r="50" spans="1:4" x14ac:dyDescent="0.2">
      <c r="A50" s="64" t="s">
        <v>4205</v>
      </c>
      <c r="B50" s="204"/>
      <c r="C50" s="620"/>
      <c r="D50" s="622">
        <f t="shared" si="1"/>
        <v>0</v>
      </c>
    </row>
    <row r="51" spans="1:4" x14ac:dyDescent="0.2">
      <c r="A51" s="43" t="s">
        <v>57</v>
      </c>
      <c r="B51" s="206">
        <f>B52+B58</f>
        <v>0</v>
      </c>
      <c r="C51" s="200">
        <f t="shared" ref="C51" si="4">C52+C58</f>
        <v>0</v>
      </c>
      <c r="D51" s="211">
        <f t="shared" si="1"/>
        <v>0</v>
      </c>
    </row>
    <row r="52" spans="1:4" x14ac:dyDescent="0.2">
      <c r="A52" s="67" t="s">
        <v>1</v>
      </c>
      <c r="B52" s="203">
        <f>SUM(B53:B57)</f>
        <v>0</v>
      </c>
      <c r="C52" s="199">
        <f>SUM(C53:C57)</f>
        <v>0</v>
      </c>
      <c r="D52" s="210">
        <f t="shared" si="1"/>
        <v>0</v>
      </c>
    </row>
    <row r="53" spans="1:4" x14ac:dyDescent="0.2">
      <c r="A53" s="64" t="s">
        <v>156</v>
      </c>
      <c r="B53" s="204"/>
      <c r="C53" s="620"/>
      <c r="D53" s="622">
        <f t="shared" si="1"/>
        <v>0</v>
      </c>
    </row>
    <row r="54" spans="1:4" x14ac:dyDescent="0.2">
      <c r="A54" s="64" t="s">
        <v>37</v>
      </c>
      <c r="B54" s="204"/>
      <c r="C54" s="620"/>
      <c r="D54" s="622">
        <f t="shared" si="1"/>
        <v>0</v>
      </c>
    </row>
    <row r="55" spans="1:4" x14ac:dyDescent="0.2">
      <c r="A55" s="64" t="s">
        <v>2</v>
      </c>
      <c r="B55" s="204"/>
      <c r="C55" s="620"/>
      <c r="D55" s="622">
        <f t="shared" si="1"/>
        <v>0</v>
      </c>
    </row>
    <row r="56" spans="1:4" x14ac:dyDescent="0.2">
      <c r="A56" s="64" t="s">
        <v>38</v>
      </c>
      <c r="B56" s="204"/>
      <c r="C56" s="620"/>
      <c r="D56" s="622">
        <f t="shared" si="1"/>
        <v>0</v>
      </c>
    </row>
    <row r="57" spans="1:4" x14ac:dyDescent="0.2">
      <c r="A57" s="64" t="s">
        <v>4204</v>
      </c>
      <c r="B57" s="204"/>
      <c r="C57" s="620"/>
      <c r="D57" s="622">
        <f t="shared" si="1"/>
        <v>0</v>
      </c>
    </row>
    <row r="58" spans="1:4" x14ac:dyDescent="0.2">
      <c r="A58" s="67" t="s">
        <v>3</v>
      </c>
      <c r="B58" s="203">
        <f>SUM(B59:B63)</f>
        <v>0</v>
      </c>
      <c r="C58" s="199">
        <f>SUM(C59:C63)</f>
        <v>0</v>
      </c>
      <c r="D58" s="210">
        <f t="shared" si="1"/>
        <v>0</v>
      </c>
    </row>
    <row r="59" spans="1:4" x14ac:dyDescent="0.2">
      <c r="A59" s="64" t="s">
        <v>156</v>
      </c>
      <c r="B59" s="204"/>
      <c r="C59" s="620"/>
      <c r="D59" s="622">
        <f t="shared" si="1"/>
        <v>0</v>
      </c>
    </row>
    <row r="60" spans="1:4" x14ac:dyDescent="0.2">
      <c r="A60" s="64" t="s">
        <v>37</v>
      </c>
      <c r="B60" s="204"/>
      <c r="C60" s="620"/>
      <c r="D60" s="622">
        <f t="shared" si="1"/>
        <v>0</v>
      </c>
    </row>
    <row r="61" spans="1:4" x14ac:dyDescent="0.2">
      <c r="A61" s="64" t="s">
        <v>2</v>
      </c>
      <c r="B61" s="204"/>
      <c r="C61" s="620"/>
      <c r="D61" s="622">
        <f t="shared" si="1"/>
        <v>0</v>
      </c>
    </row>
    <row r="62" spans="1:4" x14ac:dyDescent="0.2">
      <c r="A62" s="64" t="s">
        <v>38</v>
      </c>
      <c r="B62" s="204"/>
      <c r="C62" s="620"/>
      <c r="D62" s="622">
        <f t="shared" si="1"/>
        <v>0</v>
      </c>
    </row>
    <row r="63" spans="1:4" x14ac:dyDescent="0.2">
      <c r="A63" s="64" t="s">
        <v>4205</v>
      </c>
      <c r="B63" s="204"/>
      <c r="C63" s="620"/>
      <c r="D63" s="622">
        <f t="shared" si="1"/>
        <v>0</v>
      </c>
    </row>
    <row r="64" spans="1:4" x14ac:dyDescent="0.2">
      <c r="A64" s="43" t="s">
        <v>58</v>
      </c>
      <c r="B64" s="206">
        <f>SUM(B65:B67)</f>
        <v>0</v>
      </c>
      <c r="C64" s="200">
        <f>SUM(C65:C67)</f>
        <v>0</v>
      </c>
      <c r="D64" s="211">
        <f t="shared" si="1"/>
        <v>0</v>
      </c>
    </row>
    <row r="65" spans="1:4" x14ac:dyDescent="0.2">
      <c r="A65" s="41" t="s">
        <v>160</v>
      </c>
      <c r="B65" s="204"/>
      <c r="C65" s="620"/>
      <c r="D65" s="622">
        <f t="shared" si="1"/>
        <v>0</v>
      </c>
    </row>
    <row r="66" spans="1:4" x14ac:dyDescent="0.2">
      <c r="A66" s="41" t="s">
        <v>161</v>
      </c>
      <c r="B66" s="204"/>
      <c r="C66" s="620"/>
      <c r="D66" s="622">
        <f t="shared" si="1"/>
        <v>0</v>
      </c>
    </row>
    <row r="67" spans="1:4" x14ac:dyDescent="0.2">
      <c r="A67" s="41" t="s">
        <v>162</v>
      </c>
      <c r="B67" s="204"/>
      <c r="C67" s="621"/>
      <c r="D67" s="623">
        <f t="shared" si="1"/>
        <v>0</v>
      </c>
    </row>
    <row r="68" spans="1:4" x14ac:dyDescent="0.2">
      <c r="A68" s="32" t="s">
        <v>4</v>
      </c>
      <c r="B68" s="207">
        <f>B8+B23+B38+B51+B64</f>
        <v>0</v>
      </c>
      <c r="C68" s="156">
        <f>C8+C23+C38+C51+C64</f>
        <v>0</v>
      </c>
      <c r="D68" s="215">
        <f>B68-C68</f>
        <v>0</v>
      </c>
    </row>
    <row r="69" spans="1:4" x14ac:dyDescent="0.2">
      <c r="A69" s="37"/>
    </row>
    <row r="70" spans="1:4" x14ac:dyDescent="0.2">
      <c r="A70" s="190" t="s">
        <v>169</v>
      </c>
    </row>
    <row r="71" spans="1:4" x14ac:dyDescent="0.2">
      <c r="A71" s="44" t="s">
        <v>5</v>
      </c>
    </row>
    <row r="72" spans="1:4" ht="66" customHeight="1" x14ac:dyDescent="0.2">
      <c r="A72" s="655" t="s">
        <v>4343</v>
      </c>
      <c r="B72" s="655"/>
      <c r="C72" s="655"/>
      <c r="D72" s="655"/>
    </row>
    <row r="73" spans="1:4" ht="27" customHeight="1" x14ac:dyDescent="0.2">
      <c r="A73" s="655" t="s">
        <v>170</v>
      </c>
      <c r="B73" s="655"/>
      <c r="C73" s="655"/>
      <c r="D73" s="655"/>
    </row>
    <row r="74" spans="1:4" ht="42" customHeight="1" x14ac:dyDescent="0.2">
      <c r="A74" s="655" t="s">
        <v>4206</v>
      </c>
      <c r="B74" s="655"/>
      <c r="C74" s="655"/>
      <c r="D74" s="655"/>
    </row>
    <row r="75" spans="1:4" ht="41.25" customHeight="1" x14ac:dyDescent="0.2">
      <c r="A75" s="655" t="s">
        <v>4207</v>
      </c>
      <c r="B75" s="655"/>
      <c r="C75" s="655"/>
      <c r="D75" s="655"/>
    </row>
    <row r="76" spans="1:4" ht="15.75" customHeight="1" x14ac:dyDescent="0.2">
      <c r="A76" s="655" t="s">
        <v>4208</v>
      </c>
      <c r="B76" s="655"/>
      <c r="C76" s="655"/>
      <c r="D76" s="655"/>
    </row>
    <row r="77" spans="1:4" ht="14.25" customHeight="1" x14ac:dyDescent="0.2">
      <c r="A77" s="130"/>
    </row>
    <row r="78" spans="1:4" x14ac:dyDescent="0.2">
      <c r="A78" s="56" t="s">
        <v>6</v>
      </c>
    </row>
    <row r="79" spans="1:4" x14ac:dyDescent="0.2">
      <c r="A79" s="646"/>
      <c r="B79" s="647"/>
      <c r="C79" s="647"/>
      <c r="D79" s="648"/>
    </row>
    <row r="80" spans="1:4" x14ac:dyDescent="0.2">
      <c r="A80" s="649"/>
      <c r="B80" s="650"/>
      <c r="C80" s="650"/>
      <c r="D80" s="651"/>
    </row>
    <row r="81" spans="1:4" x14ac:dyDescent="0.2">
      <c r="A81" s="652"/>
      <c r="B81" s="653"/>
      <c r="C81" s="653"/>
      <c r="D81" s="654"/>
    </row>
    <row r="82" spans="1:4" ht="12.75" customHeight="1" x14ac:dyDescent="0.2">
      <c r="A82" s="37"/>
    </row>
    <row r="83" spans="1:4" x14ac:dyDescent="0.2">
      <c r="A83" s="47" t="s">
        <v>4209</v>
      </c>
      <c r="B83" s="191"/>
      <c r="C83" s="192"/>
    </row>
    <row r="84" spans="1:4" x14ac:dyDescent="0.2">
      <c r="A84" s="241" t="s">
        <v>65</v>
      </c>
      <c r="B84" s="189"/>
      <c r="C84" s="193"/>
    </row>
    <row r="85" spans="1:4" x14ac:dyDescent="0.2">
      <c r="A85" s="241" t="s">
        <v>4210</v>
      </c>
      <c r="B85" s="189"/>
      <c r="C85" s="193"/>
    </row>
    <row r="86" spans="1:4" x14ac:dyDescent="0.2">
      <c r="A86" s="50"/>
      <c r="B86" s="194"/>
      <c r="C86" s="195"/>
    </row>
  </sheetData>
  <sheetProtection password="CC6A" sheet="1" objects="1" scenarios="1"/>
  <mergeCells count="10">
    <mergeCell ref="A79:D81"/>
    <mergeCell ref="B5:D5"/>
    <mergeCell ref="B6:B7"/>
    <mergeCell ref="C6:C7"/>
    <mergeCell ref="D6:D7"/>
    <mergeCell ref="A76:D76"/>
    <mergeCell ref="A72:D72"/>
    <mergeCell ref="A73:D73"/>
    <mergeCell ref="A74:D74"/>
    <mergeCell ref="A75:D75"/>
  </mergeCells>
  <pageMargins left="0.7" right="0.7" top="0.75" bottom="0.75" header="0.3" footer="0.3"/>
  <pageSetup scale="43" orientation="landscape" r:id="rId1"/>
  <ignoredErrors>
    <ignoredError sqref="B64"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workbookViewId="0">
      <pane xSplit="1" ySplit="6" topLeftCell="B7" activePane="bottomRight" state="frozen"/>
      <selection activeCell="A41" sqref="A41"/>
      <selection pane="topRight" activeCell="A41" sqref="A41"/>
      <selection pane="bottomLeft" activeCell="A41" sqref="A41"/>
      <selection pane="bottomRight"/>
    </sheetView>
  </sheetViews>
  <sheetFormatPr defaultRowHeight="12.75" x14ac:dyDescent="0.2"/>
  <cols>
    <col min="1" max="1" width="62.1640625" style="36" customWidth="1"/>
    <col min="2" max="2" width="17.33203125" style="37" customWidth="1"/>
    <col min="3" max="3" width="17" style="37" customWidth="1"/>
    <col min="4" max="4" width="16.1640625" style="37" customWidth="1"/>
    <col min="5" max="5" width="17.83203125" style="37" customWidth="1"/>
    <col min="6" max="6" width="19.1640625" style="37" customWidth="1"/>
    <col min="7" max="7" width="16.5" style="37" customWidth="1"/>
    <col min="8" max="242" width="9.33203125" style="37"/>
    <col min="243" max="243" width="76.83203125" style="37" customWidth="1"/>
    <col min="244" max="244" width="16.1640625" style="37" customWidth="1"/>
    <col min="245" max="245" width="12.83203125" style="37" customWidth="1"/>
    <col min="246" max="246" width="16.1640625" style="37" customWidth="1"/>
    <col min="247" max="247" width="14.6640625" style="37" customWidth="1"/>
    <col min="248" max="248" width="9.33203125" style="37"/>
    <col min="249" max="249" width="75" style="37" bestFit="1" customWidth="1"/>
    <col min="250" max="250" width="12.33203125" style="37" customWidth="1"/>
    <col min="251" max="251" width="65.33203125" style="37" bestFit="1" customWidth="1"/>
    <col min="252" max="252" width="22.33203125" style="37" bestFit="1" customWidth="1"/>
    <col min="253" max="253" width="22.33203125" style="37" customWidth="1"/>
    <col min="254" max="254" width="35.1640625" style="37" bestFit="1" customWidth="1"/>
    <col min="255" max="498" width="9.33203125" style="37"/>
    <col min="499" max="499" width="76.83203125" style="37" customWidth="1"/>
    <col min="500" max="500" width="16.1640625" style="37" customWidth="1"/>
    <col min="501" max="501" width="12.83203125" style="37" customWidth="1"/>
    <col min="502" max="502" width="16.1640625" style="37" customWidth="1"/>
    <col min="503" max="503" width="14.6640625" style="37" customWidth="1"/>
    <col min="504" max="504" width="9.33203125" style="37"/>
    <col min="505" max="505" width="75" style="37" bestFit="1" customWidth="1"/>
    <col min="506" max="506" width="12.33203125" style="37" customWidth="1"/>
    <col min="507" max="507" width="65.33203125" style="37" bestFit="1" customWidth="1"/>
    <col min="508" max="508" width="22.33203125" style="37" bestFit="1" customWidth="1"/>
    <col min="509" max="509" width="22.33203125" style="37" customWidth="1"/>
    <col min="510" max="510" width="35.1640625" style="37" bestFit="1" customWidth="1"/>
    <col min="511" max="754" width="9.33203125" style="37"/>
    <col min="755" max="755" width="76.83203125" style="37" customWidth="1"/>
    <col min="756" max="756" width="16.1640625" style="37" customWidth="1"/>
    <col min="757" max="757" width="12.83203125" style="37" customWidth="1"/>
    <col min="758" max="758" width="16.1640625" style="37" customWidth="1"/>
    <col min="759" max="759" width="14.6640625" style="37" customWidth="1"/>
    <col min="760" max="760" width="9.33203125" style="37"/>
    <col min="761" max="761" width="75" style="37" bestFit="1" customWidth="1"/>
    <col min="762" max="762" width="12.33203125" style="37" customWidth="1"/>
    <col min="763" max="763" width="65.33203125" style="37" bestFit="1" customWidth="1"/>
    <col min="764" max="764" width="22.33203125" style="37" bestFit="1" customWidth="1"/>
    <col min="765" max="765" width="22.33203125" style="37" customWidth="1"/>
    <col min="766" max="766" width="35.1640625" style="37" bestFit="1" customWidth="1"/>
    <col min="767" max="1010" width="9.33203125" style="37"/>
    <col min="1011" max="1011" width="76.83203125" style="37" customWidth="1"/>
    <col min="1012" max="1012" width="16.1640625" style="37" customWidth="1"/>
    <col min="1013" max="1013" width="12.83203125" style="37" customWidth="1"/>
    <col min="1014" max="1014" width="16.1640625" style="37" customWidth="1"/>
    <col min="1015" max="1015" width="14.6640625" style="37" customWidth="1"/>
    <col min="1016" max="1016" width="9.33203125" style="37"/>
    <col min="1017" max="1017" width="75" style="37" bestFit="1" customWidth="1"/>
    <col min="1018" max="1018" width="12.33203125" style="37" customWidth="1"/>
    <col min="1019" max="1019" width="65.33203125" style="37" bestFit="1" customWidth="1"/>
    <col min="1020" max="1020" width="22.33203125" style="37" bestFit="1" customWidth="1"/>
    <col min="1021" max="1021" width="22.33203125" style="37" customWidth="1"/>
    <col min="1022" max="1022" width="35.1640625" style="37" bestFit="1" customWidth="1"/>
    <col min="1023" max="1266" width="9.33203125" style="37"/>
    <col min="1267" max="1267" width="76.83203125" style="37" customWidth="1"/>
    <col min="1268" max="1268" width="16.1640625" style="37" customWidth="1"/>
    <col min="1269" max="1269" width="12.83203125" style="37" customWidth="1"/>
    <col min="1270" max="1270" width="16.1640625" style="37" customWidth="1"/>
    <col min="1271" max="1271" width="14.6640625" style="37" customWidth="1"/>
    <col min="1272" max="1272" width="9.33203125" style="37"/>
    <col min="1273" max="1273" width="75" style="37" bestFit="1" customWidth="1"/>
    <col min="1274" max="1274" width="12.33203125" style="37" customWidth="1"/>
    <col min="1275" max="1275" width="65.33203125" style="37" bestFit="1" customWidth="1"/>
    <col min="1276" max="1276" width="22.33203125" style="37" bestFit="1" customWidth="1"/>
    <col min="1277" max="1277" width="22.33203125" style="37" customWidth="1"/>
    <col min="1278" max="1278" width="35.1640625" style="37" bestFit="1" customWidth="1"/>
    <col min="1279" max="1522" width="9.33203125" style="37"/>
    <col min="1523" max="1523" width="76.83203125" style="37" customWidth="1"/>
    <col min="1524" max="1524" width="16.1640625" style="37" customWidth="1"/>
    <col min="1525" max="1525" width="12.83203125" style="37" customWidth="1"/>
    <col min="1526" max="1526" width="16.1640625" style="37" customWidth="1"/>
    <col min="1527" max="1527" width="14.6640625" style="37" customWidth="1"/>
    <col min="1528" max="1528" width="9.33203125" style="37"/>
    <col min="1529" max="1529" width="75" style="37" bestFit="1" customWidth="1"/>
    <col min="1530" max="1530" width="12.33203125" style="37" customWidth="1"/>
    <col min="1531" max="1531" width="65.33203125" style="37" bestFit="1" customWidth="1"/>
    <col min="1532" max="1532" width="22.33203125" style="37" bestFit="1" customWidth="1"/>
    <col min="1533" max="1533" width="22.33203125" style="37" customWidth="1"/>
    <col min="1534" max="1534" width="35.1640625" style="37" bestFit="1" customWidth="1"/>
    <col min="1535" max="1778" width="9.33203125" style="37"/>
    <col min="1779" max="1779" width="76.83203125" style="37" customWidth="1"/>
    <col min="1780" max="1780" width="16.1640625" style="37" customWidth="1"/>
    <col min="1781" max="1781" width="12.83203125" style="37" customWidth="1"/>
    <col min="1782" max="1782" width="16.1640625" style="37" customWidth="1"/>
    <col min="1783" max="1783" width="14.6640625" style="37" customWidth="1"/>
    <col min="1784" max="1784" width="9.33203125" style="37"/>
    <col min="1785" max="1785" width="75" style="37" bestFit="1" customWidth="1"/>
    <col min="1786" max="1786" width="12.33203125" style="37" customWidth="1"/>
    <col min="1787" max="1787" width="65.33203125" style="37" bestFit="1" customWidth="1"/>
    <col min="1788" max="1788" width="22.33203125" style="37" bestFit="1" customWidth="1"/>
    <col min="1789" max="1789" width="22.33203125" style="37" customWidth="1"/>
    <col min="1790" max="1790" width="35.1640625" style="37" bestFit="1" customWidth="1"/>
    <col min="1791" max="2034" width="9.33203125" style="37"/>
    <col min="2035" max="2035" width="76.83203125" style="37" customWidth="1"/>
    <col min="2036" max="2036" width="16.1640625" style="37" customWidth="1"/>
    <col min="2037" max="2037" width="12.83203125" style="37" customWidth="1"/>
    <col min="2038" max="2038" width="16.1640625" style="37" customWidth="1"/>
    <col min="2039" max="2039" width="14.6640625" style="37" customWidth="1"/>
    <col min="2040" max="2040" width="9.33203125" style="37"/>
    <col min="2041" max="2041" width="75" style="37" bestFit="1" customWidth="1"/>
    <col min="2042" max="2042" width="12.33203125" style="37" customWidth="1"/>
    <col min="2043" max="2043" width="65.33203125" style="37" bestFit="1" customWidth="1"/>
    <col min="2044" max="2044" width="22.33203125" style="37" bestFit="1" customWidth="1"/>
    <col min="2045" max="2045" width="22.33203125" style="37" customWidth="1"/>
    <col min="2046" max="2046" width="35.1640625" style="37" bestFit="1" customWidth="1"/>
    <col min="2047" max="2290" width="9.33203125" style="37"/>
    <col min="2291" max="2291" width="76.83203125" style="37" customWidth="1"/>
    <col min="2292" max="2292" width="16.1640625" style="37" customWidth="1"/>
    <col min="2293" max="2293" width="12.83203125" style="37" customWidth="1"/>
    <col min="2294" max="2294" width="16.1640625" style="37" customWidth="1"/>
    <col min="2295" max="2295" width="14.6640625" style="37" customWidth="1"/>
    <col min="2296" max="2296" width="9.33203125" style="37"/>
    <col min="2297" max="2297" width="75" style="37" bestFit="1" customWidth="1"/>
    <col min="2298" max="2298" width="12.33203125" style="37" customWidth="1"/>
    <col min="2299" max="2299" width="65.33203125" style="37" bestFit="1" customWidth="1"/>
    <col min="2300" max="2300" width="22.33203125" style="37" bestFit="1" customWidth="1"/>
    <col min="2301" max="2301" width="22.33203125" style="37" customWidth="1"/>
    <col min="2302" max="2302" width="35.1640625" style="37" bestFit="1" customWidth="1"/>
    <col min="2303" max="2546" width="9.33203125" style="37"/>
    <col min="2547" max="2547" width="76.83203125" style="37" customWidth="1"/>
    <col min="2548" max="2548" width="16.1640625" style="37" customWidth="1"/>
    <col min="2549" max="2549" width="12.83203125" style="37" customWidth="1"/>
    <col min="2550" max="2550" width="16.1640625" style="37" customWidth="1"/>
    <col min="2551" max="2551" width="14.6640625" style="37" customWidth="1"/>
    <col min="2552" max="2552" width="9.33203125" style="37"/>
    <col min="2553" max="2553" width="75" style="37" bestFit="1" customWidth="1"/>
    <col min="2554" max="2554" width="12.33203125" style="37" customWidth="1"/>
    <col min="2555" max="2555" width="65.33203125" style="37" bestFit="1" customWidth="1"/>
    <col min="2556" max="2556" width="22.33203125" style="37" bestFit="1" customWidth="1"/>
    <col min="2557" max="2557" width="22.33203125" style="37" customWidth="1"/>
    <col min="2558" max="2558" width="35.1640625" style="37" bestFit="1" customWidth="1"/>
    <col min="2559" max="2802" width="9.33203125" style="37"/>
    <col min="2803" max="2803" width="76.83203125" style="37" customWidth="1"/>
    <col min="2804" max="2804" width="16.1640625" style="37" customWidth="1"/>
    <col min="2805" max="2805" width="12.83203125" style="37" customWidth="1"/>
    <col min="2806" max="2806" width="16.1640625" style="37" customWidth="1"/>
    <col min="2807" max="2807" width="14.6640625" style="37" customWidth="1"/>
    <col min="2808" max="2808" width="9.33203125" style="37"/>
    <col min="2809" max="2809" width="75" style="37" bestFit="1" customWidth="1"/>
    <col min="2810" max="2810" width="12.33203125" style="37" customWidth="1"/>
    <col min="2811" max="2811" width="65.33203125" style="37" bestFit="1" customWidth="1"/>
    <col min="2812" max="2812" width="22.33203125" style="37" bestFit="1" customWidth="1"/>
    <col min="2813" max="2813" width="22.33203125" style="37" customWidth="1"/>
    <col min="2814" max="2814" width="35.1640625" style="37" bestFit="1" customWidth="1"/>
    <col min="2815" max="3058" width="9.33203125" style="37"/>
    <col min="3059" max="3059" width="76.83203125" style="37" customWidth="1"/>
    <col min="3060" max="3060" width="16.1640625" style="37" customWidth="1"/>
    <col min="3061" max="3061" width="12.83203125" style="37" customWidth="1"/>
    <col min="3062" max="3062" width="16.1640625" style="37" customWidth="1"/>
    <col min="3063" max="3063" width="14.6640625" style="37" customWidth="1"/>
    <col min="3064" max="3064" width="9.33203125" style="37"/>
    <col min="3065" max="3065" width="75" style="37" bestFit="1" customWidth="1"/>
    <col min="3066" max="3066" width="12.33203125" style="37" customWidth="1"/>
    <col min="3067" max="3067" width="65.33203125" style="37" bestFit="1" customWidth="1"/>
    <col min="3068" max="3068" width="22.33203125" style="37" bestFit="1" customWidth="1"/>
    <col min="3069" max="3069" width="22.33203125" style="37" customWidth="1"/>
    <col min="3070" max="3070" width="35.1640625" style="37" bestFit="1" customWidth="1"/>
    <col min="3071" max="3314" width="9.33203125" style="37"/>
    <col min="3315" max="3315" width="76.83203125" style="37" customWidth="1"/>
    <col min="3316" max="3316" width="16.1640625" style="37" customWidth="1"/>
    <col min="3317" max="3317" width="12.83203125" style="37" customWidth="1"/>
    <col min="3318" max="3318" width="16.1640625" style="37" customWidth="1"/>
    <col min="3319" max="3319" width="14.6640625" style="37" customWidth="1"/>
    <col min="3320" max="3320" width="9.33203125" style="37"/>
    <col min="3321" max="3321" width="75" style="37" bestFit="1" customWidth="1"/>
    <col min="3322" max="3322" width="12.33203125" style="37" customWidth="1"/>
    <col min="3323" max="3323" width="65.33203125" style="37" bestFit="1" customWidth="1"/>
    <col min="3324" max="3324" width="22.33203125" style="37" bestFit="1" customWidth="1"/>
    <col min="3325" max="3325" width="22.33203125" style="37" customWidth="1"/>
    <col min="3326" max="3326" width="35.1640625" style="37" bestFit="1" customWidth="1"/>
    <col min="3327" max="3570" width="9.33203125" style="37"/>
    <col min="3571" max="3571" width="76.83203125" style="37" customWidth="1"/>
    <col min="3572" max="3572" width="16.1640625" style="37" customWidth="1"/>
    <col min="3573" max="3573" width="12.83203125" style="37" customWidth="1"/>
    <col min="3574" max="3574" width="16.1640625" style="37" customWidth="1"/>
    <col min="3575" max="3575" width="14.6640625" style="37" customWidth="1"/>
    <col min="3576" max="3576" width="9.33203125" style="37"/>
    <col min="3577" max="3577" width="75" style="37" bestFit="1" customWidth="1"/>
    <col min="3578" max="3578" width="12.33203125" style="37" customWidth="1"/>
    <col min="3579" max="3579" width="65.33203125" style="37" bestFit="1" customWidth="1"/>
    <col min="3580" max="3580" width="22.33203125" style="37" bestFit="1" customWidth="1"/>
    <col min="3581" max="3581" width="22.33203125" style="37" customWidth="1"/>
    <col min="3582" max="3582" width="35.1640625" style="37" bestFit="1" customWidth="1"/>
    <col min="3583" max="3826" width="9.33203125" style="37"/>
    <col min="3827" max="3827" width="76.83203125" style="37" customWidth="1"/>
    <col min="3828" max="3828" width="16.1640625" style="37" customWidth="1"/>
    <col min="3829" max="3829" width="12.83203125" style="37" customWidth="1"/>
    <col min="3830" max="3830" width="16.1640625" style="37" customWidth="1"/>
    <col min="3831" max="3831" width="14.6640625" style="37" customWidth="1"/>
    <col min="3832" max="3832" width="9.33203125" style="37"/>
    <col min="3833" max="3833" width="75" style="37" bestFit="1" customWidth="1"/>
    <col min="3834" max="3834" width="12.33203125" style="37" customWidth="1"/>
    <col min="3835" max="3835" width="65.33203125" style="37" bestFit="1" customWidth="1"/>
    <col min="3836" max="3836" width="22.33203125" style="37" bestFit="1" customWidth="1"/>
    <col min="3837" max="3837" width="22.33203125" style="37" customWidth="1"/>
    <col min="3838" max="3838" width="35.1640625" style="37" bestFit="1" customWidth="1"/>
    <col min="3839" max="4082" width="9.33203125" style="37"/>
    <col min="4083" max="4083" width="76.83203125" style="37" customWidth="1"/>
    <col min="4084" max="4084" width="16.1640625" style="37" customWidth="1"/>
    <col min="4085" max="4085" width="12.83203125" style="37" customWidth="1"/>
    <col min="4086" max="4086" width="16.1640625" style="37" customWidth="1"/>
    <col min="4087" max="4087" width="14.6640625" style="37" customWidth="1"/>
    <col min="4088" max="4088" width="9.33203125" style="37"/>
    <col min="4089" max="4089" width="75" style="37" bestFit="1" customWidth="1"/>
    <col min="4090" max="4090" width="12.33203125" style="37" customWidth="1"/>
    <col min="4091" max="4091" width="65.33203125" style="37" bestFit="1" customWidth="1"/>
    <col min="4092" max="4092" width="22.33203125" style="37" bestFit="1" customWidth="1"/>
    <col min="4093" max="4093" width="22.33203125" style="37" customWidth="1"/>
    <col min="4094" max="4094" width="35.1640625" style="37" bestFit="1" customWidth="1"/>
    <col min="4095" max="4338" width="9.33203125" style="37"/>
    <col min="4339" max="4339" width="76.83203125" style="37" customWidth="1"/>
    <col min="4340" max="4340" width="16.1640625" style="37" customWidth="1"/>
    <col min="4341" max="4341" width="12.83203125" style="37" customWidth="1"/>
    <col min="4342" max="4342" width="16.1640625" style="37" customWidth="1"/>
    <col min="4343" max="4343" width="14.6640625" style="37" customWidth="1"/>
    <col min="4344" max="4344" width="9.33203125" style="37"/>
    <col min="4345" max="4345" width="75" style="37" bestFit="1" customWidth="1"/>
    <col min="4346" max="4346" width="12.33203125" style="37" customWidth="1"/>
    <col min="4347" max="4347" width="65.33203125" style="37" bestFit="1" customWidth="1"/>
    <col min="4348" max="4348" width="22.33203125" style="37" bestFit="1" customWidth="1"/>
    <col min="4349" max="4349" width="22.33203125" style="37" customWidth="1"/>
    <col min="4350" max="4350" width="35.1640625" style="37" bestFit="1" customWidth="1"/>
    <col min="4351" max="4594" width="9.33203125" style="37"/>
    <col min="4595" max="4595" width="76.83203125" style="37" customWidth="1"/>
    <col min="4596" max="4596" width="16.1640625" style="37" customWidth="1"/>
    <col min="4597" max="4597" width="12.83203125" style="37" customWidth="1"/>
    <col min="4598" max="4598" width="16.1640625" style="37" customWidth="1"/>
    <col min="4599" max="4599" width="14.6640625" style="37" customWidth="1"/>
    <col min="4600" max="4600" width="9.33203125" style="37"/>
    <col min="4601" max="4601" width="75" style="37" bestFit="1" customWidth="1"/>
    <col min="4602" max="4602" width="12.33203125" style="37" customWidth="1"/>
    <col min="4603" max="4603" width="65.33203125" style="37" bestFit="1" customWidth="1"/>
    <col min="4604" max="4604" width="22.33203125" style="37" bestFit="1" customWidth="1"/>
    <col min="4605" max="4605" width="22.33203125" style="37" customWidth="1"/>
    <col min="4606" max="4606" width="35.1640625" style="37" bestFit="1" customWidth="1"/>
    <col min="4607" max="4850" width="9.33203125" style="37"/>
    <col min="4851" max="4851" width="76.83203125" style="37" customWidth="1"/>
    <col min="4852" max="4852" width="16.1640625" style="37" customWidth="1"/>
    <col min="4853" max="4853" width="12.83203125" style="37" customWidth="1"/>
    <col min="4854" max="4854" width="16.1640625" style="37" customWidth="1"/>
    <col min="4855" max="4855" width="14.6640625" style="37" customWidth="1"/>
    <col min="4856" max="4856" width="9.33203125" style="37"/>
    <col min="4857" max="4857" width="75" style="37" bestFit="1" customWidth="1"/>
    <col min="4858" max="4858" width="12.33203125" style="37" customWidth="1"/>
    <col min="4859" max="4859" width="65.33203125" style="37" bestFit="1" customWidth="1"/>
    <col min="4860" max="4860" width="22.33203125" style="37" bestFit="1" customWidth="1"/>
    <col min="4861" max="4861" width="22.33203125" style="37" customWidth="1"/>
    <col min="4862" max="4862" width="35.1640625" style="37" bestFit="1" customWidth="1"/>
    <col min="4863" max="5106" width="9.33203125" style="37"/>
    <col min="5107" max="5107" width="76.83203125" style="37" customWidth="1"/>
    <col min="5108" max="5108" width="16.1640625" style="37" customWidth="1"/>
    <col min="5109" max="5109" width="12.83203125" style="37" customWidth="1"/>
    <col min="5110" max="5110" width="16.1640625" style="37" customWidth="1"/>
    <col min="5111" max="5111" width="14.6640625" style="37" customWidth="1"/>
    <col min="5112" max="5112" width="9.33203125" style="37"/>
    <col min="5113" max="5113" width="75" style="37" bestFit="1" customWidth="1"/>
    <col min="5114" max="5114" width="12.33203125" style="37" customWidth="1"/>
    <col min="5115" max="5115" width="65.33203125" style="37" bestFit="1" customWidth="1"/>
    <col min="5116" max="5116" width="22.33203125" style="37" bestFit="1" customWidth="1"/>
    <col min="5117" max="5117" width="22.33203125" style="37" customWidth="1"/>
    <col min="5118" max="5118" width="35.1640625" style="37" bestFit="1" customWidth="1"/>
    <col min="5119" max="5362" width="9.33203125" style="37"/>
    <col min="5363" max="5363" width="76.83203125" style="37" customWidth="1"/>
    <col min="5364" max="5364" width="16.1640625" style="37" customWidth="1"/>
    <col min="5365" max="5365" width="12.83203125" style="37" customWidth="1"/>
    <col min="5366" max="5366" width="16.1640625" style="37" customWidth="1"/>
    <col min="5367" max="5367" width="14.6640625" style="37" customWidth="1"/>
    <col min="5368" max="5368" width="9.33203125" style="37"/>
    <col min="5369" max="5369" width="75" style="37" bestFit="1" customWidth="1"/>
    <col min="5370" max="5370" width="12.33203125" style="37" customWidth="1"/>
    <col min="5371" max="5371" width="65.33203125" style="37" bestFit="1" customWidth="1"/>
    <col min="5372" max="5372" width="22.33203125" style="37" bestFit="1" customWidth="1"/>
    <col min="5373" max="5373" width="22.33203125" style="37" customWidth="1"/>
    <col min="5374" max="5374" width="35.1640625" style="37" bestFit="1" customWidth="1"/>
    <col min="5375" max="5618" width="9.33203125" style="37"/>
    <col min="5619" max="5619" width="76.83203125" style="37" customWidth="1"/>
    <col min="5620" max="5620" width="16.1640625" style="37" customWidth="1"/>
    <col min="5621" max="5621" width="12.83203125" style="37" customWidth="1"/>
    <col min="5622" max="5622" width="16.1640625" style="37" customWidth="1"/>
    <col min="5623" max="5623" width="14.6640625" style="37" customWidth="1"/>
    <col min="5624" max="5624" width="9.33203125" style="37"/>
    <col min="5625" max="5625" width="75" style="37" bestFit="1" customWidth="1"/>
    <col min="5626" max="5626" width="12.33203125" style="37" customWidth="1"/>
    <col min="5627" max="5627" width="65.33203125" style="37" bestFit="1" customWidth="1"/>
    <col min="5628" max="5628" width="22.33203125" style="37" bestFit="1" customWidth="1"/>
    <col min="5629" max="5629" width="22.33203125" style="37" customWidth="1"/>
    <col min="5630" max="5630" width="35.1640625" style="37" bestFit="1" customWidth="1"/>
    <col min="5631" max="5874" width="9.33203125" style="37"/>
    <col min="5875" max="5875" width="76.83203125" style="37" customWidth="1"/>
    <col min="5876" max="5876" width="16.1640625" style="37" customWidth="1"/>
    <col min="5877" max="5877" width="12.83203125" style="37" customWidth="1"/>
    <col min="5878" max="5878" width="16.1640625" style="37" customWidth="1"/>
    <col min="5879" max="5879" width="14.6640625" style="37" customWidth="1"/>
    <col min="5880" max="5880" width="9.33203125" style="37"/>
    <col min="5881" max="5881" width="75" style="37" bestFit="1" customWidth="1"/>
    <col min="5882" max="5882" width="12.33203125" style="37" customWidth="1"/>
    <col min="5883" max="5883" width="65.33203125" style="37" bestFit="1" customWidth="1"/>
    <col min="5884" max="5884" width="22.33203125" style="37" bestFit="1" customWidth="1"/>
    <col min="5885" max="5885" width="22.33203125" style="37" customWidth="1"/>
    <col min="5886" max="5886" width="35.1640625" style="37" bestFit="1" customWidth="1"/>
    <col min="5887" max="6130" width="9.33203125" style="37"/>
    <col min="6131" max="6131" width="76.83203125" style="37" customWidth="1"/>
    <col min="6132" max="6132" width="16.1640625" style="37" customWidth="1"/>
    <col min="6133" max="6133" width="12.83203125" style="37" customWidth="1"/>
    <col min="6134" max="6134" width="16.1640625" style="37" customWidth="1"/>
    <col min="6135" max="6135" width="14.6640625" style="37" customWidth="1"/>
    <col min="6136" max="6136" width="9.33203125" style="37"/>
    <col min="6137" max="6137" width="75" style="37" bestFit="1" customWidth="1"/>
    <col min="6138" max="6138" width="12.33203125" style="37" customWidth="1"/>
    <col min="6139" max="6139" width="65.33203125" style="37" bestFit="1" customWidth="1"/>
    <col min="6140" max="6140" width="22.33203125" style="37" bestFit="1" customWidth="1"/>
    <col min="6141" max="6141" width="22.33203125" style="37" customWidth="1"/>
    <col min="6142" max="6142" width="35.1640625" style="37" bestFit="1" customWidth="1"/>
    <col min="6143" max="6386" width="9.33203125" style="37"/>
    <col min="6387" max="6387" width="76.83203125" style="37" customWidth="1"/>
    <col min="6388" max="6388" width="16.1640625" style="37" customWidth="1"/>
    <col min="6389" max="6389" width="12.83203125" style="37" customWidth="1"/>
    <col min="6390" max="6390" width="16.1640625" style="37" customWidth="1"/>
    <col min="6391" max="6391" width="14.6640625" style="37" customWidth="1"/>
    <col min="6392" max="6392" width="9.33203125" style="37"/>
    <col min="6393" max="6393" width="75" style="37" bestFit="1" customWidth="1"/>
    <col min="6394" max="6394" width="12.33203125" style="37" customWidth="1"/>
    <col min="6395" max="6395" width="65.33203125" style="37" bestFit="1" customWidth="1"/>
    <col min="6396" max="6396" width="22.33203125" style="37" bestFit="1" customWidth="1"/>
    <col min="6397" max="6397" width="22.33203125" style="37" customWidth="1"/>
    <col min="6398" max="6398" width="35.1640625" style="37" bestFit="1" customWidth="1"/>
    <col min="6399" max="6642" width="9.33203125" style="37"/>
    <col min="6643" max="6643" width="76.83203125" style="37" customWidth="1"/>
    <col min="6644" max="6644" width="16.1640625" style="37" customWidth="1"/>
    <col min="6645" max="6645" width="12.83203125" style="37" customWidth="1"/>
    <col min="6646" max="6646" width="16.1640625" style="37" customWidth="1"/>
    <col min="6647" max="6647" width="14.6640625" style="37" customWidth="1"/>
    <col min="6648" max="6648" width="9.33203125" style="37"/>
    <col min="6649" max="6649" width="75" style="37" bestFit="1" customWidth="1"/>
    <col min="6650" max="6650" width="12.33203125" style="37" customWidth="1"/>
    <col min="6651" max="6651" width="65.33203125" style="37" bestFit="1" customWidth="1"/>
    <col min="6652" max="6652" width="22.33203125" style="37" bestFit="1" customWidth="1"/>
    <col min="6653" max="6653" width="22.33203125" style="37" customWidth="1"/>
    <col min="6654" max="6654" width="35.1640625" style="37" bestFit="1" customWidth="1"/>
    <col min="6655" max="6898" width="9.33203125" style="37"/>
    <col min="6899" max="6899" width="76.83203125" style="37" customWidth="1"/>
    <col min="6900" max="6900" width="16.1640625" style="37" customWidth="1"/>
    <col min="6901" max="6901" width="12.83203125" style="37" customWidth="1"/>
    <col min="6902" max="6902" width="16.1640625" style="37" customWidth="1"/>
    <col min="6903" max="6903" width="14.6640625" style="37" customWidth="1"/>
    <col min="6904" max="6904" width="9.33203125" style="37"/>
    <col min="6905" max="6905" width="75" style="37" bestFit="1" customWidth="1"/>
    <col min="6906" max="6906" width="12.33203125" style="37" customWidth="1"/>
    <col min="6907" max="6907" width="65.33203125" style="37" bestFit="1" customWidth="1"/>
    <col min="6908" max="6908" width="22.33203125" style="37" bestFit="1" customWidth="1"/>
    <col min="6909" max="6909" width="22.33203125" style="37" customWidth="1"/>
    <col min="6910" max="6910" width="35.1640625" style="37" bestFit="1" customWidth="1"/>
    <col min="6911" max="7154" width="9.33203125" style="37"/>
    <col min="7155" max="7155" width="76.83203125" style="37" customWidth="1"/>
    <col min="7156" max="7156" width="16.1640625" style="37" customWidth="1"/>
    <col min="7157" max="7157" width="12.83203125" style="37" customWidth="1"/>
    <col min="7158" max="7158" width="16.1640625" style="37" customWidth="1"/>
    <col min="7159" max="7159" width="14.6640625" style="37" customWidth="1"/>
    <col min="7160" max="7160" width="9.33203125" style="37"/>
    <col min="7161" max="7161" width="75" style="37" bestFit="1" customWidth="1"/>
    <col min="7162" max="7162" width="12.33203125" style="37" customWidth="1"/>
    <col min="7163" max="7163" width="65.33203125" style="37" bestFit="1" customWidth="1"/>
    <col min="7164" max="7164" width="22.33203125" style="37" bestFit="1" customWidth="1"/>
    <col min="7165" max="7165" width="22.33203125" style="37" customWidth="1"/>
    <col min="7166" max="7166" width="35.1640625" style="37" bestFit="1" customWidth="1"/>
    <col min="7167" max="7410" width="9.33203125" style="37"/>
    <col min="7411" max="7411" width="76.83203125" style="37" customWidth="1"/>
    <col min="7412" max="7412" width="16.1640625" style="37" customWidth="1"/>
    <col min="7413" max="7413" width="12.83203125" style="37" customWidth="1"/>
    <col min="7414" max="7414" width="16.1640625" style="37" customWidth="1"/>
    <col min="7415" max="7415" width="14.6640625" style="37" customWidth="1"/>
    <col min="7416" max="7416" width="9.33203125" style="37"/>
    <col min="7417" max="7417" width="75" style="37" bestFit="1" customWidth="1"/>
    <col min="7418" max="7418" width="12.33203125" style="37" customWidth="1"/>
    <col min="7419" max="7419" width="65.33203125" style="37" bestFit="1" customWidth="1"/>
    <col min="7420" max="7420" width="22.33203125" style="37" bestFit="1" customWidth="1"/>
    <col min="7421" max="7421" width="22.33203125" style="37" customWidth="1"/>
    <col min="7422" max="7422" width="35.1640625" style="37" bestFit="1" customWidth="1"/>
    <col min="7423" max="7666" width="9.33203125" style="37"/>
    <col min="7667" max="7667" width="76.83203125" style="37" customWidth="1"/>
    <col min="7668" max="7668" width="16.1640625" style="37" customWidth="1"/>
    <col min="7669" max="7669" width="12.83203125" style="37" customWidth="1"/>
    <col min="7670" max="7670" width="16.1640625" style="37" customWidth="1"/>
    <col min="7671" max="7671" width="14.6640625" style="37" customWidth="1"/>
    <col min="7672" max="7672" width="9.33203125" style="37"/>
    <col min="7673" max="7673" width="75" style="37" bestFit="1" customWidth="1"/>
    <col min="7674" max="7674" width="12.33203125" style="37" customWidth="1"/>
    <col min="7675" max="7675" width="65.33203125" style="37" bestFit="1" customWidth="1"/>
    <col min="7676" max="7676" width="22.33203125" style="37" bestFit="1" customWidth="1"/>
    <col min="7677" max="7677" width="22.33203125" style="37" customWidth="1"/>
    <col min="7678" max="7678" width="35.1640625" style="37" bestFit="1" customWidth="1"/>
    <col min="7679" max="7922" width="9.33203125" style="37"/>
    <col min="7923" max="7923" width="76.83203125" style="37" customWidth="1"/>
    <col min="7924" max="7924" width="16.1640625" style="37" customWidth="1"/>
    <col min="7925" max="7925" width="12.83203125" style="37" customWidth="1"/>
    <col min="7926" max="7926" width="16.1640625" style="37" customWidth="1"/>
    <col min="7927" max="7927" width="14.6640625" style="37" customWidth="1"/>
    <col min="7928" max="7928" width="9.33203125" style="37"/>
    <col min="7929" max="7929" width="75" style="37" bestFit="1" customWidth="1"/>
    <col min="7930" max="7930" width="12.33203125" style="37" customWidth="1"/>
    <col min="7931" max="7931" width="65.33203125" style="37" bestFit="1" customWidth="1"/>
    <col min="7932" max="7932" width="22.33203125" style="37" bestFit="1" customWidth="1"/>
    <col min="7933" max="7933" width="22.33203125" style="37" customWidth="1"/>
    <col min="7934" max="7934" width="35.1640625" style="37" bestFit="1" customWidth="1"/>
    <col min="7935" max="8178" width="9.33203125" style="37"/>
    <col min="8179" max="8179" width="76.83203125" style="37" customWidth="1"/>
    <col min="8180" max="8180" width="16.1640625" style="37" customWidth="1"/>
    <col min="8181" max="8181" width="12.83203125" style="37" customWidth="1"/>
    <col min="8182" max="8182" width="16.1640625" style="37" customWidth="1"/>
    <col min="8183" max="8183" width="14.6640625" style="37" customWidth="1"/>
    <col min="8184" max="8184" width="9.33203125" style="37"/>
    <col min="8185" max="8185" width="75" style="37" bestFit="1" customWidth="1"/>
    <col min="8186" max="8186" width="12.33203125" style="37" customWidth="1"/>
    <col min="8187" max="8187" width="65.33203125" style="37" bestFit="1" customWidth="1"/>
    <col min="8188" max="8188" width="22.33203125" style="37" bestFit="1" customWidth="1"/>
    <col min="8189" max="8189" width="22.33203125" style="37" customWidth="1"/>
    <col min="8190" max="8190" width="35.1640625" style="37" bestFit="1" customWidth="1"/>
    <col min="8191" max="8434" width="9.33203125" style="37"/>
    <col min="8435" max="8435" width="76.83203125" style="37" customWidth="1"/>
    <col min="8436" max="8436" width="16.1640625" style="37" customWidth="1"/>
    <col min="8437" max="8437" width="12.83203125" style="37" customWidth="1"/>
    <col min="8438" max="8438" width="16.1640625" style="37" customWidth="1"/>
    <col min="8439" max="8439" width="14.6640625" style="37" customWidth="1"/>
    <col min="8440" max="8440" width="9.33203125" style="37"/>
    <col min="8441" max="8441" width="75" style="37" bestFit="1" customWidth="1"/>
    <col min="8442" max="8442" width="12.33203125" style="37" customWidth="1"/>
    <col min="8443" max="8443" width="65.33203125" style="37" bestFit="1" customWidth="1"/>
    <col min="8444" max="8444" width="22.33203125" style="37" bestFit="1" customWidth="1"/>
    <col min="8445" max="8445" width="22.33203125" style="37" customWidth="1"/>
    <col min="8446" max="8446" width="35.1640625" style="37" bestFit="1" customWidth="1"/>
    <col min="8447" max="8690" width="9.33203125" style="37"/>
    <col min="8691" max="8691" width="76.83203125" style="37" customWidth="1"/>
    <col min="8692" max="8692" width="16.1640625" style="37" customWidth="1"/>
    <col min="8693" max="8693" width="12.83203125" style="37" customWidth="1"/>
    <col min="8694" max="8694" width="16.1640625" style="37" customWidth="1"/>
    <col min="8695" max="8695" width="14.6640625" style="37" customWidth="1"/>
    <col min="8696" max="8696" width="9.33203125" style="37"/>
    <col min="8697" max="8697" width="75" style="37" bestFit="1" customWidth="1"/>
    <col min="8698" max="8698" width="12.33203125" style="37" customWidth="1"/>
    <col min="8699" max="8699" width="65.33203125" style="37" bestFit="1" customWidth="1"/>
    <col min="8700" max="8700" width="22.33203125" style="37" bestFit="1" customWidth="1"/>
    <col min="8701" max="8701" width="22.33203125" style="37" customWidth="1"/>
    <col min="8702" max="8702" width="35.1640625" style="37" bestFit="1" customWidth="1"/>
    <col min="8703" max="8946" width="9.33203125" style="37"/>
    <col min="8947" max="8947" width="76.83203125" style="37" customWidth="1"/>
    <col min="8948" max="8948" width="16.1640625" style="37" customWidth="1"/>
    <col min="8949" max="8949" width="12.83203125" style="37" customWidth="1"/>
    <col min="8950" max="8950" width="16.1640625" style="37" customWidth="1"/>
    <col min="8951" max="8951" width="14.6640625" style="37" customWidth="1"/>
    <col min="8952" max="8952" width="9.33203125" style="37"/>
    <col min="8953" max="8953" width="75" style="37" bestFit="1" customWidth="1"/>
    <col min="8954" max="8954" width="12.33203125" style="37" customWidth="1"/>
    <col min="8955" max="8955" width="65.33203125" style="37" bestFit="1" customWidth="1"/>
    <col min="8956" max="8956" width="22.33203125" style="37" bestFit="1" customWidth="1"/>
    <col min="8957" max="8957" width="22.33203125" style="37" customWidth="1"/>
    <col min="8958" max="8958" width="35.1640625" style="37" bestFit="1" customWidth="1"/>
    <col min="8959" max="9202" width="9.33203125" style="37"/>
    <col min="9203" max="9203" width="76.83203125" style="37" customWidth="1"/>
    <col min="9204" max="9204" width="16.1640625" style="37" customWidth="1"/>
    <col min="9205" max="9205" width="12.83203125" style="37" customWidth="1"/>
    <col min="9206" max="9206" width="16.1640625" style="37" customWidth="1"/>
    <col min="9207" max="9207" width="14.6640625" style="37" customWidth="1"/>
    <col min="9208" max="9208" width="9.33203125" style="37"/>
    <col min="9209" max="9209" width="75" style="37" bestFit="1" customWidth="1"/>
    <col min="9210" max="9210" width="12.33203125" style="37" customWidth="1"/>
    <col min="9211" max="9211" width="65.33203125" style="37" bestFit="1" customWidth="1"/>
    <col min="9212" max="9212" width="22.33203125" style="37" bestFit="1" customWidth="1"/>
    <col min="9213" max="9213" width="22.33203125" style="37" customWidth="1"/>
    <col min="9214" max="9214" width="35.1640625" style="37" bestFit="1" customWidth="1"/>
    <col min="9215" max="9458" width="9.33203125" style="37"/>
    <col min="9459" max="9459" width="76.83203125" style="37" customWidth="1"/>
    <col min="9460" max="9460" width="16.1640625" style="37" customWidth="1"/>
    <col min="9461" max="9461" width="12.83203125" style="37" customWidth="1"/>
    <col min="9462" max="9462" width="16.1640625" style="37" customWidth="1"/>
    <col min="9463" max="9463" width="14.6640625" style="37" customWidth="1"/>
    <col min="9464" max="9464" width="9.33203125" style="37"/>
    <col min="9465" max="9465" width="75" style="37" bestFit="1" customWidth="1"/>
    <col min="9466" max="9466" width="12.33203125" style="37" customWidth="1"/>
    <col min="9467" max="9467" width="65.33203125" style="37" bestFit="1" customWidth="1"/>
    <col min="9468" max="9468" width="22.33203125" style="37" bestFit="1" customWidth="1"/>
    <col min="9469" max="9469" width="22.33203125" style="37" customWidth="1"/>
    <col min="9470" max="9470" width="35.1640625" style="37" bestFit="1" customWidth="1"/>
    <col min="9471" max="9714" width="9.33203125" style="37"/>
    <col min="9715" max="9715" width="76.83203125" style="37" customWidth="1"/>
    <col min="9716" max="9716" width="16.1640625" style="37" customWidth="1"/>
    <col min="9717" max="9717" width="12.83203125" style="37" customWidth="1"/>
    <col min="9718" max="9718" width="16.1640625" style="37" customWidth="1"/>
    <col min="9719" max="9719" width="14.6640625" style="37" customWidth="1"/>
    <col min="9720" max="9720" width="9.33203125" style="37"/>
    <col min="9721" max="9721" width="75" style="37" bestFit="1" customWidth="1"/>
    <col min="9722" max="9722" width="12.33203125" style="37" customWidth="1"/>
    <col min="9723" max="9723" width="65.33203125" style="37" bestFit="1" customWidth="1"/>
    <col min="9724" max="9724" width="22.33203125" style="37" bestFit="1" customWidth="1"/>
    <col min="9725" max="9725" width="22.33203125" style="37" customWidth="1"/>
    <col min="9726" max="9726" width="35.1640625" style="37" bestFit="1" customWidth="1"/>
    <col min="9727" max="9970" width="9.33203125" style="37"/>
    <col min="9971" max="9971" width="76.83203125" style="37" customWidth="1"/>
    <col min="9972" max="9972" width="16.1640625" style="37" customWidth="1"/>
    <col min="9973" max="9973" width="12.83203125" style="37" customWidth="1"/>
    <col min="9974" max="9974" width="16.1640625" style="37" customWidth="1"/>
    <col min="9975" max="9975" width="14.6640625" style="37" customWidth="1"/>
    <col min="9976" max="9976" width="9.33203125" style="37"/>
    <col min="9977" max="9977" width="75" style="37" bestFit="1" customWidth="1"/>
    <col min="9978" max="9978" width="12.33203125" style="37" customWidth="1"/>
    <col min="9979" max="9979" width="65.33203125" style="37" bestFit="1" customWidth="1"/>
    <col min="9980" max="9980" width="22.33203125" style="37" bestFit="1" customWidth="1"/>
    <col min="9981" max="9981" width="22.33203125" style="37" customWidth="1"/>
    <col min="9982" max="9982" width="35.1640625" style="37" bestFit="1" customWidth="1"/>
    <col min="9983" max="10226" width="9.33203125" style="37"/>
    <col min="10227" max="10227" width="76.83203125" style="37" customWidth="1"/>
    <col min="10228" max="10228" width="16.1640625" style="37" customWidth="1"/>
    <col min="10229" max="10229" width="12.83203125" style="37" customWidth="1"/>
    <col min="10230" max="10230" width="16.1640625" style="37" customWidth="1"/>
    <col min="10231" max="10231" width="14.6640625" style="37" customWidth="1"/>
    <col min="10232" max="10232" width="9.33203125" style="37"/>
    <col min="10233" max="10233" width="75" style="37" bestFit="1" customWidth="1"/>
    <col min="10234" max="10234" width="12.33203125" style="37" customWidth="1"/>
    <col min="10235" max="10235" width="65.33203125" style="37" bestFit="1" customWidth="1"/>
    <col min="10236" max="10236" width="22.33203125" style="37" bestFit="1" customWidth="1"/>
    <col min="10237" max="10237" width="22.33203125" style="37" customWidth="1"/>
    <col min="10238" max="10238" width="35.1640625" style="37" bestFit="1" customWidth="1"/>
    <col min="10239" max="10482" width="9.33203125" style="37"/>
    <col min="10483" max="10483" width="76.83203125" style="37" customWidth="1"/>
    <col min="10484" max="10484" width="16.1640625" style="37" customWidth="1"/>
    <col min="10485" max="10485" width="12.83203125" style="37" customWidth="1"/>
    <col min="10486" max="10486" width="16.1640625" style="37" customWidth="1"/>
    <col min="10487" max="10487" width="14.6640625" style="37" customWidth="1"/>
    <col min="10488" max="10488" width="9.33203125" style="37"/>
    <col min="10489" max="10489" width="75" style="37" bestFit="1" customWidth="1"/>
    <col min="10490" max="10490" width="12.33203125" style="37" customWidth="1"/>
    <col min="10491" max="10491" width="65.33203125" style="37" bestFit="1" customWidth="1"/>
    <col min="10492" max="10492" width="22.33203125" style="37" bestFit="1" customWidth="1"/>
    <col min="10493" max="10493" width="22.33203125" style="37" customWidth="1"/>
    <col min="10494" max="10494" width="35.1640625" style="37" bestFit="1" customWidth="1"/>
    <col min="10495" max="10738" width="9.33203125" style="37"/>
    <col min="10739" max="10739" width="76.83203125" style="37" customWidth="1"/>
    <col min="10740" max="10740" width="16.1640625" style="37" customWidth="1"/>
    <col min="10741" max="10741" width="12.83203125" style="37" customWidth="1"/>
    <col min="10742" max="10742" width="16.1640625" style="37" customWidth="1"/>
    <col min="10743" max="10743" width="14.6640625" style="37" customWidth="1"/>
    <col min="10744" max="10744" width="9.33203125" style="37"/>
    <col min="10745" max="10745" width="75" style="37" bestFit="1" customWidth="1"/>
    <col min="10746" max="10746" width="12.33203125" style="37" customWidth="1"/>
    <col min="10747" max="10747" width="65.33203125" style="37" bestFit="1" customWidth="1"/>
    <col min="10748" max="10748" width="22.33203125" style="37" bestFit="1" customWidth="1"/>
    <col min="10749" max="10749" width="22.33203125" style="37" customWidth="1"/>
    <col min="10750" max="10750" width="35.1640625" style="37" bestFit="1" customWidth="1"/>
    <col min="10751" max="10994" width="9.33203125" style="37"/>
    <col min="10995" max="10995" width="76.83203125" style="37" customWidth="1"/>
    <col min="10996" max="10996" width="16.1640625" style="37" customWidth="1"/>
    <col min="10997" max="10997" width="12.83203125" style="37" customWidth="1"/>
    <col min="10998" max="10998" width="16.1640625" style="37" customWidth="1"/>
    <col min="10999" max="10999" width="14.6640625" style="37" customWidth="1"/>
    <col min="11000" max="11000" width="9.33203125" style="37"/>
    <col min="11001" max="11001" width="75" style="37" bestFit="1" customWidth="1"/>
    <col min="11002" max="11002" width="12.33203125" style="37" customWidth="1"/>
    <col min="11003" max="11003" width="65.33203125" style="37" bestFit="1" customWidth="1"/>
    <col min="11004" max="11004" width="22.33203125" style="37" bestFit="1" customWidth="1"/>
    <col min="11005" max="11005" width="22.33203125" style="37" customWidth="1"/>
    <col min="11006" max="11006" width="35.1640625" style="37" bestFit="1" customWidth="1"/>
    <col min="11007" max="11250" width="9.33203125" style="37"/>
    <col min="11251" max="11251" width="76.83203125" style="37" customWidth="1"/>
    <col min="11252" max="11252" width="16.1640625" style="37" customWidth="1"/>
    <col min="11253" max="11253" width="12.83203125" style="37" customWidth="1"/>
    <col min="11254" max="11254" width="16.1640625" style="37" customWidth="1"/>
    <col min="11255" max="11255" width="14.6640625" style="37" customWidth="1"/>
    <col min="11256" max="11256" width="9.33203125" style="37"/>
    <col min="11257" max="11257" width="75" style="37" bestFit="1" customWidth="1"/>
    <col min="11258" max="11258" width="12.33203125" style="37" customWidth="1"/>
    <col min="11259" max="11259" width="65.33203125" style="37" bestFit="1" customWidth="1"/>
    <col min="11260" max="11260" width="22.33203125" style="37" bestFit="1" customWidth="1"/>
    <col min="11261" max="11261" width="22.33203125" style="37" customWidth="1"/>
    <col min="11262" max="11262" width="35.1640625" style="37" bestFit="1" customWidth="1"/>
    <col min="11263" max="11506" width="9.33203125" style="37"/>
    <col min="11507" max="11507" width="76.83203125" style="37" customWidth="1"/>
    <col min="11508" max="11508" width="16.1640625" style="37" customWidth="1"/>
    <col min="11509" max="11509" width="12.83203125" style="37" customWidth="1"/>
    <col min="11510" max="11510" width="16.1640625" style="37" customWidth="1"/>
    <col min="11511" max="11511" width="14.6640625" style="37" customWidth="1"/>
    <col min="11512" max="11512" width="9.33203125" style="37"/>
    <col min="11513" max="11513" width="75" style="37" bestFit="1" customWidth="1"/>
    <col min="11514" max="11514" width="12.33203125" style="37" customWidth="1"/>
    <col min="11515" max="11515" width="65.33203125" style="37" bestFit="1" customWidth="1"/>
    <col min="11516" max="11516" width="22.33203125" style="37" bestFit="1" customWidth="1"/>
    <col min="11517" max="11517" width="22.33203125" style="37" customWidth="1"/>
    <col min="11518" max="11518" width="35.1640625" style="37" bestFit="1" customWidth="1"/>
    <col min="11519" max="11762" width="9.33203125" style="37"/>
    <col min="11763" max="11763" width="76.83203125" style="37" customWidth="1"/>
    <col min="11764" max="11764" width="16.1640625" style="37" customWidth="1"/>
    <col min="11765" max="11765" width="12.83203125" style="37" customWidth="1"/>
    <col min="11766" max="11766" width="16.1640625" style="37" customWidth="1"/>
    <col min="11767" max="11767" width="14.6640625" style="37" customWidth="1"/>
    <col min="11768" max="11768" width="9.33203125" style="37"/>
    <col min="11769" max="11769" width="75" style="37" bestFit="1" customWidth="1"/>
    <col min="11770" max="11770" width="12.33203125" style="37" customWidth="1"/>
    <col min="11771" max="11771" width="65.33203125" style="37" bestFit="1" customWidth="1"/>
    <col min="11772" max="11772" width="22.33203125" style="37" bestFit="1" customWidth="1"/>
    <col min="11773" max="11773" width="22.33203125" style="37" customWidth="1"/>
    <col min="11774" max="11774" width="35.1640625" style="37" bestFit="1" customWidth="1"/>
    <col min="11775" max="12018" width="9.33203125" style="37"/>
    <col min="12019" max="12019" width="76.83203125" style="37" customWidth="1"/>
    <col min="12020" max="12020" width="16.1640625" style="37" customWidth="1"/>
    <col min="12021" max="12021" width="12.83203125" style="37" customWidth="1"/>
    <col min="12022" max="12022" width="16.1640625" style="37" customWidth="1"/>
    <col min="12023" max="12023" width="14.6640625" style="37" customWidth="1"/>
    <col min="12024" max="12024" width="9.33203125" style="37"/>
    <col min="12025" max="12025" width="75" style="37" bestFit="1" customWidth="1"/>
    <col min="12026" max="12026" width="12.33203125" style="37" customWidth="1"/>
    <col min="12027" max="12027" width="65.33203125" style="37" bestFit="1" customWidth="1"/>
    <col min="12028" max="12028" width="22.33203125" style="37" bestFit="1" customWidth="1"/>
    <col min="12029" max="12029" width="22.33203125" style="37" customWidth="1"/>
    <col min="12030" max="12030" width="35.1640625" style="37" bestFit="1" customWidth="1"/>
    <col min="12031" max="12274" width="9.33203125" style="37"/>
    <col min="12275" max="12275" width="76.83203125" style="37" customWidth="1"/>
    <col min="12276" max="12276" width="16.1640625" style="37" customWidth="1"/>
    <col min="12277" max="12277" width="12.83203125" style="37" customWidth="1"/>
    <col min="12278" max="12278" width="16.1640625" style="37" customWidth="1"/>
    <col min="12279" max="12279" width="14.6640625" style="37" customWidth="1"/>
    <col min="12280" max="12280" width="9.33203125" style="37"/>
    <col min="12281" max="12281" width="75" style="37" bestFit="1" customWidth="1"/>
    <col min="12282" max="12282" width="12.33203125" style="37" customWidth="1"/>
    <col min="12283" max="12283" width="65.33203125" style="37" bestFit="1" customWidth="1"/>
    <col min="12284" max="12284" width="22.33203125" style="37" bestFit="1" customWidth="1"/>
    <col min="12285" max="12285" width="22.33203125" style="37" customWidth="1"/>
    <col min="12286" max="12286" width="35.1640625" style="37" bestFit="1" customWidth="1"/>
    <col min="12287" max="12530" width="9.33203125" style="37"/>
    <col min="12531" max="12531" width="76.83203125" style="37" customWidth="1"/>
    <col min="12532" max="12532" width="16.1640625" style="37" customWidth="1"/>
    <col min="12533" max="12533" width="12.83203125" style="37" customWidth="1"/>
    <col min="12534" max="12534" width="16.1640625" style="37" customWidth="1"/>
    <col min="12535" max="12535" width="14.6640625" style="37" customWidth="1"/>
    <col min="12536" max="12536" width="9.33203125" style="37"/>
    <col min="12537" max="12537" width="75" style="37" bestFit="1" customWidth="1"/>
    <col min="12538" max="12538" width="12.33203125" style="37" customWidth="1"/>
    <col min="12539" max="12539" width="65.33203125" style="37" bestFit="1" customWidth="1"/>
    <col min="12540" max="12540" width="22.33203125" style="37" bestFit="1" customWidth="1"/>
    <col min="12541" max="12541" width="22.33203125" style="37" customWidth="1"/>
    <col min="12542" max="12542" width="35.1640625" style="37" bestFit="1" customWidth="1"/>
    <col min="12543" max="12786" width="9.33203125" style="37"/>
    <col min="12787" max="12787" width="76.83203125" style="37" customWidth="1"/>
    <col min="12788" max="12788" width="16.1640625" style="37" customWidth="1"/>
    <col min="12789" max="12789" width="12.83203125" style="37" customWidth="1"/>
    <col min="12790" max="12790" width="16.1640625" style="37" customWidth="1"/>
    <col min="12791" max="12791" width="14.6640625" style="37" customWidth="1"/>
    <col min="12792" max="12792" width="9.33203125" style="37"/>
    <col min="12793" max="12793" width="75" style="37" bestFit="1" customWidth="1"/>
    <col min="12794" max="12794" width="12.33203125" style="37" customWidth="1"/>
    <col min="12795" max="12795" width="65.33203125" style="37" bestFit="1" customWidth="1"/>
    <col min="12796" max="12796" width="22.33203125" style="37" bestFit="1" customWidth="1"/>
    <col min="12797" max="12797" width="22.33203125" style="37" customWidth="1"/>
    <col min="12798" max="12798" width="35.1640625" style="37" bestFit="1" customWidth="1"/>
    <col min="12799" max="13042" width="9.33203125" style="37"/>
    <col min="13043" max="13043" width="76.83203125" style="37" customWidth="1"/>
    <col min="13044" max="13044" width="16.1640625" style="37" customWidth="1"/>
    <col min="13045" max="13045" width="12.83203125" style="37" customWidth="1"/>
    <col min="13046" max="13046" width="16.1640625" style="37" customWidth="1"/>
    <col min="13047" max="13047" width="14.6640625" style="37" customWidth="1"/>
    <col min="13048" max="13048" width="9.33203125" style="37"/>
    <col min="13049" max="13049" width="75" style="37" bestFit="1" customWidth="1"/>
    <col min="13050" max="13050" width="12.33203125" style="37" customWidth="1"/>
    <col min="13051" max="13051" width="65.33203125" style="37" bestFit="1" customWidth="1"/>
    <col min="13052" max="13052" width="22.33203125" style="37" bestFit="1" customWidth="1"/>
    <col min="13053" max="13053" width="22.33203125" style="37" customWidth="1"/>
    <col min="13054" max="13054" width="35.1640625" style="37" bestFit="1" customWidth="1"/>
    <col min="13055" max="13298" width="9.33203125" style="37"/>
    <col min="13299" max="13299" width="76.83203125" style="37" customWidth="1"/>
    <col min="13300" max="13300" width="16.1640625" style="37" customWidth="1"/>
    <col min="13301" max="13301" width="12.83203125" style="37" customWidth="1"/>
    <col min="13302" max="13302" width="16.1640625" style="37" customWidth="1"/>
    <col min="13303" max="13303" width="14.6640625" style="37" customWidth="1"/>
    <col min="13304" max="13304" width="9.33203125" style="37"/>
    <col min="13305" max="13305" width="75" style="37" bestFit="1" customWidth="1"/>
    <col min="13306" max="13306" width="12.33203125" style="37" customWidth="1"/>
    <col min="13307" max="13307" width="65.33203125" style="37" bestFit="1" customWidth="1"/>
    <col min="13308" max="13308" width="22.33203125" style="37" bestFit="1" customWidth="1"/>
    <col min="13309" max="13309" width="22.33203125" style="37" customWidth="1"/>
    <col min="13310" max="13310" width="35.1640625" style="37" bestFit="1" customWidth="1"/>
    <col min="13311" max="13554" width="9.33203125" style="37"/>
    <col min="13555" max="13555" width="76.83203125" style="37" customWidth="1"/>
    <col min="13556" max="13556" width="16.1640625" style="37" customWidth="1"/>
    <col min="13557" max="13557" width="12.83203125" style="37" customWidth="1"/>
    <col min="13558" max="13558" width="16.1640625" style="37" customWidth="1"/>
    <col min="13559" max="13559" width="14.6640625" style="37" customWidth="1"/>
    <col min="13560" max="13560" width="9.33203125" style="37"/>
    <col min="13561" max="13561" width="75" style="37" bestFit="1" customWidth="1"/>
    <col min="13562" max="13562" width="12.33203125" style="37" customWidth="1"/>
    <col min="13563" max="13563" width="65.33203125" style="37" bestFit="1" customWidth="1"/>
    <col min="13564" max="13564" width="22.33203125" style="37" bestFit="1" customWidth="1"/>
    <col min="13565" max="13565" width="22.33203125" style="37" customWidth="1"/>
    <col min="13566" max="13566" width="35.1640625" style="37" bestFit="1" customWidth="1"/>
    <col min="13567" max="13810" width="9.33203125" style="37"/>
    <col min="13811" max="13811" width="76.83203125" style="37" customWidth="1"/>
    <col min="13812" max="13812" width="16.1640625" style="37" customWidth="1"/>
    <col min="13813" max="13813" width="12.83203125" style="37" customWidth="1"/>
    <col min="13814" max="13814" width="16.1640625" style="37" customWidth="1"/>
    <col min="13815" max="13815" width="14.6640625" style="37" customWidth="1"/>
    <col min="13816" max="13816" width="9.33203125" style="37"/>
    <col min="13817" max="13817" width="75" style="37" bestFit="1" customWidth="1"/>
    <col min="13818" max="13818" width="12.33203125" style="37" customWidth="1"/>
    <col min="13819" max="13819" width="65.33203125" style="37" bestFit="1" customWidth="1"/>
    <col min="13820" max="13820" width="22.33203125" style="37" bestFit="1" customWidth="1"/>
    <col min="13821" max="13821" width="22.33203125" style="37" customWidth="1"/>
    <col min="13822" max="13822" width="35.1640625" style="37" bestFit="1" customWidth="1"/>
    <col min="13823" max="14066" width="9.33203125" style="37"/>
    <col min="14067" max="14067" width="76.83203125" style="37" customWidth="1"/>
    <col min="14068" max="14068" width="16.1640625" style="37" customWidth="1"/>
    <col min="14069" max="14069" width="12.83203125" style="37" customWidth="1"/>
    <col min="14070" max="14070" width="16.1640625" style="37" customWidth="1"/>
    <col min="14071" max="14071" width="14.6640625" style="37" customWidth="1"/>
    <col min="14072" max="14072" width="9.33203125" style="37"/>
    <col min="14073" max="14073" width="75" style="37" bestFit="1" customWidth="1"/>
    <col min="14074" max="14074" width="12.33203125" style="37" customWidth="1"/>
    <col min="14075" max="14075" width="65.33203125" style="37" bestFit="1" customWidth="1"/>
    <col min="14076" max="14076" width="22.33203125" style="37" bestFit="1" customWidth="1"/>
    <col min="14077" max="14077" width="22.33203125" style="37" customWidth="1"/>
    <col min="14078" max="14078" width="35.1640625" style="37" bestFit="1" customWidth="1"/>
    <col min="14079" max="14322" width="9.33203125" style="37"/>
    <col min="14323" max="14323" width="76.83203125" style="37" customWidth="1"/>
    <col min="14324" max="14324" width="16.1640625" style="37" customWidth="1"/>
    <col min="14325" max="14325" width="12.83203125" style="37" customWidth="1"/>
    <col min="14326" max="14326" width="16.1640625" style="37" customWidth="1"/>
    <col min="14327" max="14327" width="14.6640625" style="37" customWidth="1"/>
    <col min="14328" max="14328" width="9.33203125" style="37"/>
    <col min="14329" max="14329" width="75" style="37" bestFit="1" customWidth="1"/>
    <col min="14330" max="14330" width="12.33203125" style="37" customWidth="1"/>
    <col min="14331" max="14331" width="65.33203125" style="37" bestFit="1" customWidth="1"/>
    <col min="14332" max="14332" width="22.33203125" style="37" bestFit="1" customWidth="1"/>
    <col min="14333" max="14333" width="22.33203125" style="37" customWidth="1"/>
    <col min="14334" max="14334" width="35.1640625" style="37" bestFit="1" customWidth="1"/>
    <col min="14335" max="14578" width="9.33203125" style="37"/>
    <col min="14579" max="14579" width="76.83203125" style="37" customWidth="1"/>
    <col min="14580" max="14580" width="16.1640625" style="37" customWidth="1"/>
    <col min="14581" max="14581" width="12.83203125" style="37" customWidth="1"/>
    <col min="14582" max="14582" width="16.1640625" style="37" customWidth="1"/>
    <col min="14583" max="14583" width="14.6640625" style="37" customWidth="1"/>
    <col min="14584" max="14584" width="9.33203125" style="37"/>
    <col min="14585" max="14585" width="75" style="37" bestFit="1" customWidth="1"/>
    <col min="14586" max="14586" width="12.33203125" style="37" customWidth="1"/>
    <col min="14587" max="14587" width="65.33203125" style="37" bestFit="1" customWidth="1"/>
    <col min="14588" max="14588" width="22.33203125" style="37" bestFit="1" customWidth="1"/>
    <col min="14589" max="14589" width="22.33203125" style="37" customWidth="1"/>
    <col min="14590" max="14590" width="35.1640625" style="37" bestFit="1" customWidth="1"/>
    <col min="14591" max="14834" width="9.33203125" style="37"/>
    <col min="14835" max="14835" width="76.83203125" style="37" customWidth="1"/>
    <col min="14836" max="14836" width="16.1640625" style="37" customWidth="1"/>
    <col min="14837" max="14837" width="12.83203125" style="37" customWidth="1"/>
    <col min="14838" max="14838" width="16.1640625" style="37" customWidth="1"/>
    <col min="14839" max="14839" width="14.6640625" style="37" customWidth="1"/>
    <col min="14840" max="14840" width="9.33203125" style="37"/>
    <col min="14841" max="14841" width="75" style="37" bestFit="1" customWidth="1"/>
    <col min="14842" max="14842" width="12.33203125" style="37" customWidth="1"/>
    <col min="14843" max="14843" width="65.33203125" style="37" bestFit="1" customWidth="1"/>
    <col min="14844" max="14844" width="22.33203125" style="37" bestFit="1" customWidth="1"/>
    <col min="14845" max="14845" width="22.33203125" style="37" customWidth="1"/>
    <col min="14846" max="14846" width="35.1640625" style="37" bestFit="1" customWidth="1"/>
    <col min="14847" max="15090" width="9.33203125" style="37"/>
    <col min="15091" max="15091" width="76.83203125" style="37" customWidth="1"/>
    <col min="15092" max="15092" width="16.1640625" style="37" customWidth="1"/>
    <col min="15093" max="15093" width="12.83203125" style="37" customWidth="1"/>
    <col min="15094" max="15094" width="16.1640625" style="37" customWidth="1"/>
    <col min="15095" max="15095" width="14.6640625" style="37" customWidth="1"/>
    <col min="15096" max="15096" width="9.33203125" style="37"/>
    <col min="15097" max="15097" width="75" style="37" bestFit="1" customWidth="1"/>
    <col min="15098" max="15098" width="12.33203125" style="37" customWidth="1"/>
    <col min="15099" max="15099" width="65.33203125" style="37" bestFit="1" customWidth="1"/>
    <col min="15100" max="15100" width="22.33203125" style="37" bestFit="1" customWidth="1"/>
    <col min="15101" max="15101" width="22.33203125" style="37" customWidth="1"/>
    <col min="15102" max="15102" width="35.1640625" style="37" bestFit="1" customWidth="1"/>
    <col min="15103" max="15346" width="9.33203125" style="37"/>
    <col min="15347" max="15347" width="76.83203125" style="37" customWidth="1"/>
    <col min="15348" max="15348" width="16.1640625" style="37" customWidth="1"/>
    <col min="15349" max="15349" width="12.83203125" style="37" customWidth="1"/>
    <col min="15350" max="15350" width="16.1640625" style="37" customWidth="1"/>
    <col min="15351" max="15351" width="14.6640625" style="37" customWidth="1"/>
    <col min="15352" max="15352" width="9.33203125" style="37"/>
    <col min="15353" max="15353" width="75" style="37" bestFit="1" customWidth="1"/>
    <col min="15354" max="15354" width="12.33203125" style="37" customWidth="1"/>
    <col min="15355" max="15355" width="65.33203125" style="37" bestFit="1" customWidth="1"/>
    <col min="15356" max="15356" width="22.33203125" style="37" bestFit="1" customWidth="1"/>
    <col min="15357" max="15357" width="22.33203125" style="37" customWidth="1"/>
    <col min="15358" max="15358" width="35.1640625" style="37" bestFit="1" customWidth="1"/>
    <col min="15359" max="15602" width="9.33203125" style="37"/>
    <col min="15603" max="15603" width="76.83203125" style="37" customWidth="1"/>
    <col min="15604" max="15604" width="16.1640625" style="37" customWidth="1"/>
    <col min="15605" max="15605" width="12.83203125" style="37" customWidth="1"/>
    <col min="15606" max="15606" width="16.1640625" style="37" customWidth="1"/>
    <col min="15607" max="15607" width="14.6640625" style="37" customWidth="1"/>
    <col min="15608" max="15608" width="9.33203125" style="37"/>
    <col min="15609" max="15609" width="75" style="37" bestFit="1" customWidth="1"/>
    <col min="15610" max="15610" width="12.33203125" style="37" customWidth="1"/>
    <col min="15611" max="15611" width="65.33203125" style="37" bestFit="1" customWidth="1"/>
    <col min="15612" max="15612" width="22.33203125" style="37" bestFit="1" customWidth="1"/>
    <col min="15613" max="15613" width="22.33203125" style="37" customWidth="1"/>
    <col min="15614" max="15614" width="35.1640625" style="37" bestFit="1" customWidth="1"/>
    <col min="15615" max="15858" width="9.33203125" style="37"/>
    <col min="15859" max="15859" width="76.83203125" style="37" customWidth="1"/>
    <col min="15860" max="15860" width="16.1640625" style="37" customWidth="1"/>
    <col min="15861" max="15861" width="12.83203125" style="37" customWidth="1"/>
    <col min="15862" max="15862" width="16.1640625" style="37" customWidth="1"/>
    <col min="15863" max="15863" width="14.6640625" style="37" customWidth="1"/>
    <col min="15864" max="15864" width="9.33203125" style="37"/>
    <col min="15865" max="15865" width="75" style="37" bestFit="1" customWidth="1"/>
    <col min="15866" max="15866" width="12.33203125" style="37" customWidth="1"/>
    <col min="15867" max="15867" width="65.33203125" style="37" bestFit="1" customWidth="1"/>
    <col min="15868" max="15868" width="22.33203125" style="37" bestFit="1" customWidth="1"/>
    <col min="15869" max="15869" width="22.33203125" style="37" customWidth="1"/>
    <col min="15870" max="15870" width="35.1640625" style="37" bestFit="1" customWidth="1"/>
    <col min="15871" max="16114" width="9.33203125" style="37"/>
    <col min="16115" max="16115" width="76.83203125" style="37" customWidth="1"/>
    <col min="16116" max="16116" width="16.1640625" style="37" customWidth="1"/>
    <col min="16117" max="16117" width="12.83203125" style="37" customWidth="1"/>
    <col min="16118" max="16118" width="16.1640625" style="37" customWidth="1"/>
    <col min="16119" max="16119" width="14.6640625" style="37" customWidth="1"/>
    <col min="16120" max="16120" width="9.33203125" style="37"/>
    <col min="16121" max="16121" width="75" style="37" bestFit="1" customWidth="1"/>
    <col min="16122" max="16122" width="12.33203125" style="37" customWidth="1"/>
    <col min="16123" max="16123" width="65.33203125" style="37" bestFit="1" customWidth="1"/>
    <col min="16124" max="16124" width="22.33203125" style="37" bestFit="1" customWidth="1"/>
    <col min="16125" max="16125" width="22.33203125" style="37" customWidth="1"/>
    <col min="16126" max="16126" width="35.1640625" style="37" bestFit="1" customWidth="1"/>
    <col min="16127" max="16384" width="9.33203125" style="37"/>
  </cols>
  <sheetData>
    <row r="1" spans="1:7" ht="14.25" x14ac:dyDescent="0.2">
      <c r="A1" s="119" t="s">
        <v>171</v>
      </c>
    </row>
    <row r="2" spans="1:7" ht="14.25" x14ac:dyDescent="0.2">
      <c r="A2" s="137" t="s">
        <v>172</v>
      </c>
    </row>
    <row r="3" spans="1:7" ht="13.5" x14ac:dyDescent="0.25">
      <c r="A3" s="38" t="str">
        <f>'Table 1'!A3</f>
        <v xml:space="preserve"> in </v>
      </c>
    </row>
    <row r="4" spans="1:7" ht="13.5" x14ac:dyDescent="0.25">
      <c r="A4" s="38"/>
      <c r="B4" s="54"/>
      <c r="C4" s="54"/>
      <c r="D4" s="54"/>
      <c r="E4" s="54"/>
      <c r="F4" s="54"/>
      <c r="G4" s="54"/>
    </row>
    <row r="5" spans="1:7" ht="14.25" customHeight="1" x14ac:dyDescent="0.2">
      <c r="A5" s="172"/>
      <c r="B5" s="700" t="s">
        <v>176</v>
      </c>
      <c r="C5" s="702" t="s">
        <v>177</v>
      </c>
      <c r="D5" s="703"/>
      <c r="E5" s="703"/>
      <c r="F5" s="703"/>
      <c r="G5" s="700" t="s">
        <v>182</v>
      </c>
    </row>
    <row r="6" spans="1:7" ht="29.25" customHeight="1" x14ac:dyDescent="0.2">
      <c r="A6" s="173"/>
      <c r="B6" s="701"/>
      <c r="C6" s="219" t="s">
        <v>178</v>
      </c>
      <c r="D6" s="219" t="s">
        <v>179</v>
      </c>
      <c r="E6" s="219" t="s">
        <v>180</v>
      </c>
      <c r="F6" s="220" t="s">
        <v>181</v>
      </c>
      <c r="G6" s="701"/>
    </row>
    <row r="7" spans="1:7" x14ac:dyDescent="0.2">
      <c r="A7" s="43" t="s">
        <v>27</v>
      </c>
      <c r="B7" s="581">
        <f>'Table 1'!D6</f>
        <v>0</v>
      </c>
      <c r="C7" s="582">
        <f>C8+C14</f>
        <v>0</v>
      </c>
      <c r="D7" s="582">
        <f>D8+D14</f>
        <v>0</v>
      </c>
      <c r="E7" s="582">
        <f>E8+E14</f>
        <v>0</v>
      </c>
      <c r="F7" s="582">
        <f>F8+F14</f>
        <v>0</v>
      </c>
      <c r="G7" s="581">
        <f>B7+SUM(C6:F7)</f>
        <v>0</v>
      </c>
    </row>
    <row r="8" spans="1:7" x14ac:dyDescent="0.2">
      <c r="A8" s="67" t="s">
        <v>1</v>
      </c>
      <c r="B8" s="583">
        <f>'Table 1'!D7</f>
        <v>0</v>
      </c>
      <c r="C8" s="584">
        <f>SUM(C9:C13)</f>
        <v>0</v>
      </c>
      <c r="D8" s="584">
        <f t="shared" ref="D8:F8" si="0">SUM(D9:D13)</f>
        <v>0</v>
      </c>
      <c r="E8" s="584">
        <f t="shared" si="0"/>
        <v>0</v>
      </c>
      <c r="F8" s="584">
        <f t="shared" si="0"/>
        <v>0</v>
      </c>
      <c r="G8" s="583">
        <f>B8+SUM(C8:F8)</f>
        <v>0</v>
      </c>
    </row>
    <row r="9" spans="1:7" x14ac:dyDescent="0.2">
      <c r="A9" s="64" t="s">
        <v>156</v>
      </c>
      <c r="B9" s="624">
        <f>'Table 1'!D8</f>
        <v>0</v>
      </c>
      <c r="C9" s="216"/>
      <c r="D9" s="216"/>
      <c r="E9" s="216"/>
      <c r="F9" s="216"/>
      <c r="G9" s="624">
        <f t="shared" ref="G9:G64" si="1">B9+SUM(C9:F9)</f>
        <v>0</v>
      </c>
    </row>
    <row r="10" spans="1:7" x14ac:dyDescent="0.2">
      <c r="A10" s="64" t="s">
        <v>37</v>
      </c>
      <c r="B10" s="624">
        <f>'Table 1'!D9</f>
        <v>0</v>
      </c>
      <c r="C10" s="216"/>
      <c r="D10" s="216"/>
      <c r="E10" s="216"/>
      <c r="F10" s="216"/>
      <c r="G10" s="624">
        <f t="shared" si="1"/>
        <v>0</v>
      </c>
    </row>
    <row r="11" spans="1:7" x14ac:dyDescent="0.2">
      <c r="A11" s="64" t="s">
        <v>2</v>
      </c>
      <c r="B11" s="624">
        <f>'Table 1'!D10</f>
        <v>0</v>
      </c>
      <c r="C11" s="216"/>
      <c r="D11" s="216"/>
      <c r="E11" s="216"/>
      <c r="F11" s="216"/>
      <c r="G11" s="624">
        <f t="shared" si="1"/>
        <v>0</v>
      </c>
    </row>
    <row r="12" spans="1:7" x14ac:dyDescent="0.2">
      <c r="A12" s="64" t="s">
        <v>38</v>
      </c>
      <c r="B12" s="624">
        <f>'Table 1'!D11</f>
        <v>0</v>
      </c>
      <c r="C12" s="216"/>
      <c r="D12" s="216"/>
      <c r="E12" s="216"/>
      <c r="F12" s="216"/>
      <c r="G12" s="624">
        <f t="shared" si="1"/>
        <v>0</v>
      </c>
    </row>
    <row r="13" spans="1:7" x14ac:dyDescent="0.2">
      <c r="A13" s="64" t="s">
        <v>157</v>
      </c>
      <c r="B13" s="625">
        <f>'Table 1'!D12</f>
        <v>0</v>
      </c>
      <c r="C13" s="585"/>
      <c r="D13" s="585"/>
      <c r="E13" s="585"/>
      <c r="F13" s="585"/>
      <c r="G13" s="625">
        <f t="shared" si="1"/>
        <v>0</v>
      </c>
    </row>
    <row r="14" spans="1:7" x14ac:dyDescent="0.2">
      <c r="A14" s="67" t="s">
        <v>3</v>
      </c>
      <c r="B14" s="583">
        <f>'Table 1'!D13</f>
        <v>0</v>
      </c>
      <c r="C14" s="584">
        <f t="shared" ref="C14:F14" si="2">SUM(C15:C20)</f>
        <v>0</v>
      </c>
      <c r="D14" s="584">
        <f t="shared" si="2"/>
        <v>0</v>
      </c>
      <c r="E14" s="584">
        <f t="shared" si="2"/>
        <v>0</v>
      </c>
      <c r="F14" s="584">
        <f t="shared" si="2"/>
        <v>0</v>
      </c>
      <c r="G14" s="583">
        <f t="shared" si="1"/>
        <v>0</v>
      </c>
    </row>
    <row r="15" spans="1:7" x14ac:dyDescent="0.2">
      <c r="A15" s="64" t="s">
        <v>173</v>
      </c>
      <c r="B15" s="624">
        <f>'Table 1'!D14</f>
        <v>0</v>
      </c>
      <c r="C15" s="216"/>
      <c r="D15" s="216"/>
      <c r="E15" s="216"/>
      <c r="F15" s="216"/>
      <c r="G15" s="624">
        <f t="shared" si="1"/>
        <v>0</v>
      </c>
    </row>
    <row r="16" spans="1:7" x14ac:dyDescent="0.2">
      <c r="A16" s="64" t="s">
        <v>156</v>
      </c>
      <c r="B16" s="624">
        <f>'Table 1'!D15</f>
        <v>0</v>
      </c>
      <c r="C16" s="216"/>
      <c r="D16" s="216"/>
      <c r="E16" s="216"/>
      <c r="F16" s="216"/>
      <c r="G16" s="624">
        <f t="shared" si="1"/>
        <v>0</v>
      </c>
    </row>
    <row r="17" spans="1:7" x14ac:dyDescent="0.2">
      <c r="A17" s="64" t="s">
        <v>37</v>
      </c>
      <c r="B17" s="624">
        <f>'Table 1'!D16</f>
        <v>0</v>
      </c>
      <c r="C17" s="216"/>
      <c r="D17" s="216"/>
      <c r="E17" s="216"/>
      <c r="F17" s="216"/>
      <c r="G17" s="624">
        <f t="shared" si="1"/>
        <v>0</v>
      </c>
    </row>
    <row r="18" spans="1:7" x14ac:dyDescent="0.2">
      <c r="A18" s="64" t="s">
        <v>2</v>
      </c>
      <c r="B18" s="624">
        <f>'Table 1'!D17</f>
        <v>0</v>
      </c>
      <c r="C18" s="216"/>
      <c r="D18" s="216"/>
      <c r="E18" s="216"/>
      <c r="F18" s="216"/>
      <c r="G18" s="624">
        <f t="shared" si="1"/>
        <v>0</v>
      </c>
    </row>
    <row r="19" spans="1:7" x14ac:dyDescent="0.2">
      <c r="A19" s="64" t="s">
        <v>38</v>
      </c>
      <c r="B19" s="624">
        <f>'Table 1'!D18</f>
        <v>0</v>
      </c>
      <c r="C19" s="216"/>
      <c r="D19" s="216"/>
      <c r="E19" s="216"/>
      <c r="F19" s="216"/>
      <c r="G19" s="624">
        <f t="shared" si="1"/>
        <v>0</v>
      </c>
    </row>
    <row r="20" spans="1:7" x14ac:dyDescent="0.2">
      <c r="A20" s="64" t="s">
        <v>159</v>
      </c>
      <c r="B20" s="624">
        <f>'Table 1'!D19</f>
        <v>0</v>
      </c>
      <c r="C20" s="216"/>
      <c r="D20" s="216"/>
      <c r="E20" s="216"/>
      <c r="F20" s="216"/>
      <c r="G20" s="624">
        <f t="shared" si="1"/>
        <v>0</v>
      </c>
    </row>
    <row r="21" spans="1:7" x14ac:dyDescent="0.2">
      <c r="A21" s="43" t="s">
        <v>55</v>
      </c>
      <c r="B21" s="586">
        <f>'Table 1'!D20</f>
        <v>0</v>
      </c>
      <c r="C21" s="582">
        <f>C22+C28</f>
        <v>0</v>
      </c>
      <c r="D21" s="582">
        <f>D22+D28</f>
        <v>0</v>
      </c>
      <c r="E21" s="582">
        <f>E22+E28</f>
        <v>0</v>
      </c>
      <c r="F21" s="582">
        <f>F22+F28</f>
        <v>0</v>
      </c>
      <c r="G21" s="586">
        <f t="shared" si="1"/>
        <v>0</v>
      </c>
    </row>
    <row r="22" spans="1:7" x14ac:dyDescent="0.2">
      <c r="A22" s="67" t="s">
        <v>1</v>
      </c>
      <c r="B22" s="583">
        <f>'Table 1'!D21</f>
        <v>0</v>
      </c>
      <c r="C22" s="584">
        <f>SUM(C23:C27)</f>
        <v>0</v>
      </c>
      <c r="D22" s="584">
        <f t="shared" ref="D22" si="3">SUM(D23:D27)</f>
        <v>0</v>
      </c>
      <c r="E22" s="584">
        <f t="shared" ref="E22" si="4">SUM(E23:E27)</f>
        <v>0</v>
      </c>
      <c r="F22" s="584">
        <f t="shared" ref="F22" si="5">SUM(F23:F27)</f>
        <v>0</v>
      </c>
      <c r="G22" s="583">
        <f t="shared" si="1"/>
        <v>0</v>
      </c>
    </row>
    <row r="23" spans="1:7" x14ac:dyDescent="0.2">
      <c r="A23" s="64" t="s">
        <v>156</v>
      </c>
      <c r="B23" s="624">
        <f>'Table 1'!D22</f>
        <v>0</v>
      </c>
      <c r="C23" s="216"/>
      <c r="D23" s="216"/>
      <c r="E23" s="216"/>
      <c r="F23" s="216"/>
      <c r="G23" s="624">
        <f t="shared" si="1"/>
        <v>0</v>
      </c>
    </row>
    <row r="24" spans="1:7" x14ac:dyDescent="0.2">
      <c r="A24" s="64" t="s">
        <v>37</v>
      </c>
      <c r="B24" s="624">
        <f>'Table 1'!D23</f>
        <v>0</v>
      </c>
      <c r="C24" s="216"/>
      <c r="D24" s="216"/>
      <c r="E24" s="216"/>
      <c r="F24" s="216"/>
      <c r="G24" s="624">
        <f t="shared" si="1"/>
        <v>0</v>
      </c>
    </row>
    <row r="25" spans="1:7" x14ac:dyDescent="0.2">
      <c r="A25" s="64" t="s">
        <v>2</v>
      </c>
      <c r="B25" s="624">
        <f>'Table 1'!D24</f>
        <v>0</v>
      </c>
      <c r="C25" s="216"/>
      <c r="D25" s="216"/>
      <c r="E25" s="216"/>
      <c r="F25" s="216"/>
      <c r="G25" s="624">
        <f t="shared" si="1"/>
        <v>0</v>
      </c>
    </row>
    <row r="26" spans="1:7" x14ac:dyDescent="0.2">
      <c r="A26" s="64" t="s">
        <v>38</v>
      </c>
      <c r="B26" s="624">
        <f>'Table 1'!D25</f>
        <v>0</v>
      </c>
      <c r="C26" s="216"/>
      <c r="D26" s="216"/>
      <c r="E26" s="216"/>
      <c r="F26" s="216"/>
      <c r="G26" s="624">
        <f t="shared" si="1"/>
        <v>0</v>
      </c>
    </row>
    <row r="27" spans="1:7" x14ac:dyDescent="0.2">
      <c r="A27" s="64" t="s">
        <v>157</v>
      </c>
      <c r="B27" s="624">
        <f>'Table 1'!D26</f>
        <v>0</v>
      </c>
      <c r="C27" s="216"/>
      <c r="D27" s="216"/>
      <c r="E27" s="216"/>
      <c r="F27" s="216"/>
      <c r="G27" s="624">
        <f t="shared" si="1"/>
        <v>0</v>
      </c>
    </row>
    <row r="28" spans="1:7" x14ac:dyDescent="0.2">
      <c r="A28" s="67" t="s">
        <v>3</v>
      </c>
      <c r="B28" s="583">
        <f>'Table 1'!D27</f>
        <v>0</v>
      </c>
      <c r="C28" s="584">
        <f t="shared" ref="C28:F28" si="6">SUM(C29:C34)</f>
        <v>0</v>
      </c>
      <c r="D28" s="584">
        <f t="shared" si="6"/>
        <v>0</v>
      </c>
      <c r="E28" s="584">
        <f t="shared" si="6"/>
        <v>0</v>
      </c>
      <c r="F28" s="584">
        <f t="shared" si="6"/>
        <v>0</v>
      </c>
      <c r="G28" s="583">
        <f t="shared" si="1"/>
        <v>0</v>
      </c>
    </row>
    <row r="29" spans="1:7" x14ac:dyDescent="0.2">
      <c r="A29" s="64" t="s">
        <v>173</v>
      </c>
      <c r="B29" s="624">
        <f>'Table 1'!D28</f>
        <v>0</v>
      </c>
      <c r="C29" s="216"/>
      <c r="D29" s="216"/>
      <c r="E29" s="216"/>
      <c r="F29" s="216"/>
      <c r="G29" s="624">
        <f t="shared" si="1"/>
        <v>0</v>
      </c>
    </row>
    <row r="30" spans="1:7" x14ac:dyDescent="0.2">
      <c r="A30" s="64" t="s">
        <v>156</v>
      </c>
      <c r="B30" s="624">
        <f>'Table 1'!D29</f>
        <v>0</v>
      </c>
      <c r="C30" s="216"/>
      <c r="D30" s="216"/>
      <c r="E30" s="216"/>
      <c r="F30" s="216"/>
      <c r="G30" s="624">
        <f t="shared" si="1"/>
        <v>0</v>
      </c>
    </row>
    <row r="31" spans="1:7" x14ac:dyDescent="0.2">
      <c r="A31" s="64" t="s">
        <v>37</v>
      </c>
      <c r="B31" s="624">
        <f>'Table 1'!D30</f>
        <v>0</v>
      </c>
      <c r="C31" s="216"/>
      <c r="D31" s="216"/>
      <c r="E31" s="216"/>
      <c r="F31" s="216"/>
      <c r="G31" s="624">
        <f t="shared" si="1"/>
        <v>0</v>
      </c>
    </row>
    <row r="32" spans="1:7" x14ac:dyDescent="0.2">
      <c r="A32" s="64" t="s">
        <v>2</v>
      </c>
      <c r="B32" s="624">
        <f>'Table 1'!D31</f>
        <v>0</v>
      </c>
      <c r="C32" s="216"/>
      <c r="D32" s="216"/>
      <c r="E32" s="216"/>
      <c r="F32" s="216"/>
      <c r="G32" s="624">
        <f t="shared" si="1"/>
        <v>0</v>
      </c>
    </row>
    <row r="33" spans="1:7" x14ac:dyDescent="0.2">
      <c r="A33" s="64" t="s">
        <v>38</v>
      </c>
      <c r="B33" s="624">
        <f>'Table 1'!D32</f>
        <v>0</v>
      </c>
      <c r="C33" s="216"/>
      <c r="D33" s="216"/>
      <c r="E33" s="216"/>
      <c r="F33" s="216"/>
      <c r="G33" s="624">
        <f t="shared" si="1"/>
        <v>0</v>
      </c>
    </row>
    <row r="34" spans="1:7" x14ac:dyDescent="0.2">
      <c r="A34" s="64" t="s">
        <v>159</v>
      </c>
      <c r="B34" s="624">
        <f>'Table 1'!D33</f>
        <v>0</v>
      </c>
      <c r="C34" s="216"/>
      <c r="D34" s="216"/>
      <c r="E34" s="216"/>
      <c r="F34" s="216"/>
      <c r="G34" s="624">
        <f t="shared" si="1"/>
        <v>0</v>
      </c>
    </row>
    <row r="35" spans="1:7" x14ac:dyDescent="0.2">
      <c r="A35" s="43" t="s">
        <v>174</v>
      </c>
      <c r="B35" s="586">
        <f>'Table 1'!D34</f>
        <v>0</v>
      </c>
      <c r="C35" s="582">
        <f>C36+C42</f>
        <v>0</v>
      </c>
      <c r="D35" s="582">
        <f>D36+D42</f>
        <v>0</v>
      </c>
      <c r="E35" s="582">
        <f>E36+E42</f>
        <v>0</v>
      </c>
      <c r="F35" s="582">
        <f>F36+F42</f>
        <v>0</v>
      </c>
      <c r="G35" s="586">
        <f t="shared" si="1"/>
        <v>0</v>
      </c>
    </row>
    <row r="36" spans="1:7" x14ac:dyDescent="0.2">
      <c r="A36" s="67" t="s">
        <v>1</v>
      </c>
      <c r="B36" s="583">
        <f>'Table 1'!D35</f>
        <v>0</v>
      </c>
      <c r="C36" s="584">
        <f>SUM(C37:C41)</f>
        <v>0</v>
      </c>
      <c r="D36" s="584">
        <f>SUM(D37:D41)</f>
        <v>0</v>
      </c>
      <c r="E36" s="584">
        <f>SUM(E37:E41)</f>
        <v>0</v>
      </c>
      <c r="F36" s="584">
        <f>SUM(F37:F41)</f>
        <v>0</v>
      </c>
      <c r="G36" s="583">
        <f t="shared" si="1"/>
        <v>0</v>
      </c>
    </row>
    <row r="37" spans="1:7" x14ac:dyDescent="0.2">
      <c r="A37" s="64" t="s">
        <v>156</v>
      </c>
      <c r="B37" s="624">
        <f>'Table 1'!D36</f>
        <v>0</v>
      </c>
      <c r="C37" s="216"/>
      <c r="D37" s="216"/>
      <c r="E37" s="216"/>
      <c r="F37" s="216"/>
      <c r="G37" s="624">
        <f t="shared" si="1"/>
        <v>0</v>
      </c>
    </row>
    <row r="38" spans="1:7" x14ac:dyDescent="0.2">
      <c r="A38" s="64" t="s">
        <v>37</v>
      </c>
      <c r="B38" s="624">
        <f>'Table 1'!D37</f>
        <v>0</v>
      </c>
      <c r="C38" s="216"/>
      <c r="D38" s="216"/>
      <c r="E38" s="216"/>
      <c r="F38" s="216"/>
      <c r="G38" s="624">
        <f t="shared" si="1"/>
        <v>0</v>
      </c>
    </row>
    <row r="39" spans="1:7" x14ac:dyDescent="0.2">
      <c r="A39" s="64" t="s">
        <v>2</v>
      </c>
      <c r="B39" s="624">
        <f>'Table 1'!D38</f>
        <v>0</v>
      </c>
      <c r="C39" s="216"/>
      <c r="D39" s="216"/>
      <c r="E39" s="216"/>
      <c r="F39" s="216"/>
      <c r="G39" s="624">
        <f t="shared" si="1"/>
        <v>0</v>
      </c>
    </row>
    <row r="40" spans="1:7" x14ac:dyDescent="0.2">
      <c r="A40" s="64" t="s">
        <v>38</v>
      </c>
      <c r="B40" s="624">
        <f>'Table 1'!D39</f>
        <v>0</v>
      </c>
      <c r="C40" s="216"/>
      <c r="D40" s="216"/>
      <c r="E40" s="216"/>
      <c r="F40" s="216"/>
      <c r="G40" s="624">
        <f t="shared" si="1"/>
        <v>0</v>
      </c>
    </row>
    <row r="41" spans="1:7" x14ac:dyDescent="0.2">
      <c r="A41" s="64" t="s">
        <v>157</v>
      </c>
      <c r="B41" s="624">
        <f>'Table 1'!D40</f>
        <v>0</v>
      </c>
      <c r="C41" s="216"/>
      <c r="D41" s="216"/>
      <c r="E41" s="216"/>
      <c r="F41" s="216"/>
      <c r="G41" s="624">
        <f t="shared" si="1"/>
        <v>0</v>
      </c>
    </row>
    <row r="42" spans="1:7" x14ac:dyDescent="0.2">
      <c r="A42" s="67" t="s">
        <v>3</v>
      </c>
      <c r="B42" s="583">
        <f>'Table 1'!D41</f>
        <v>0</v>
      </c>
      <c r="C42" s="584">
        <f>SUM(C43:C47)</f>
        <v>0</v>
      </c>
      <c r="D42" s="584">
        <f>SUM(D43:D47)</f>
        <v>0</v>
      </c>
      <c r="E42" s="584">
        <f>SUM(E43:E47)</f>
        <v>0</v>
      </c>
      <c r="F42" s="584">
        <f>SUM(F43:F47)</f>
        <v>0</v>
      </c>
      <c r="G42" s="583">
        <f t="shared" si="1"/>
        <v>0</v>
      </c>
    </row>
    <row r="43" spans="1:7" x14ac:dyDescent="0.2">
      <c r="A43" s="64" t="s">
        <v>156</v>
      </c>
      <c r="B43" s="624">
        <f>'Table 1'!D42</f>
        <v>0</v>
      </c>
      <c r="C43" s="216"/>
      <c r="D43" s="216"/>
      <c r="E43" s="216"/>
      <c r="F43" s="216"/>
      <c r="G43" s="624">
        <f t="shared" si="1"/>
        <v>0</v>
      </c>
    </row>
    <row r="44" spans="1:7" x14ac:dyDescent="0.2">
      <c r="A44" s="64" t="s">
        <v>37</v>
      </c>
      <c r="B44" s="624">
        <f>'Table 1'!D43</f>
        <v>0</v>
      </c>
      <c r="C44" s="216"/>
      <c r="D44" s="216"/>
      <c r="E44" s="216"/>
      <c r="F44" s="216"/>
      <c r="G44" s="624">
        <f t="shared" si="1"/>
        <v>0</v>
      </c>
    </row>
    <row r="45" spans="1:7" x14ac:dyDescent="0.2">
      <c r="A45" s="64" t="s">
        <v>2</v>
      </c>
      <c r="B45" s="624">
        <f>'Table 1'!D44</f>
        <v>0</v>
      </c>
      <c r="C45" s="216"/>
      <c r="D45" s="216"/>
      <c r="E45" s="216"/>
      <c r="F45" s="216"/>
      <c r="G45" s="624">
        <f t="shared" si="1"/>
        <v>0</v>
      </c>
    </row>
    <row r="46" spans="1:7" x14ac:dyDescent="0.2">
      <c r="A46" s="64" t="s">
        <v>38</v>
      </c>
      <c r="B46" s="624">
        <f>'Table 1'!D45</f>
        <v>0</v>
      </c>
      <c r="C46" s="216"/>
      <c r="D46" s="216"/>
      <c r="E46" s="216"/>
      <c r="F46" s="216"/>
      <c r="G46" s="624">
        <f t="shared" si="1"/>
        <v>0</v>
      </c>
    </row>
    <row r="47" spans="1:7" x14ac:dyDescent="0.2">
      <c r="A47" s="64" t="s">
        <v>159</v>
      </c>
      <c r="B47" s="624">
        <f>'Table 1'!D46</f>
        <v>0</v>
      </c>
      <c r="C47" s="216"/>
      <c r="D47" s="216"/>
      <c r="E47" s="216"/>
      <c r="F47" s="216"/>
      <c r="G47" s="624">
        <f t="shared" si="1"/>
        <v>0</v>
      </c>
    </row>
    <row r="48" spans="1:7" x14ac:dyDescent="0.2">
      <c r="A48" s="43" t="s">
        <v>57</v>
      </c>
      <c r="B48" s="586">
        <f>'Table 1'!D47</f>
        <v>0</v>
      </c>
      <c r="C48" s="582">
        <f>C49+C55</f>
        <v>0</v>
      </c>
      <c r="D48" s="582">
        <f>D49+D55</f>
        <v>0</v>
      </c>
      <c r="E48" s="582">
        <f>E49+E55</f>
        <v>0</v>
      </c>
      <c r="F48" s="582">
        <f>F49+F55</f>
        <v>0</v>
      </c>
      <c r="G48" s="586">
        <f t="shared" si="1"/>
        <v>0</v>
      </c>
    </row>
    <row r="49" spans="1:7" x14ac:dyDescent="0.2">
      <c r="A49" s="67" t="s">
        <v>1</v>
      </c>
      <c r="B49" s="583">
        <f>'Table 1'!D48</f>
        <v>0</v>
      </c>
      <c r="C49" s="584">
        <f>SUM(C50:C54)</f>
        <v>0</v>
      </c>
      <c r="D49" s="584">
        <f>SUM(D50:D54)</f>
        <v>0</v>
      </c>
      <c r="E49" s="584">
        <f>SUM(E50:E54)</f>
        <v>0</v>
      </c>
      <c r="F49" s="584">
        <f>SUM(F50:F54)</f>
        <v>0</v>
      </c>
      <c r="G49" s="583">
        <f t="shared" si="1"/>
        <v>0</v>
      </c>
    </row>
    <row r="50" spans="1:7" x14ac:dyDescent="0.2">
      <c r="A50" s="64" t="s">
        <v>156</v>
      </c>
      <c r="B50" s="624">
        <f>'Table 1'!D49</f>
        <v>0</v>
      </c>
      <c r="C50" s="216"/>
      <c r="D50" s="216"/>
      <c r="E50" s="216"/>
      <c r="F50" s="216"/>
      <c r="G50" s="624">
        <f t="shared" si="1"/>
        <v>0</v>
      </c>
    </row>
    <row r="51" spans="1:7" x14ac:dyDescent="0.2">
      <c r="A51" s="64" t="s">
        <v>37</v>
      </c>
      <c r="B51" s="624">
        <f>'Table 1'!D50</f>
        <v>0</v>
      </c>
      <c r="C51" s="216"/>
      <c r="D51" s="216"/>
      <c r="E51" s="216"/>
      <c r="F51" s="216"/>
      <c r="G51" s="624">
        <f t="shared" si="1"/>
        <v>0</v>
      </c>
    </row>
    <row r="52" spans="1:7" x14ac:dyDescent="0.2">
      <c r="A52" s="64" t="s">
        <v>2</v>
      </c>
      <c r="B52" s="624">
        <f>'Table 1'!D51</f>
        <v>0</v>
      </c>
      <c r="C52" s="216"/>
      <c r="D52" s="216"/>
      <c r="E52" s="216"/>
      <c r="F52" s="216"/>
      <c r="G52" s="624">
        <f t="shared" si="1"/>
        <v>0</v>
      </c>
    </row>
    <row r="53" spans="1:7" x14ac:dyDescent="0.2">
      <c r="A53" s="64" t="s">
        <v>38</v>
      </c>
      <c r="B53" s="624">
        <f>'Table 1'!D52</f>
        <v>0</v>
      </c>
      <c r="C53" s="216"/>
      <c r="D53" s="216"/>
      <c r="E53" s="216"/>
      <c r="F53" s="216"/>
      <c r="G53" s="624">
        <f t="shared" si="1"/>
        <v>0</v>
      </c>
    </row>
    <row r="54" spans="1:7" x14ac:dyDescent="0.2">
      <c r="A54" s="64" t="s">
        <v>157</v>
      </c>
      <c r="B54" s="624">
        <f>'Table 1'!D53</f>
        <v>0</v>
      </c>
      <c r="C54" s="216"/>
      <c r="D54" s="216"/>
      <c r="E54" s="216"/>
      <c r="F54" s="216"/>
      <c r="G54" s="624">
        <f t="shared" si="1"/>
        <v>0</v>
      </c>
    </row>
    <row r="55" spans="1:7" x14ac:dyDescent="0.2">
      <c r="A55" s="67" t="s">
        <v>3</v>
      </c>
      <c r="B55" s="583">
        <f>'Table 1'!D54</f>
        <v>0</v>
      </c>
      <c r="C55" s="584">
        <f>SUM(C56:C60)</f>
        <v>0</v>
      </c>
      <c r="D55" s="584">
        <f>SUM(D56:D60)</f>
        <v>0</v>
      </c>
      <c r="E55" s="584">
        <f>SUM(E56:E60)</f>
        <v>0</v>
      </c>
      <c r="F55" s="584">
        <f>SUM(F56:F60)</f>
        <v>0</v>
      </c>
      <c r="G55" s="583">
        <f t="shared" si="1"/>
        <v>0</v>
      </c>
    </row>
    <row r="56" spans="1:7" x14ac:dyDescent="0.2">
      <c r="A56" s="64" t="s">
        <v>156</v>
      </c>
      <c r="B56" s="624">
        <f>'Table 1'!D55</f>
        <v>0</v>
      </c>
      <c r="C56" s="216"/>
      <c r="D56" s="216"/>
      <c r="E56" s="216"/>
      <c r="F56" s="216"/>
      <c r="G56" s="624">
        <f t="shared" si="1"/>
        <v>0</v>
      </c>
    </row>
    <row r="57" spans="1:7" x14ac:dyDescent="0.2">
      <c r="A57" s="64" t="s">
        <v>37</v>
      </c>
      <c r="B57" s="624">
        <f>'Table 1'!D56</f>
        <v>0</v>
      </c>
      <c r="C57" s="216"/>
      <c r="D57" s="216"/>
      <c r="E57" s="216"/>
      <c r="F57" s="216"/>
      <c r="G57" s="624">
        <f t="shared" si="1"/>
        <v>0</v>
      </c>
    </row>
    <row r="58" spans="1:7" x14ac:dyDescent="0.2">
      <c r="A58" s="64" t="s">
        <v>2</v>
      </c>
      <c r="B58" s="624">
        <f>'Table 1'!D57</f>
        <v>0</v>
      </c>
      <c r="C58" s="216"/>
      <c r="D58" s="216"/>
      <c r="E58" s="216"/>
      <c r="F58" s="216"/>
      <c r="G58" s="624">
        <f t="shared" si="1"/>
        <v>0</v>
      </c>
    </row>
    <row r="59" spans="1:7" x14ac:dyDescent="0.2">
      <c r="A59" s="64" t="s">
        <v>38</v>
      </c>
      <c r="B59" s="624">
        <f>'Table 1'!D58</f>
        <v>0</v>
      </c>
      <c r="C59" s="216"/>
      <c r="D59" s="216"/>
      <c r="E59" s="216"/>
      <c r="F59" s="216"/>
      <c r="G59" s="624">
        <f t="shared" si="1"/>
        <v>0</v>
      </c>
    </row>
    <row r="60" spans="1:7" x14ac:dyDescent="0.2">
      <c r="A60" s="64" t="s">
        <v>159</v>
      </c>
      <c r="B60" s="624">
        <f>'Table 1'!D59</f>
        <v>0</v>
      </c>
      <c r="C60" s="216"/>
      <c r="D60" s="216"/>
      <c r="E60" s="216"/>
      <c r="F60" s="216"/>
      <c r="G60" s="624">
        <f t="shared" si="1"/>
        <v>0</v>
      </c>
    </row>
    <row r="61" spans="1:7" x14ac:dyDescent="0.2">
      <c r="A61" s="43" t="s">
        <v>58</v>
      </c>
      <c r="B61" s="586">
        <f>'Table 1'!D60</f>
        <v>0</v>
      </c>
      <c r="C61" s="582">
        <f>SUM(C62:C64)</f>
        <v>0</v>
      </c>
      <c r="D61" s="582">
        <f>SUM(D62:D64)</f>
        <v>0</v>
      </c>
      <c r="E61" s="582">
        <f>SUM(E62:E64)</f>
        <v>0</v>
      </c>
      <c r="F61" s="582">
        <f>SUM(F62:F64)</f>
        <v>0</v>
      </c>
      <c r="G61" s="586">
        <f t="shared" si="1"/>
        <v>0</v>
      </c>
    </row>
    <row r="62" spans="1:7" x14ac:dyDescent="0.2">
      <c r="A62" s="41" t="s">
        <v>142</v>
      </c>
      <c r="B62" s="624">
        <f>'Table 1'!D61</f>
        <v>0</v>
      </c>
      <c r="C62" s="216"/>
      <c r="D62" s="216"/>
      <c r="E62" s="216"/>
      <c r="F62" s="216"/>
      <c r="G62" s="624">
        <f>B62+SUM(C62:F62)</f>
        <v>0</v>
      </c>
    </row>
    <row r="63" spans="1:7" x14ac:dyDescent="0.2">
      <c r="A63" s="41" t="s">
        <v>143</v>
      </c>
      <c r="B63" s="624">
        <f>'Table 1'!D62</f>
        <v>0</v>
      </c>
      <c r="C63" s="216"/>
      <c r="D63" s="216"/>
      <c r="E63" s="216"/>
      <c r="F63" s="216"/>
      <c r="G63" s="624">
        <f t="shared" si="1"/>
        <v>0</v>
      </c>
    </row>
    <row r="64" spans="1:7" x14ac:dyDescent="0.2">
      <c r="A64" s="41" t="s">
        <v>41</v>
      </c>
      <c r="B64" s="624">
        <f>'Table 1'!D63</f>
        <v>0</v>
      </c>
      <c r="C64" s="216"/>
      <c r="D64" s="216"/>
      <c r="E64" s="216"/>
      <c r="F64" s="216"/>
      <c r="G64" s="624">
        <f t="shared" si="1"/>
        <v>0</v>
      </c>
    </row>
    <row r="65" spans="1:7" x14ac:dyDescent="0.2">
      <c r="A65" s="32" t="s">
        <v>175</v>
      </c>
      <c r="B65" s="207">
        <f>B7+B21+B35+B48+B61</f>
        <v>0</v>
      </c>
      <c r="C65" s="201">
        <f t="shared" ref="C65:F65" si="7">C7+C21+C35+C48+C61</f>
        <v>0</v>
      </c>
      <c r="D65" s="217">
        <f t="shared" si="7"/>
        <v>0</v>
      </c>
      <c r="E65" s="217">
        <f t="shared" si="7"/>
        <v>0</v>
      </c>
      <c r="F65" s="218">
        <f t="shared" si="7"/>
        <v>0</v>
      </c>
      <c r="G65" s="207">
        <f>G7+G21+G35+G48+G61</f>
        <v>0</v>
      </c>
    </row>
    <row r="66" spans="1:7" x14ac:dyDescent="0.2">
      <c r="A66" s="37"/>
    </row>
    <row r="67" spans="1:7" x14ac:dyDescent="0.2">
      <c r="A67" s="190" t="s">
        <v>169</v>
      </c>
    </row>
    <row r="68" spans="1:7" x14ac:dyDescent="0.2">
      <c r="A68" s="44" t="s">
        <v>5</v>
      </c>
    </row>
    <row r="69" spans="1:7" ht="52.5" customHeight="1" x14ac:dyDescent="0.2">
      <c r="A69" s="655" t="s">
        <v>4344</v>
      </c>
      <c r="B69" s="655"/>
      <c r="C69" s="655"/>
      <c r="D69" s="655"/>
      <c r="E69" s="655"/>
      <c r="F69" s="655"/>
      <c r="G69" s="655"/>
    </row>
    <row r="70" spans="1:7" ht="16.5" customHeight="1" x14ac:dyDescent="0.2">
      <c r="A70" s="655" t="s">
        <v>170</v>
      </c>
      <c r="B70" s="655"/>
      <c r="C70" s="655"/>
      <c r="D70" s="655"/>
      <c r="E70" s="655"/>
      <c r="F70" s="655"/>
      <c r="G70" s="655"/>
    </row>
    <row r="71" spans="1:7" ht="28.5" customHeight="1" x14ac:dyDescent="0.2">
      <c r="A71" s="655" t="s">
        <v>4211</v>
      </c>
      <c r="B71" s="655"/>
      <c r="C71" s="655"/>
      <c r="D71" s="655"/>
      <c r="E71" s="655"/>
      <c r="F71" s="655"/>
      <c r="G71" s="655"/>
    </row>
    <row r="72" spans="1:7" x14ac:dyDescent="0.2">
      <c r="A72" s="655" t="s">
        <v>4212</v>
      </c>
      <c r="B72" s="655"/>
      <c r="C72" s="655"/>
      <c r="D72" s="655"/>
      <c r="E72" s="655"/>
      <c r="F72" s="655"/>
      <c r="G72" s="655"/>
    </row>
    <row r="73" spans="1:7" ht="14.25" customHeight="1" x14ac:dyDescent="0.2">
      <c r="A73" s="130"/>
    </row>
    <row r="74" spans="1:7" x14ac:dyDescent="0.2">
      <c r="A74" s="56" t="s">
        <v>6</v>
      </c>
    </row>
    <row r="75" spans="1:7" x14ac:dyDescent="0.2">
      <c r="A75" s="646"/>
      <c r="B75" s="647"/>
      <c r="C75" s="647"/>
      <c r="D75" s="647"/>
      <c r="E75" s="647"/>
      <c r="F75" s="647"/>
      <c r="G75" s="647"/>
    </row>
    <row r="76" spans="1:7" x14ac:dyDescent="0.2">
      <c r="A76" s="649"/>
      <c r="B76" s="650"/>
      <c r="C76" s="650"/>
      <c r="D76" s="650"/>
      <c r="E76" s="650"/>
      <c r="F76" s="650"/>
      <c r="G76" s="650"/>
    </row>
    <row r="77" spans="1:7" x14ac:dyDescent="0.2">
      <c r="A77" s="652"/>
      <c r="B77" s="653"/>
      <c r="C77" s="653"/>
      <c r="D77" s="653"/>
      <c r="E77" s="653"/>
      <c r="F77" s="653"/>
      <c r="G77" s="653"/>
    </row>
    <row r="78" spans="1:7" ht="12.75" customHeight="1" x14ac:dyDescent="0.2">
      <c r="A78" s="37"/>
    </row>
    <row r="79" spans="1:7" x14ac:dyDescent="0.2">
      <c r="A79" s="47" t="s">
        <v>4213</v>
      </c>
      <c r="B79" s="191"/>
      <c r="C79" s="191"/>
      <c r="D79" s="191"/>
      <c r="E79" s="191"/>
      <c r="F79" s="191"/>
      <c r="G79" s="192"/>
    </row>
    <row r="80" spans="1:7" x14ac:dyDescent="0.2">
      <c r="A80" s="131" t="s">
        <v>65</v>
      </c>
      <c r="B80" s="189"/>
      <c r="C80" s="189"/>
      <c r="D80" s="189"/>
      <c r="E80" s="189"/>
      <c r="F80" s="189"/>
      <c r="G80" s="193"/>
    </row>
    <row r="81" spans="1:7" x14ac:dyDescent="0.2">
      <c r="A81" s="50"/>
      <c r="B81" s="194"/>
      <c r="C81" s="194"/>
      <c r="D81" s="194"/>
      <c r="E81" s="194"/>
      <c r="F81" s="194"/>
      <c r="G81" s="195"/>
    </row>
  </sheetData>
  <sheetProtection password="CC6A" sheet="1" objects="1" scenarios="1"/>
  <mergeCells count="8">
    <mergeCell ref="A71:G71"/>
    <mergeCell ref="A72:G72"/>
    <mergeCell ref="A75:G77"/>
    <mergeCell ref="B5:B6"/>
    <mergeCell ref="G5:G6"/>
    <mergeCell ref="C5:F5"/>
    <mergeCell ref="A69:G69"/>
    <mergeCell ref="A70:G70"/>
  </mergeCells>
  <pageMargins left="0.17" right="0.17" top="0.22" bottom="0.17" header="0.17" footer="0.17"/>
  <pageSetup orientation="landscape" r:id="rId1"/>
  <ignoredErrors>
    <ignoredError sqref="B7:G48 B55:G64 B49:G49 C50:G54 B50:B54" unlocked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1"/>
  <sheetViews>
    <sheetView workbookViewId="0">
      <pane xSplit="1" ySplit="7" topLeftCell="B8" activePane="bottomRight" state="frozen"/>
      <selection activeCell="A41" sqref="A41"/>
      <selection pane="topRight" activeCell="A41" sqref="A41"/>
      <selection pane="bottomLeft" activeCell="A41" sqref="A41"/>
      <selection pane="bottomRight"/>
    </sheetView>
  </sheetViews>
  <sheetFormatPr defaultRowHeight="12.75" x14ac:dyDescent="0.2"/>
  <cols>
    <col min="1" max="1" width="63.33203125" style="36" customWidth="1"/>
    <col min="2" max="21" width="9.33203125" style="36" customWidth="1"/>
    <col min="22" max="250" width="9.33203125" style="37"/>
    <col min="251" max="251" width="76.83203125" style="37" customWidth="1"/>
    <col min="252" max="252" width="16.1640625" style="37" customWidth="1"/>
    <col min="253" max="253" width="12.83203125" style="37" customWidth="1"/>
    <col min="254" max="254" width="16.1640625" style="37" customWidth="1"/>
    <col min="255" max="255" width="14.6640625" style="37" customWidth="1"/>
    <col min="256" max="256" width="9.33203125" style="37"/>
    <col min="257" max="257" width="75" style="37" bestFit="1" customWidth="1"/>
    <col min="258" max="258" width="12.33203125" style="37" customWidth="1"/>
    <col min="259" max="259" width="65.33203125" style="37" bestFit="1" customWidth="1"/>
    <col min="260" max="260" width="22.33203125" style="37" bestFit="1" customWidth="1"/>
    <col min="261" max="261" width="22.33203125" style="37" customWidth="1"/>
    <col min="262" max="262" width="35.1640625" style="37" bestFit="1" customWidth="1"/>
    <col min="263" max="506" width="9.33203125" style="37"/>
    <col min="507" max="507" width="76.83203125" style="37" customWidth="1"/>
    <col min="508" max="508" width="16.1640625" style="37" customWidth="1"/>
    <col min="509" max="509" width="12.83203125" style="37" customWidth="1"/>
    <col min="510" max="510" width="16.1640625" style="37" customWidth="1"/>
    <col min="511" max="511" width="14.6640625" style="37" customWidth="1"/>
    <col min="512" max="512" width="9.33203125" style="37"/>
    <col min="513" max="513" width="75" style="37" bestFit="1" customWidth="1"/>
    <col min="514" max="514" width="12.33203125" style="37" customWidth="1"/>
    <col min="515" max="515" width="65.33203125" style="37" bestFit="1" customWidth="1"/>
    <col min="516" max="516" width="22.33203125" style="37" bestFit="1" customWidth="1"/>
    <col min="517" max="517" width="22.33203125" style="37" customWidth="1"/>
    <col min="518" max="518" width="35.1640625" style="37" bestFit="1" customWidth="1"/>
    <col min="519" max="762" width="9.33203125" style="37"/>
    <col min="763" max="763" width="76.83203125" style="37" customWidth="1"/>
    <col min="764" max="764" width="16.1640625" style="37" customWidth="1"/>
    <col min="765" max="765" width="12.83203125" style="37" customWidth="1"/>
    <col min="766" max="766" width="16.1640625" style="37" customWidth="1"/>
    <col min="767" max="767" width="14.6640625" style="37" customWidth="1"/>
    <col min="768" max="768" width="9.33203125" style="37"/>
    <col min="769" max="769" width="75" style="37" bestFit="1" customWidth="1"/>
    <col min="770" max="770" width="12.33203125" style="37" customWidth="1"/>
    <col min="771" max="771" width="65.33203125" style="37" bestFit="1" customWidth="1"/>
    <col min="772" max="772" width="22.33203125" style="37" bestFit="1" customWidth="1"/>
    <col min="773" max="773" width="22.33203125" style="37" customWidth="1"/>
    <col min="774" max="774" width="35.1640625" style="37" bestFit="1" customWidth="1"/>
    <col min="775" max="1018" width="9.33203125" style="37"/>
    <col min="1019" max="1019" width="76.83203125" style="37" customWidth="1"/>
    <col min="1020" max="1020" width="16.1640625" style="37" customWidth="1"/>
    <col min="1021" max="1021" width="12.83203125" style="37" customWidth="1"/>
    <col min="1022" max="1022" width="16.1640625" style="37" customWidth="1"/>
    <col min="1023" max="1023" width="14.6640625" style="37" customWidth="1"/>
    <col min="1024" max="1024" width="9.33203125" style="37"/>
    <col min="1025" max="1025" width="75" style="37" bestFit="1" customWidth="1"/>
    <col min="1026" max="1026" width="12.33203125" style="37" customWidth="1"/>
    <col min="1027" max="1027" width="65.33203125" style="37" bestFit="1" customWidth="1"/>
    <col min="1028" max="1028" width="22.33203125" style="37" bestFit="1" customWidth="1"/>
    <col min="1029" max="1029" width="22.33203125" style="37" customWidth="1"/>
    <col min="1030" max="1030" width="35.1640625" style="37" bestFit="1" customWidth="1"/>
    <col min="1031" max="1274" width="9.33203125" style="37"/>
    <col min="1275" max="1275" width="76.83203125" style="37" customWidth="1"/>
    <col min="1276" max="1276" width="16.1640625" style="37" customWidth="1"/>
    <col min="1277" max="1277" width="12.83203125" style="37" customWidth="1"/>
    <col min="1278" max="1278" width="16.1640625" style="37" customWidth="1"/>
    <col min="1279" max="1279" width="14.6640625" style="37" customWidth="1"/>
    <col min="1280" max="1280" width="9.33203125" style="37"/>
    <col min="1281" max="1281" width="75" style="37" bestFit="1" customWidth="1"/>
    <col min="1282" max="1282" width="12.33203125" style="37" customWidth="1"/>
    <col min="1283" max="1283" width="65.33203125" style="37" bestFit="1" customWidth="1"/>
    <col min="1284" max="1284" width="22.33203125" style="37" bestFit="1" customWidth="1"/>
    <col min="1285" max="1285" width="22.33203125" style="37" customWidth="1"/>
    <col min="1286" max="1286" width="35.1640625" style="37" bestFit="1" customWidth="1"/>
    <col min="1287" max="1530" width="9.33203125" style="37"/>
    <col min="1531" max="1531" width="76.83203125" style="37" customWidth="1"/>
    <col min="1532" max="1532" width="16.1640625" style="37" customWidth="1"/>
    <col min="1533" max="1533" width="12.83203125" style="37" customWidth="1"/>
    <col min="1534" max="1534" width="16.1640625" style="37" customWidth="1"/>
    <col min="1535" max="1535" width="14.6640625" style="37" customWidth="1"/>
    <col min="1536" max="1536" width="9.33203125" style="37"/>
    <col min="1537" max="1537" width="75" style="37" bestFit="1" customWidth="1"/>
    <col min="1538" max="1538" width="12.33203125" style="37" customWidth="1"/>
    <col min="1539" max="1539" width="65.33203125" style="37" bestFit="1" customWidth="1"/>
    <col min="1540" max="1540" width="22.33203125" style="37" bestFit="1" customWidth="1"/>
    <col min="1541" max="1541" width="22.33203125" style="37" customWidth="1"/>
    <col min="1542" max="1542" width="35.1640625" style="37" bestFit="1" customWidth="1"/>
    <col min="1543" max="1786" width="9.33203125" style="37"/>
    <col min="1787" max="1787" width="76.83203125" style="37" customWidth="1"/>
    <col min="1788" max="1788" width="16.1640625" style="37" customWidth="1"/>
    <col min="1789" max="1789" width="12.83203125" style="37" customWidth="1"/>
    <col min="1790" max="1790" width="16.1640625" style="37" customWidth="1"/>
    <col min="1791" max="1791" width="14.6640625" style="37" customWidth="1"/>
    <col min="1792" max="1792" width="9.33203125" style="37"/>
    <col min="1793" max="1793" width="75" style="37" bestFit="1" customWidth="1"/>
    <col min="1794" max="1794" width="12.33203125" style="37" customWidth="1"/>
    <col min="1795" max="1795" width="65.33203125" style="37" bestFit="1" customWidth="1"/>
    <col min="1796" max="1796" width="22.33203125" style="37" bestFit="1" customWidth="1"/>
    <col min="1797" max="1797" width="22.33203125" style="37" customWidth="1"/>
    <col min="1798" max="1798" width="35.1640625" style="37" bestFit="1" customWidth="1"/>
    <col min="1799" max="2042" width="9.33203125" style="37"/>
    <col min="2043" max="2043" width="76.83203125" style="37" customWidth="1"/>
    <col min="2044" max="2044" width="16.1640625" style="37" customWidth="1"/>
    <col min="2045" max="2045" width="12.83203125" style="37" customWidth="1"/>
    <col min="2046" max="2046" width="16.1640625" style="37" customWidth="1"/>
    <col min="2047" max="2047" width="14.6640625" style="37" customWidth="1"/>
    <col min="2048" max="2048" width="9.33203125" style="37"/>
    <col min="2049" max="2049" width="75" style="37" bestFit="1" customWidth="1"/>
    <col min="2050" max="2050" width="12.33203125" style="37" customWidth="1"/>
    <col min="2051" max="2051" width="65.33203125" style="37" bestFit="1" customWidth="1"/>
    <col min="2052" max="2052" width="22.33203125" style="37" bestFit="1" customWidth="1"/>
    <col min="2053" max="2053" width="22.33203125" style="37" customWidth="1"/>
    <col min="2054" max="2054" width="35.1640625" style="37" bestFit="1" customWidth="1"/>
    <col min="2055" max="2298" width="9.33203125" style="37"/>
    <col min="2299" max="2299" width="76.83203125" style="37" customWidth="1"/>
    <col min="2300" max="2300" width="16.1640625" style="37" customWidth="1"/>
    <col min="2301" max="2301" width="12.83203125" style="37" customWidth="1"/>
    <col min="2302" max="2302" width="16.1640625" style="37" customWidth="1"/>
    <col min="2303" max="2303" width="14.6640625" style="37" customWidth="1"/>
    <col min="2304" max="2304" width="9.33203125" style="37"/>
    <col min="2305" max="2305" width="75" style="37" bestFit="1" customWidth="1"/>
    <col min="2306" max="2306" width="12.33203125" style="37" customWidth="1"/>
    <col min="2307" max="2307" width="65.33203125" style="37" bestFit="1" customWidth="1"/>
    <col min="2308" max="2308" width="22.33203125" style="37" bestFit="1" customWidth="1"/>
    <col min="2309" max="2309" width="22.33203125" style="37" customWidth="1"/>
    <col min="2310" max="2310" width="35.1640625" style="37" bestFit="1" customWidth="1"/>
    <col min="2311" max="2554" width="9.33203125" style="37"/>
    <col min="2555" max="2555" width="76.83203125" style="37" customWidth="1"/>
    <col min="2556" max="2556" width="16.1640625" style="37" customWidth="1"/>
    <col min="2557" max="2557" width="12.83203125" style="37" customWidth="1"/>
    <col min="2558" max="2558" width="16.1640625" style="37" customWidth="1"/>
    <col min="2559" max="2559" width="14.6640625" style="37" customWidth="1"/>
    <col min="2560" max="2560" width="9.33203125" style="37"/>
    <col min="2561" max="2561" width="75" style="37" bestFit="1" customWidth="1"/>
    <col min="2562" max="2562" width="12.33203125" style="37" customWidth="1"/>
    <col min="2563" max="2563" width="65.33203125" style="37" bestFit="1" customWidth="1"/>
    <col min="2564" max="2564" width="22.33203125" style="37" bestFit="1" customWidth="1"/>
    <col min="2565" max="2565" width="22.33203125" style="37" customWidth="1"/>
    <col min="2566" max="2566" width="35.1640625" style="37" bestFit="1" customWidth="1"/>
    <col min="2567" max="2810" width="9.33203125" style="37"/>
    <col min="2811" max="2811" width="76.83203125" style="37" customWidth="1"/>
    <col min="2812" max="2812" width="16.1640625" style="37" customWidth="1"/>
    <col min="2813" max="2813" width="12.83203125" style="37" customWidth="1"/>
    <col min="2814" max="2814" width="16.1640625" style="37" customWidth="1"/>
    <col min="2815" max="2815" width="14.6640625" style="37" customWidth="1"/>
    <col min="2816" max="2816" width="9.33203125" style="37"/>
    <col min="2817" max="2817" width="75" style="37" bestFit="1" customWidth="1"/>
    <col min="2818" max="2818" width="12.33203125" style="37" customWidth="1"/>
    <col min="2819" max="2819" width="65.33203125" style="37" bestFit="1" customWidth="1"/>
    <col min="2820" max="2820" width="22.33203125" style="37" bestFit="1" customWidth="1"/>
    <col min="2821" max="2821" width="22.33203125" style="37" customWidth="1"/>
    <col min="2822" max="2822" width="35.1640625" style="37" bestFit="1" customWidth="1"/>
    <col min="2823" max="3066" width="9.33203125" style="37"/>
    <col min="3067" max="3067" width="76.83203125" style="37" customWidth="1"/>
    <col min="3068" max="3068" width="16.1640625" style="37" customWidth="1"/>
    <col min="3069" max="3069" width="12.83203125" style="37" customWidth="1"/>
    <col min="3070" max="3070" width="16.1640625" style="37" customWidth="1"/>
    <col min="3071" max="3071" width="14.6640625" style="37" customWidth="1"/>
    <col min="3072" max="3072" width="9.33203125" style="37"/>
    <col min="3073" max="3073" width="75" style="37" bestFit="1" customWidth="1"/>
    <col min="3074" max="3074" width="12.33203125" style="37" customWidth="1"/>
    <col min="3075" max="3075" width="65.33203125" style="37" bestFit="1" customWidth="1"/>
    <col min="3076" max="3076" width="22.33203125" style="37" bestFit="1" customWidth="1"/>
    <col min="3077" max="3077" width="22.33203125" style="37" customWidth="1"/>
    <col min="3078" max="3078" width="35.1640625" style="37" bestFit="1" customWidth="1"/>
    <col min="3079" max="3322" width="9.33203125" style="37"/>
    <col min="3323" max="3323" width="76.83203125" style="37" customWidth="1"/>
    <col min="3324" max="3324" width="16.1640625" style="37" customWidth="1"/>
    <col min="3325" max="3325" width="12.83203125" style="37" customWidth="1"/>
    <col min="3326" max="3326" width="16.1640625" style="37" customWidth="1"/>
    <col min="3327" max="3327" width="14.6640625" style="37" customWidth="1"/>
    <col min="3328" max="3328" width="9.33203125" style="37"/>
    <col min="3329" max="3329" width="75" style="37" bestFit="1" customWidth="1"/>
    <col min="3330" max="3330" width="12.33203125" style="37" customWidth="1"/>
    <col min="3331" max="3331" width="65.33203125" style="37" bestFit="1" customWidth="1"/>
    <col min="3332" max="3332" width="22.33203125" style="37" bestFit="1" customWidth="1"/>
    <col min="3333" max="3333" width="22.33203125" style="37" customWidth="1"/>
    <col min="3334" max="3334" width="35.1640625" style="37" bestFit="1" customWidth="1"/>
    <col min="3335" max="3578" width="9.33203125" style="37"/>
    <col min="3579" max="3579" width="76.83203125" style="37" customWidth="1"/>
    <col min="3580" max="3580" width="16.1640625" style="37" customWidth="1"/>
    <col min="3581" max="3581" width="12.83203125" style="37" customWidth="1"/>
    <col min="3582" max="3582" width="16.1640625" style="37" customWidth="1"/>
    <col min="3583" max="3583" width="14.6640625" style="37" customWidth="1"/>
    <col min="3584" max="3584" width="9.33203125" style="37"/>
    <col min="3585" max="3585" width="75" style="37" bestFit="1" customWidth="1"/>
    <col min="3586" max="3586" width="12.33203125" style="37" customWidth="1"/>
    <col min="3587" max="3587" width="65.33203125" style="37" bestFit="1" customWidth="1"/>
    <col min="3588" max="3588" width="22.33203125" style="37" bestFit="1" customWidth="1"/>
    <col min="3589" max="3589" width="22.33203125" style="37" customWidth="1"/>
    <col min="3590" max="3590" width="35.1640625" style="37" bestFit="1" customWidth="1"/>
    <col min="3591" max="3834" width="9.33203125" style="37"/>
    <col min="3835" max="3835" width="76.83203125" style="37" customWidth="1"/>
    <col min="3836" max="3836" width="16.1640625" style="37" customWidth="1"/>
    <col min="3837" max="3837" width="12.83203125" style="37" customWidth="1"/>
    <col min="3838" max="3838" width="16.1640625" style="37" customWidth="1"/>
    <col min="3839" max="3839" width="14.6640625" style="37" customWidth="1"/>
    <col min="3840" max="3840" width="9.33203125" style="37"/>
    <col min="3841" max="3841" width="75" style="37" bestFit="1" customWidth="1"/>
    <col min="3842" max="3842" width="12.33203125" style="37" customWidth="1"/>
    <col min="3843" max="3843" width="65.33203125" style="37" bestFit="1" customWidth="1"/>
    <col min="3844" max="3844" width="22.33203125" style="37" bestFit="1" customWidth="1"/>
    <col min="3845" max="3845" width="22.33203125" style="37" customWidth="1"/>
    <col min="3846" max="3846" width="35.1640625" style="37" bestFit="1" customWidth="1"/>
    <col min="3847" max="4090" width="9.33203125" style="37"/>
    <col min="4091" max="4091" width="76.83203125" style="37" customWidth="1"/>
    <col min="4092" max="4092" width="16.1640625" style="37" customWidth="1"/>
    <col min="4093" max="4093" width="12.83203125" style="37" customWidth="1"/>
    <col min="4094" max="4094" width="16.1640625" style="37" customWidth="1"/>
    <col min="4095" max="4095" width="14.6640625" style="37" customWidth="1"/>
    <col min="4096" max="4096" width="9.33203125" style="37"/>
    <col min="4097" max="4097" width="75" style="37" bestFit="1" customWidth="1"/>
    <col min="4098" max="4098" width="12.33203125" style="37" customWidth="1"/>
    <col min="4099" max="4099" width="65.33203125" style="37" bestFit="1" customWidth="1"/>
    <col min="4100" max="4100" width="22.33203125" style="37" bestFit="1" customWidth="1"/>
    <col min="4101" max="4101" width="22.33203125" style="37" customWidth="1"/>
    <col min="4102" max="4102" width="35.1640625" style="37" bestFit="1" customWidth="1"/>
    <col min="4103" max="4346" width="9.33203125" style="37"/>
    <col min="4347" max="4347" width="76.83203125" style="37" customWidth="1"/>
    <col min="4348" max="4348" width="16.1640625" style="37" customWidth="1"/>
    <col min="4349" max="4349" width="12.83203125" style="37" customWidth="1"/>
    <col min="4350" max="4350" width="16.1640625" style="37" customWidth="1"/>
    <col min="4351" max="4351" width="14.6640625" style="37" customWidth="1"/>
    <col min="4352" max="4352" width="9.33203125" style="37"/>
    <col min="4353" max="4353" width="75" style="37" bestFit="1" customWidth="1"/>
    <col min="4354" max="4354" width="12.33203125" style="37" customWidth="1"/>
    <col min="4355" max="4355" width="65.33203125" style="37" bestFit="1" customWidth="1"/>
    <col min="4356" max="4356" width="22.33203125" style="37" bestFit="1" customWidth="1"/>
    <col min="4357" max="4357" width="22.33203125" style="37" customWidth="1"/>
    <col min="4358" max="4358" width="35.1640625" style="37" bestFit="1" customWidth="1"/>
    <col min="4359" max="4602" width="9.33203125" style="37"/>
    <col min="4603" max="4603" width="76.83203125" style="37" customWidth="1"/>
    <col min="4604" max="4604" width="16.1640625" style="37" customWidth="1"/>
    <col min="4605" max="4605" width="12.83203125" style="37" customWidth="1"/>
    <col min="4606" max="4606" width="16.1640625" style="37" customWidth="1"/>
    <col min="4607" max="4607" width="14.6640625" style="37" customWidth="1"/>
    <col min="4608" max="4608" width="9.33203125" style="37"/>
    <col min="4609" max="4609" width="75" style="37" bestFit="1" customWidth="1"/>
    <col min="4610" max="4610" width="12.33203125" style="37" customWidth="1"/>
    <col min="4611" max="4611" width="65.33203125" style="37" bestFit="1" customWidth="1"/>
    <col min="4612" max="4612" width="22.33203125" style="37" bestFit="1" customWidth="1"/>
    <col min="4613" max="4613" width="22.33203125" style="37" customWidth="1"/>
    <col min="4614" max="4614" width="35.1640625" style="37" bestFit="1" customWidth="1"/>
    <col min="4615" max="4858" width="9.33203125" style="37"/>
    <col min="4859" max="4859" width="76.83203125" style="37" customWidth="1"/>
    <col min="4860" max="4860" width="16.1640625" style="37" customWidth="1"/>
    <col min="4861" max="4861" width="12.83203125" style="37" customWidth="1"/>
    <col min="4862" max="4862" width="16.1640625" style="37" customWidth="1"/>
    <col min="4863" max="4863" width="14.6640625" style="37" customWidth="1"/>
    <col min="4864" max="4864" width="9.33203125" style="37"/>
    <col min="4865" max="4865" width="75" style="37" bestFit="1" customWidth="1"/>
    <col min="4866" max="4866" width="12.33203125" style="37" customWidth="1"/>
    <col min="4867" max="4867" width="65.33203125" style="37" bestFit="1" customWidth="1"/>
    <col min="4868" max="4868" width="22.33203125" style="37" bestFit="1" customWidth="1"/>
    <col min="4869" max="4869" width="22.33203125" style="37" customWidth="1"/>
    <col min="4870" max="4870" width="35.1640625" style="37" bestFit="1" customWidth="1"/>
    <col min="4871" max="5114" width="9.33203125" style="37"/>
    <col min="5115" max="5115" width="76.83203125" style="37" customWidth="1"/>
    <col min="5116" max="5116" width="16.1640625" style="37" customWidth="1"/>
    <col min="5117" max="5117" width="12.83203125" style="37" customWidth="1"/>
    <col min="5118" max="5118" width="16.1640625" style="37" customWidth="1"/>
    <col min="5119" max="5119" width="14.6640625" style="37" customWidth="1"/>
    <col min="5120" max="5120" width="9.33203125" style="37"/>
    <col min="5121" max="5121" width="75" style="37" bestFit="1" customWidth="1"/>
    <col min="5122" max="5122" width="12.33203125" style="37" customWidth="1"/>
    <col min="5123" max="5123" width="65.33203125" style="37" bestFit="1" customWidth="1"/>
    <col min="5124" max="5124" width="22.33203125" style="37" bestFit="1" customWidth="1"/>
    <col min="5125" max="5125" width="22.33203125" style="37" customWidth="1"/>
    <col min="5126" max="5126" width="35.1640625" style="37" bestFit="1" customWidth="1"/>
    <col min="5127" max="5370" width="9.33203125" style="37"/>
    <col min="5371" max="5371" width="76.83203125" style="37" customWidth="1"/>
    <col min="5372" max="5372" width="16.1640625" style="37" customWidth="1"/>
    <col min="5373" max="5373" width="12.83203125" style="37" customWidth="1"/>
    <col min="5374" max="5374" width="16.1640625" style="37" customWidth="1"/>
    <col min="5375" max="5375" width="14.6640625" style="37" customWidth="1"/>
    <col min="5376" max="5376" width="9.33203125" style="37"/>
    <col min="5377" max="5377" width="75" style="37" bestFit="1" customWidth="1"/>
    <col min="5378" max="5378" width="12.33203125" style="37" customWidth="1"/>
    <col min="5379" max="5379" width="65.33203125" style="37" bestFit="1" customWidth="1"/>
    <col min="5380" max="5380" width="22.33203125" style="37" bestFit="1" customWidth="1"/>
    <col min="5381" max="5381" width="22.33203125" style="37" customWidth="1"/>
    <col min="5382" max="5382" width="35.1640625" style="37" bestFit="1" customWidth="1"/>
    <col min="5383" max="5626" width="9.33203125" style="37"/>
    <col min="5627" max="5627" width="76.83203125" style="37" customWidth="1"/>
    <col min="5628" max="5628" width="16.1640625" style="37" customWidth="1"/>
    <col min="5629" max="5629" width="12.83203125" style="37" customWidth="1"/>
    <col min="5630" max="5630" width="16.1640625" style="37" customWidth="1"/>
    <col min="5631" max="5631" width="14.6640625" style="37" customWidth="1"/>
    <col min="5632" max="5632" width="9.33203125" style="37"/>
    <col min="5633" max="5633" width="75" style="37" bestFit="1" customWidth="1"/>
    <col min="5634" max="5634" width="12.33203125" style="37" customWidth="1"/>
    <col min="5635" max="5635" width="65.33203125" style="37" bestFit="1" customWidth="1"/>
    <col min="5636" max="5636" width="22.33203125" style="37" bestFit="1" customWidth="1"/>
    <col min="5637" max="5637" width="22.33203125" style="37" customWidth="1"/>
    <col min="5638" max="5638" width="35.1640625" style="37" bestFit="1" customWidth="1"/>
    <col min="5639" max="5882" width="9.33203125" style="37"/>
    <col min="5883" max="5883" width="76.83203125" style="37" customWidth="1"/>
    <col min="5884" max="5884" width="16.1640625" style="37" customWidth="1"/>
    <col min="5885" max="5885" width="12.83203125" style="37" customWidth="1"/>
    <col min="5886" max="5886" width="16.1640625" style="37" customWidth="1"/>
    <col min="5887" max="5887" width="14.6640625" style="37" customWidth="1"/>
    <col min="5888" max="5888" width="9.33203125" style="37"/>
    <col min="5889" max="5889" width="75" style="37" bestFit="1" customWidth="1"/>
    <col min="5890" max="5890" width="12.33203125" style="37" customWidth="1"/>
    <col min="5891" max="5891" width="65.33203125" style="37" bestFit="1" customWidth="1"/>
    <col min="5892" max="5892" width="22.33203125" style="37" bestFit="1" customWidth="1"/>
    <col min="5893" max="5893" width="22.33203125" style="37" customWidth="1"/>
    <col min="5894" max="5894" width="35.1640625" style="37" bestFit="1" customWidth="1"/>
    <col min="5895" max="6138" width="9.33203125" style="37"/>
    <col min="6139" max="6139" width="76.83203125" style="37" customWidth="1"/>
    <col min="6140" max="6140" width="16.1640625" style="37" customWidth="1"/>
    <col min="6141" max="6141" width="12.83203125" style="37" customWidth="1"/>
    <col min="6142" max="6142" width="16.1640625" style="37" customWidth="1"/>
    <col min="6143" max="6143" width="14.6640625" style="37" customWidth="1"/>
    <col min="6144" max="6144" width="9.33203125" style="37"/>
    <col min="6145" max="6145" width="75" style="37" bestFit="1" customWidth="1"/>
    <col min="6146" max="6146" width="12.33203125" style="37" customWidth="1"/>
    <col min="6147" max="6147" width="65.33203125" style="37" bestFit="1" customWidth="1"/>
    <col min="6148" max="6148" width="22.33203125" style="37" bestFit="1" customWidth="1"/>
    <col min="6149" max="6149" width="22.33203125" style="37" customWidth="1"/>
    <col min="6150" max="6150" width="35.1640625" style="37" bestFit="1" customWidth="1"/>
    <col min="6151" max="6394" width="9.33203125" style="37"/>
    <col min="6395" max="6395" width="76.83203125" style="37" customWidth="1"/>
    <col min="6396" max="6396" width="16.1640625" style="37" customWidth="1"/>
    <col min="6397" max="6397" width="12.83203125" style="37" customWidth="1"/>
    <col min="6398" max="6398" width="16.1640625" style="37" customWidth="1"/>
    <col min="6399" max="6399" width="14.6640625" style="37" customWidth="1"/>
    <col min="6400" max="6400" width="9.33203125" style="37"/>
    <col min="6401" max="6401" width="75" style="37" bestFit="1" customWidth="1"/>
    <col min="6402" max="6402" width="12.33203125" style="37" customWidth="1"/>
    <col min="6403" max="6403" width="65.33203125" style="37" bestFit="1" customWidth="1"/>
    <col min="6404" max="6404" width="22.33203125" style="37" bestFit="1" customWidth="1"/>
    <col min="6405" max="6405" width="22.33203125" style="37" customWidth="1"/>
    <col min="6406" max="6406" width="35.1640625" style="37" bestFit="1" customWidth="1"/>
    <col min="6407" max="6650" width="9.33203125" style="37"/>
    <col min="6651" max="6651" width="76.83203125" style="37" customWidth="1"/>
    <col min="6652" max="6652" width="16.1640625" style="37" customWidth="1"/>
    <col min="6653" max="6653" width="12.83203125" style="37" customWidth="1"/>
    <col min="6654" max="6654" width="16.1640625" style="37" customWidth="1"/>
    <col min="6655" max="6655" width="14.6640625" style="37" customWidth="1"/>
    <col min="6656" max="6656" width="9.33203125" style="37"/>
    <col min="6657" max="6657" width="75" style="37" bestFit="1" customWidth="1"/>
    <col min="6658" max="6658" width="12.33203125" style="37" customWidth="1"/>
    <col min="6659" max="6659" width="65.33203125" style="37" bestFit="1" customWidth="1"/>
    <col min="6660" max="6660" width="22.33203125" style="37" bestFit="1" customWidth="1"/>
    <col min="6661" max="6661" width="22.33203125" style="37" customWidth="1"/>
    <col min="6662" max="6662" width="35.1640625" style="37" bestFit="1" customWidth="1"/>
    <col min="6663" max="6906" width="9.33203125" style="37"/>
    <col min="6907" max="6907" width="76.83203125" style="37" customWidth="1"/>
    <col min="6908" max="6908" width="16.1640625" style="37" customWidth="1"/>
    <col min="6909" max="6909" width="12.83203125" style="37" customWidth="1"/>
    <col min="6910" max="6910" width="16.1640625" style="37" customWidth="1"/>
    <col min="6911" max="6911" width="14.6640625" style="37" customWidth="1"/>
    <col min="6912" max="6912" width="9.33203125" style="37"/>
    <col min="6913" max="6913" width="75" style="37" bestFit="1" customWidth="1"/>
    <col min="6914" max="6914" width="12.33203125" style="37" customWidth="1"/>
    <col min="6915" max="6915" width="65.33203125" style="37" bestFit="1" customWidth="1"/>
    <col min="6916" max="6916" width="22.33203125" style="37" bestFit="1" customWidth="1"/>
    <col min="6917" max="6917" width="22.33203125" style="37" customWidth="1"/>
    <col min="6918" max="6918" width="35.1640625" style="37" bestFit="1" customWidth="1"/>
    <col min="6919" max="7162" width="9.33203125" style="37"/>
    <col min="7163" max="7163" width="76.83203125" style="37" customWidth="1"/>
    <col min="7164" max="7164" width="16.1640625" style="37" customWidth="1"/>
    <col min="7165" max="7165" width="12.83203125" style="37" customWidth="1"/>
    <col min="7166" max="7166" width="16.1640625" style="37" customWidth="1"/>
    <col min="7167" max="7167" width="14.6640625" style="37" customWidth="1"/>
    <col min="7168" max="7168" width="9.33203125" style="37"/>
    <col min="7169" max="7169" width="75" style="37" bestFit="1" customWidth="1"/>
    <col min="7170" max="7170" width="12.33203125" style="37" customWidth="1"/>
    <col min="7171" max="7171" width="65.33203125" style="37" bestFit="1" customWidth="1"/>
    <col min="7172" max="7172" width="22.33203125" style="37" bestFit="1" customWidth="1"/>
    <col min="7173" max="7173" width="22.33203125" style="37" customWidth="1"/>
    <col min="7174" max="7174" width="35.1640625" style="37" bestFit="1" customWidth="1"/>
    <col min="7175" max="7418" width="9.33203125" style="37"/>
    <col min="7419" max="7419" width="76.83203125" style="37" customWidth="1"/>
    <col min="7420" max="7420" width="16.1640625" style="37" customWidth="1"/>
    <col min="7421" max="7421" width="12.83203125" style="37" customWidth="1"/>
    <col min="7422" max="7422" width="16.1640625" style="37" customWidth="1"/>
    <col min="7423" max="7423" width="14.6640625" style="37" customWidth="1"/>
    <col min="7424" max="7424" width="9.33203125" style="37"/>
    <col min="7425" max="7425" width="75" style="37" bestFit="1" customWidth="1"/>
    <col min="7426" max="7426" width="12.33203125" style="37" customWidth="1"/>
    <col min="7427" max="7427" width="65.33203125" style="37" bestFit="1" customWidth="1"/>
    <col min="7428" max="7428" width="22.33203125" style="37" bestFit="1" customWidth="1"/>
    <col min="7429" max="7429" width="22.33203125" style="37" customWidth="1"/>
    <col min="7430" max="7430" width="35.1640625" style="37" bestFit="1" customWidth="1"/>
    <col min="7431" max="7674" width="9.33203125" style="37"/>
    <col min="7675" max="7675" width="76.83203125" style="37" customWidth="1"/>
    <col min="7676" max="7676" width="16.1640625" style="37" customWidth="1"/>
    <col min="7677" max="7677" width="12.83203125" style="37" customWidth="1"/>
    <col min="7678" max="7678" width="16.1640625" style="37" customWidth="1"/>
    <col min="7679" max="7679" width="14.6640625" style="37" customWidth="1"/>
    <col min="7680" max="7680" width="9.33203125" style="37"/>
    <col min="7681" max="7681" width="75" style="37" bestFit="1" customWidth="1"/>
    <col min="7682" max="7682" width="12.33203125" style="37" customWidth="1"/>
    <col min="7683" max="7683" width="65.33203125" style="37" bestFit="1" customWidth="1"/>
    <col min="7684" max="7684" width="22.33203125" style="37" bestFit="1" customWidth="1"/>
    <col min="7685" max="7685" width="22.33203125" style="37" customWidth="1"/>
    <col min="7686" max="7686" width="35.1640625" style="37" bestFit="1" customWidth="1"/>
    <col min="7687" max="7930" width="9.33203125" style="37"/>
    <col min="7931" max="7931" width="76.83203125" style="37" customWidth="1"/>
    <col min="7932" max="7932" width="16.1640625" style="37" customWidth="1"/>
    <col min="7933" max="7933" width="12.83203125" style="37" customWidth="1"/>
    <col min="7934" max="7934" width="16.1640625" style="37" customWidth="1"/>
    <col min="7935" max="7935" width="14.6640625" style="37" customWidth="1"/>
    <col min="7936" max="7936" width="9.33203125" style="37"/>
    <col min="7937" max="7937" width="75" style="37" bestFit="1" customWidth="1"/>
    <col min="7938" max="7938" width="12.33203125" style="37" customWidth="1"/>
    <col min="7939" max="7939" width="65.33203125" style="37" bestFit="1" customWidth="1"/>
    <col min="7940" max="7940" width="22.33203125" style="37" bestFit="1" customWidth="1"/>
    <col min="7941" max="7941" width="22.33203125" style="37" customWidth="1"/>
    <col min="7942" max="7942" width="35.1640625" style="37" bestFit="1" customWidth="1"/>
    <col min="7943" max="8186" width="9.33203125" style="37"/>
    <col min="8187" max="8187" width="76.83203125" style="37" customWidth="1"/>
    <col min="8188" max="8188" width="16.1640625" style="37" customWidth="1"/>
    <col min="8189" max="8189" width="12.83203125" style="37" customWidth="1"/>
    <col min="8190" max="8190" width="16.1640625" style="37" customWidth="1"/>
    <col min="8191" max="8191" width="14.6640625" style="37" customWidth="1"/>
    <col min="8192" max="8192" width="9.33203125" style="37"/>
    <col min="8193" max="8193" width="75" style="37" bestFit="1" customWidth="1"/>
    <col min="8194" max="8194" width="12.33203125" style="37" customWidth="1"/>
    <col min="8195" max="8195" width="65.33203125" style="37" bestFit="1" customWidth="1"/>
    <col min="8196" max="8196" width="22.33203125" style="37" bestFit="1" customWidth="1"/>
    <col min="8197" max="8197" width="22.33203125" style="37" customWidth="1"/>
    <col min="8198" max="8198" width="35.1640625" style="37" bestFit="1" customWidth="1"/>
    <col min="8199" max="8442" width="9.33203125" style="37"/>
    <col min="8443" max="8443" width="76.83203125" style="37" customWidth="1"/>
    <col min="8444" max="8444" width="16.1640625" style="37" customWidth="1"/>
    <col min="8445" max="8445" width="12.83203125" style="37" customWidth="1"/>
    <col min="8446" max="8446" width="16.1640625" style="37" customWidth="1"/>
    <col min="8447" max="8447" width="14.6640625" style="37" customWidth="1"/>
    <col min="8448" max="8448" width="9.33203125" style="37"/>
    <col min="8449" max="8449" width="75" style="37" bestFit="1" customWidth="1"/>
    <col min="8450" max="8450" width="12.33203125" style="37" customWidth="1"/>
    <col min="8451" max="8451" width="65.33203125" style="37" bestFit="1" customWidth="1"/>
    <col min="8452" max="8452" width="22.33203125" style="37" bestFit="1" customWidth="1"/>
    <col min="8453" max="8453" width="22.33203125" style="37" customWidth="1"/>
    <col min="8454" max="8454" width="35.1640625" style="37" bestFit="1" customWidth="1"/>
    <col min="8455" max="8698" width="9.33203125" style="37"/>
    <col min="8699" max="8699" width="76.83203125" style="37" customWidth="1"/>
    <col min="8700" max="8700" width="16.1640625" style="37" customWidth="1"/>
    <col min="8701" max="8701" width="12.83203125" style="37" customWidth="1"/>
    <col min="8702" max="8702" width="16.1640625" style="37" customWidth="1"/>
    <col min="8703" max="8703" width="14.6640625" style="37" customWidth="1"/>
    <col min="8704" max="8704" width="9.33203125" style="37"/>
    <col min="8705" max="8705" width="75" style="37" bestFit="1" customWidth="1"/>
    <col min="8706" max="8706" width="12.33203125" style="37" customWidth="1"/>
    <col min="8707" max="8707" width="65.33203125" style="37" bestFit="1" customWidth="1"/>
    <col min="8708" max="8708" width="22.33203125" style="37" bestFit="1" customWidth="1"/>
    <col min="8709" max="8709" width="22.33203125" style="37" customWidth="1"/>
    <col min="8710" max="8710" width="35.1640625" style="37" bestFit="1" customWidth="1"/>
    <col min="8711" max="8954" width="9.33203125" style="37"/>
    <col min="8955" max="8955" width="76.83203125" style="37" customWidth="1"/>
    <col min="8956" max="8956" width="16.1640625" style="37" customWidth="1"/>
    <col min="8957" max="8957" width="12.83203125" style="37" customWidth="1"/>
    <col min="8958" max="8958" width="16.1640625" style="37" customWidth="1"/>
    <col min="8959" max="8959" width="14.6640625" style="37" customWidth="1"/>
    <col min="8960" max="8960" width="9.33203125" style="37"/>
    <col min="8961" max="8961" width="75" style="37" bestFit="1" customWidth="1"/>
    <col min="8962" max="8962" width="12.33203125" style="37" customWidth="1"/>
    <col min="8963" max="8963" width="65.33203125" style="37" bestFit="1" customWidth="1"/>
    <col min="8964" max="8964" width="22.33203125" style="37" bestFit="1" customWidth="1"/>
    <col min="8965" max="8965" width="22.33203125" style="37" customWidth="1"/>
    <col min="8966" max="8966" width="35.1640625" style="37" bestFit="1" customWidth="1"/>
    <col min="8967" max="9210" width="9.33203125" style="37"/>
    <col min="9211" max="9211" width="76.83203125" style="37" customWidth="1"/>
    <col min="9212" max="9212" width="16.1640625" style="37" customWidth="1"/>
    <col min="9213" max="9213" width="12.83203125" style="37" customWidth="1"/>
    <col min="9214" max="9214" width="16.1640625" style="37" customWidth="1"/>
    <col min="9215" max="9215" width="14.6640625" style="37" customWidth="1"/>
    <col min="9216" max="9216" width="9.33203125" style="37"/>
    <col min="9217" max="9217" width="75" style="37" bestFit="1" customWidth="1"/>
    <col min="9218" max="9218" width="12.33203125" style="37" customWidth="1"/>
    <col min="9219" max="9219" width="65.33203125" style="37" bestFit="1" customWidth="1"/>
    <col min="9220" max="9220" width="22.33203125" style="37" bestFit="1" customWidth="1"/>
    <col min="9221" max="9221" width="22.33203125" style="37" customWidth="1"/>
    <col min="9222" max="9222" width="35.1640625" style="37" bestFit="1" customWidth="1"/>
    <col min="9223" max="9466" width="9.33203125" style="37"/>
    <col min="9467" max="9467" width="76.83203125" style="37" customWidth="1"/>
    <col min="9468" max="9468" width="16.1640625" style="37" customWidth="1"/>
    <col min="9469" max="9469" width="12.83203125" style="37" customWidth="1"/>
    <col min="9470" max="9470" width="16.1640625" style="37" customWidth="1"/>
    <col min="9471" max="9471" width="14.6640625" style="37" customWidth="1"/>
    <col min="9472" max="9472" width="9.33203125" style="37"/>
    <col min="9473" max="9473" width="75" style="37" bestFit="1" customWidth="1"/>
    <col min="9474" max="9474" width="12.33203125" style="37" customWidth="1"/>
    <col min="9475" max="9475" width="65.33203125" style="37" bestFit="1" customWidth="1"/>
    <col min="9476" max="9476" width="22.33203125" style="37" bestFit="1" customWidth="1"/>
    <col min="9477" max="9477" width="22.33203125" style="37" customWidth="1"/>
    <col min="9478" max="9478" width="35.1640625" style="37" bestFit="1" customWidth="1"/>
    <col min="9479" max="9722" width="9.33203125" style="37"/>
    <col min="9723" max="9723" width="76.83203125" style="37" customWidth="1"/>
    <col min="9724" max="9724" width="16.1640625" style="37" customWidth="1"/>
    <col min="9725" max="9725" width="12.83203125" style="37" customWidth="1"/>
    <col min="9726" max="9726" width="16.1640625" style="37" customWidth="1"/>
    <col min="9727" max="9727" width="14.6640625" style="37" customWidth="1"/>
    <col min="9728" max="9728" width="9.33203125" style="37"/>
    <col min="9729" max="9729" width="75" style="37" bestFit="1" customWidth="1"/>
    <col min="9730" max="9730" width="12.33203125" style="37" customWidth="1"/>
    <col min="9731" max="9731" width="65.33203125" style="37" bestFit="1" customWidth="1"/>
    <col min="9732" max="9732" width="22.33203125" style="37" bestFit="1" customWidth="1"/>
    <col min="9733" max="9733" width="22.33203125" style="37" customWidth="1"/>
    <col min="9734" max="9734" width="35.1640625" style="37" bestFit="1" customWidth="1"/>
    <col min="9735" max="9978" width="9.33203125" style="37"/>
    <col min="9979" max="9979" width="76.83203125" style="37" customWidth="1"/>
    <col min="9980" max="9980" width="16.1640625" style="37" customWidth="1"/>
    <col min="9981" max="9981" width="12.83203125" style="37" customWidth="1"/>
    <col min="9982" max="9982" width="16.1640625" style="37" customWidth="1"/>
    <col min="9983" max="9983" width="14.6640625" style="37" customWidth="1"/>
    <col min="9984" max="9984" width="9.33203125" style="37"/>
    <col min="9985" max="9985" width="75" style="37" bestFit="1" customWidth="1"/>
    <col min="9986" max="9986" width="12.33203125" style="37" customWidth="1"/>
    <col min="9987" max="9987" width="65.33203125" style="37" bestFit="1" customWidth="1"/>
    <col min="9988" max="9988" width="22.33203125" style="37" bestFit="1" customWidth="1"/>
    <col min="9989" max="9989" width="22.33203125" style="37" customWidth="1"/>
    <col min="9990" max="9990" width="35.1640625" style="37" bestFit="1" customWidth="1"/>
    <col min="9991" max="10234" width="9.33203125" style="37"/>
    <col min="10235" max="10235" width="76.83203125" style="37" customWidth="1"/>
    <col min="10236" max="10236" width="16.1640625" style="37" customWidth="1"/>
    <col min="10237" max="10237" width="12.83203125" style="37" customWidth="1"/>
    <col min="10238" max="10238" width="16.1640625" style="37" customWidth="1"/>
    <col min="10239" max="10239" width="14.6640625" style="37" customWidth="1"/>
    <col min="10240" max="10240" width="9.33203125" style="37"/>
    <col min="10241" max="10241" width="75" style="37" bestFit="1" customWidth="1"/>
    <col min="10242" max="10242" width="12.33203125" style="37" customWidth="1"/>
    <col min="10243" max="10243" width="65.33203125" style="37" bestFit="1" customWidth="1"/>
    <col min="10244" max="10244" width="22.33203125" style="37" bestFit="1" customWidth="1"/>
    <col min="10245" max="10245" width="22.33203125" style="37" customWidth="1"/>
    <col min="10246" max="10246" width="35.1640625" style="37" bestFit="1" customWidth="1"/>
    <col min="10247" max="10490" width="9.33203125" style="37"/>
    <col min="10491" max="10491" width="76.83203125" style="37" customWidth="1"/>
    <col min="10492" max="10492" width="16.1640625" style="37" customWidth="1"/>
    <col min="10493" max="10493" width="12.83203125" style="37" customWidth="1"/>
    <col min="10494" max="10494" width="16.1640625" style="37" customWidth="1"/>
    <col min="10495" max="10495" width="14.6640625" style="37" customWidth="1"/>
    <col min="10496" max="10496" width="9.33203125" style="37"/>
    <col min="10497" max="10497" width="75" style="37" bestFit="1" customWidth="1"/>
    <col min="10498" max="10498" width="12.33203125" style="37" customWidth="1"/>
    <col min="10499" max="10499" width="65.33203125" style="37" bestFit="1" customWidth="1"/>
    <col min="10500" max="10500" width="22.33203125" style="37" bestFit="1" customWidth="1"/>
    <col min="10501" max="10501" width="22.33203125" style="37" customWidth="1"/>
    <col min="10502" max="10502" width="35.1640625" style="37" bestFit="1" customWidth="1"/>
    <col min="10503" max="10746" width="9.33203125" style="37"/>
    <col min="10747" max="10747" width="76.83203125" style="37" customWidth="1"/>
    <col min="10748" max="10748" width="16.1640625" style="37" customWidth="1"/>
    <col min="10749" max="10749" width="12.83203125" style="37" customWidth="1"/>
    <col min="10750" max="10750" width="16.1640625" style="37" customWidth="1"/>
    <col min="10751" max="10751" width="14.6640625" style="37" customWidth="1"/>
    <col min="10752" max="10752" width="9.33203125" style="37"/>
    <col min="10753" max="10753" width="75" style="37" bestFit="1" customWidth="1"/>
    <col min="10754" max="10754" width="12.33203125" style="37" customWidth="1"/>
    <col min="10755" max="10755" width="65.33203125" style="37" bestFit="1" customWidth="1"/>
    <col min="10756" max="10756" width="22.33203125" style="37" bestFit="1" customWidth="1"/>
    <col min="10757" max="10757" width="22.33203125" style="37" customWidth="1"/>
    <col min="10758" max="10758" width="35.1640625" style="37" bestFit="1" customWidth="1"/>
    <col min="10759" max="11002" width="9.33203125" style="37"/>
    <col min="11003" max="11003" width="76.83203125" style="37" customWidth="1"/>
    <col min="11004" max="11004" width="16.1640625" style="37" customWidth="1"/>
    <col min="11005" max="11005" width="12.83203125" style="37" customWidth="1"/>
    <col min="11006" max="11006" width="16.1640625" style="37" customWidth="1"/>
    <col min="11007" max="11007" width="14.6640625" style="37" customWidth="1"/>
    <col min="11008" max="11008" width="9.33203125" style="37"/>
    <col min="11009" max="11009" width="75" style="37" bestFit="1" customWidth="1"/>
    <col min="11010" max="11010" width="12.33203125" style="37" customWidth="1"/>
    <col min="11011" max="11011" width="65.33203125" style="37" bestFit="1" customWidth="1"/>
    <col min="11012" max="11012" width="22.33203125" style="37" bestFit="1" customWidth="1"/>
    <col min="11013" max="11013" width="22.33203125" style="37" customWidth="1"/>
    <col min="11014" max="11014" width="35.1640625" style="37" bestFit="1" customWidth="1"/>
    <col min="11015" max="11258" width="9.33203125" style="37"/>
    <col min="11259" max="11259" width="76.83203125" style="37" customWidth="1"/>
    <col min="11260" max="11260" width="16.1640625" style="37" customWidth="1"/>
    <col min="11261" max="11261" width="12.83203125" style="37" customWidth="1"/>
    <col min="11262" max="11262" width="16.1640625" style="37" customWidth="1"/>
    <col min="11263" max="11263" width="14.6640625" style="37" customWidth="1"/>
    <col min="11264" max="11264" width="9.33203125" style="37"/>
    <col min="11265" max="11265" width="75" style="37" bestFit="1" customWidth="1"/>
    <col min="11266" max="11266" width="12.33203125" style="37" customWidth="1"/>
    <col min="11267" max="11267" width="65.33203125" style="37" bestFit="1" customWidth="1"/>
    <col min="11268" max="11268" width="22.33203125" style="37" bestFit="1" customWidth="1"/>
    <col min="11269" max="11269" width="22.33203125" style="37" customWidth="1"/>
    <col min="11270" max="11270" width="35.1640625" style="37" bestFit="1" customWidth="1"/>
    <col min="11271" max="11514" width="9.33203125" style="37"/>
    <col min="11515" max="11515" width="76.83203125" style="37" customWidth="1"/>
    <col min="11516" max="11516" width="16.1640625" style="37" customWidth="1"/>
    <col min="11517" max="11517" width="12.83203125" style="37" customWidth="1"/>
    <col min="11518" max="11518" width="16.1640625" style="37" customWidth="1"/>
    <col min="11519" max="11519" width="14.6640625" style="37" customWidth="1"/>
    <col min="11520" max="11520" width="9.33203125" style="37"/>
    <col min="11521" max="11521" width="75" style="37" bestFit="1" customWidth="1"/>
    <col min="11522" max="11522" width="12.33203125" style="37" customWidth="1"/>
    <col min="11523" max="11523" width="65.33203125" style="37" bestFit="1" customWidth="1"/>
    <col min="11524" max="11524" width="22.33203125" style="37" bestFit="1" customWidth="1"/>
    <col min="11525" max="11525" width="22.33203125" style="37" customWidth="1"/>
    <col min="11526" max="11526" width="35.1640625" style="37" bestFit="1" customWidth="1"/>
    <col min="11527" max="11770" width="9.33203125" style="37"/>
    <col min="11771" max="11771" width="76.83203125" style="37" customWidth="1"/>
    <col min="11772" max="11772" width="16.1640625" style="37" customWidth="1"/>
    <col min="11773" max="11773" width="12.83203125" style="37" customWidth="1"/>
    <col min="11774" max="11774" width="16.1640625" style="37" customWidth="1"/>
    <col min="11775" max="11775" width="14.6640625" style="37" customWidth="1"/>
    <col min="11776" max="11776" width="9.33203125" style="37"/>
    <col min="11777" max="11777" width="75" style="37" bestFit="1" customWidth="1"/>
    <col min="11778" max="11778" width="12.33203125" style="37" customWidth="1"/>
    <col min="11779" max="11779" width="65.33203125" style="37" bestFit="1" customWidth="1"/>
    <col min="11780" max="11780" width="22.33203125" style="37" bestFit="1" customWidth="1"/>
    <col min="11781" max="11781" width="22.33203125" style="37" customWidth="1"/>
    <col min="11782" max="11782" width="35.1640625" style="37" bestFit="1" customWidth="1"/>
    <col min="11783" max="12026" width="9.33203125" style="37"/>
    <col min="12027" max="12027" width="76.83203125" style="37" customWidth="1"/>
    <col min="12028" max="12028" width="16.1640625" style="37" customWidth="1"/>
    <col min="12029" max="12029" width="12.83203125" style="37" customWidth="1"/>
    <col min="12030" max="12030" width="16.1640625" style="37" customWidth="1"/>
    <col min="12031" max="12031" width="14.6640625" style="37" customWidth="1"/>
    <col min="12032" max="12032" width="9.33203125" style="37"/>
    <col min="12033" max="12033" width="75" style="37" bestFit="1" customWidth="1"/>
    <col min="12034" max="12034" width="12.33203125" style="37" customWidth="1"/>
    <col min="12035" max="12035" width="65.33203125" style="37" bestFit="1" customWidth="1"/>
    <col min="12036" max="12036" width="22.33203125" style="37" bestFit="1" customWidth="1"/>
    <col min="12037" max="12037" width="22.33203125" style="37" customWidth="1"/>
    <col min="12038" max="12038" width="35.1640625" style="37" bestFit="1" customWidth="1"/>
    <col min="12039" max="12282" width="9.33203125" style="37"/>
    <col min="12283" max="12283" width="76.83203125" style="37" customWidth="1"/>
    <col min="12284" max="12284" width="16.1640625" style="37" customWidth="1"/>
    <col min="12285" max="12285" width="12.83203125" style="37" customWidth="1"/>
    <col min="12286" max="12286" width="16.1640625" style="37" customWidth="1"/>
    <col min="12287" max="12287" width="14.6640625" style="37" customWidth="1"/>
    <col min="12288" max="12288" width="9.33203125" style="37"/>
    <col min="12289" max="12289" width="75" style="37" bestFit="1" customWidth="1"/>
    <col min="12290" max="12290" width="12.33203125" style="37" customWidth="1"/>
    <col min="12291" max="12291" width="65.33203125" style="37" bestFit="1" customWidth="1"/>
    <col min="12292" max="12292" width="22.33203125" style="37" bestFit="1" customWidth="1"/>
    <col min="12293" max="12293" width="22.33203125" style="37" customWidth="1"/>
    <col min="12294" max="12294" width="35.1640625" style="37" bestFit="1" customWidth="1"/>
    <col min="12295" max="12538" width="9.33203125" style="37"/>
    <col min="12539" max="12539" width="76.83203125" style="37" customWidth="1"/>
    <col min="12540" max="12540" width="16.1640625" style="37" customWidth="1"/>
    <col min="12541" max="12541" width="12.83203125" style="37" customWidth="1"/>
    <col min="12542" max="12542" width="16.1640625" style="37" customWidth="1"/>
    <col min="12543" max="12543" width="14.6640625" style="37" customWidth="1"/>
    <col min="12544" max="12544" width="9.33203125" style="37"/>
    <col min="12545" max="12545" width="75" style="37" bestFit="1" customWidth="1"/>
    <col min="12546" max="12546" width="12.33203125" style="37" customWidth="1"/>
    <col min="12547" max="12547" width="65.33203125" style="37" bestFit="1" customWidth="1"/>
    <col min="12548" max="12548" width="22.33203125" style="37" bestFit="1" customWidth="1"/>
    <col min="12549" max="12549" width="22.33203125" style="37" customWidth="1"/>
    <col min="12550" max="12550" width="35.1640625" style="37" bestFit="1" customWidth="1"/>
    <col min="12551" max="12794" width="9.33203125" style="37"/>
    <col min="12795" max="12795" width="76.83203125" style="37" customWidth="1"/>
    <col min="12796" max="12796" width="16.1640625" style="37" customWidth="1"/>
    <col min="12797" max="12797" width="12.83203125" style="37" customWidth="1"/>
    <col min="12798" max="12798" width="16.1640625" style="37" customWidth="1"/>
    <col min="12799" max="12799" width="14.6640625" style="37" customWidth="1"/>
    <col min="12800" max="12800" width="9.33203125" style="37"/>
    <col min="12801" max="12801" width="75" style="37" bestFit="1" customWidth="1"/>
    <col min="12802" max="12802" width="12.33203125" style="37" customWidth="1"/>
    <col min="12803" max="12803" width="65.33203125" style="37" bestFit="1" customWidth="1"/>
    <col min="12804" max="12804" width="22.33203125" style="37" bestFit="1" customWidth="1"/>
    <col min="12805" max="12805" width="22.33203125" style="37" customWidth="1"/>
    <col min="12806" max="12806" width="35.1640625" style="37" bestFit="1" customWidth="1"/>
    <col min="12807" max="13050" width="9.33203125" style="37"/>
    <col min="13051" max="13051" width="76.83203125" style="37" customWidth="1"/>
    <col min="13052" max="13052" width="16.1640625" style="37" customWidth="1"/>
    <col min="13053" max="13053" width="12.83203125" style="37" customWidth="1"/>
    <col min="13054" max="13054" width="16.1640625" style="37" customWidth="1"/>
    <col min="13055" max="13055" width="14.6640625" style="37" customWidth="1"/>
    <col min="13056" max="13056" width="9.33203125" style="37"/>
    <col min="13057" max="13057" width="75" style="37" bestFit="1" customWidth="1"/>
    <col min="13058" max="13058" width="12.33203125" style="37" customWidth="1"/>
    <col min="13059" max="13059" width="65.33203125" style="37" bestFit="1" customWidth="1"/>
    <col min="13060" max="13060" width="22.33203125" style="37" bestFit="1" customWidth="1"/>
    <col min="13061" max="13061" width="22.33203125" style="37" customWidth="1"/>
    <col min="13062" max="13062" width="35.1640625" style="37" bestFit="1" customWidth="1"/>
    <col min="13063" max="13306" width="9.33203125" style="37"/>
    <col min="13307" max="13307" width="76.83203125" style="37" customWidth="1"/>
    <col min="13308" max="13308" width="16.1640625" style="37" customWidth="1"/>
    <col min="13309" max="13309" width="12.83203125" style="37" customWidth="1"/>
    <col min="13310" max="13310" width="16.1640625" style="37" customWidth="1"/>
    <col min="13311" max="13311" width="14.6640625" style="37" customWidth="1"/>
    <col min="13312" max="13312" width="9.33203125" style="37"/>
    <col min="13313" max="13313" width="75" style="37" bestFit="1" customWidth="1"/>
    <col min="13314" max="13314" width="12.33203125" style="37" customWidth="1"/>
    <col min="13315" max="13315" width="65.33203125" style="37" bestFit="1" customWidth="1"/>
    <col min="13316" max="13316" width="22.33203125" style="37" bestFit="1" customWidth="1"/>
    <col min="13317" max="13317" width="22.33203125" style="37" customWidth="1"/>
    <col min="13318" max="13318" width="35.1640625" style="37" bestFit="1" customWidth="1"/>
    <col min="13319" max="13562" width="9.33203125" style="37"/>
    <col min="13563" max="13563" width="76.83203125" style="37" customWidth="1"/>
    <col min="13564" max="13564" width="16.1640625" style="37" customWidth="1"/>
    <col min="13565" max="13565" width="12.83203125" style="37" customWidth="1"/>
    <col min="13566" max="13566" width="16.1640625" style="37" customWidth="1"/>
    <col min="13567" max="13567" width="14.6640625" style="37" customWidth="1"/>
    <col min="13568" max="13568" width="9.33203125" style="37"/>
    <col min="13569" max="13569" width="75" style="37" bestFit="1" customWidth="1"/>
    <col min="13570" max="13570" width="12.33203125" style="37" customWidth="1"/>
    <col min="13571" max="13571" width="65.33203125" style="37" bestFit="1" customWidth="1"/>
    <col min="13572" max="13572" width="22.33203125" style="37" bestFit="1" customWidth="1"/>
    <col min="13573" max="13573" width="22.33203125" style="37" customWidth="1"/>
    <col min="13574" max="13574" width="35.1640625" style="37" bestFit="1" customWidth="1"/>
    <col min="13575" max="13818" width="9.33203125" style="37"/>
    <col min="13819" max="13819" width="76.83203125" style="37" customWidth="1"/>
    <col min="13820" max="13820" width="16.1640625" style="37" customWidth="1"/>
    <col min="13821" max="13821" width="12.83203125" style="37" customWidth="1"/>
    <col min="13822" max="13822" width="16.1640625" style="37" customWidth="1"/>
    <col min="13823" max="13823" width="14.6640625" style="37" customWidth="1"/>
    <col min="13824" max="13824" width="9.33203125" style="37"/>
    <col min="13825" max="13825" width="75" style="37" bestFit="1" customWidth="1"/>
    <col min="13826" max="13826" width="12.33203125" style="37" customWidth="1"/>
    <col min="13827" max="13827" width="65.33203125" style="37" bestFit="1" customWidth="1"/>
    <col min="13828" max="13828" width="22.33203125" style="37" bestFit="1" customWidth="1"/>
    <col min="13829" max="13829" width="22.33203125" style="37" customWidth="1"/>
    <col min="13830" max="13830" width="35.1640625" style="37" bestFit="1" customWidth="1"/>
    <col min="13831" max="14074" width="9.33203125" style="37"/>
    <col min="14075" max="14075" width="76.83203125" style="37" customWidth="1"/>
    <col min="14076" max="14076" width="16.1640625" style="37" customWidth="1"/>
    <col min="14077" max="14077" width="12.83203125" style="37" customWidth="1"/>
    <col min="14078" max="14078" width="16.1640625" style="37" customWidth="1"/>
    <col min="14079" max="14079" width="14.6640625" style="37" customWidth="1"/>
    <col min="14080" max="14080" width="9.33203125" style="37"/>
    <col min="14081" max="14081" width="75" style="37" bestFit="1" customWidth="1"/>
    <col min="14082" max="14082" width="12.33203125" style="37" customWidth="1"/>
    <col min="14083" max="14083" width="65.33203125" style="37" bestFit="1" customWidth="1"/>
    <col min="14084" max="14084" width="22.33203125" style="37" bestFit="1" customWidth="1"/>
    <col min="14085" max="14085" width="22.33203125" style="37" customWidth="1"/>
    <col min="14086" max="14086" width="35.1640625" style="37" bestFit="1" customWidth="1"/>
    <col min="14087" max="14330" width="9.33203125" style="37"/>
    <col min="14331" max="14331" width="76.83203125" style="37" customWidth="1"/>
    <col min="14332" max="14332" width="16.1640625" style="37" customWidth="1"/>
    <col min="14333" max="14333" width="12.83203125" style="37" customWidth="1"/>
    <col min="14334" max="14334" width="16.1640625" style="37" customWidth="1"/>
    <col min="14335" max="14335" width="14.6640625" style="37" customWidth="1"/>
    <col min="14336" max="14336" width="9.33203125" style="37"/>
    <col min="14337" max="14337" width="75" style="37" bestFit="1" customWidth="1"/>
    <col min="14338" max="14338" width="12.33203125" style="37" customWidth="1"/>
    <col min="14339" max="14339" width="65.33203125" style="37" bestFit="1" customWidth="1"/>
    <col min="14340" max="14340" width="22.33203125" style="37" bestFit="1" customWidth="1"/>
    <col min="14341" max="14341" width="22.33203125" style="37" customWidth="1"/>
    <col min="14342" max="14342" width="35.1640625" style="37" bestFit="1" customWidth="1"/>
    <col min="14343" max="14586" width="9.33203125" style="37"/>
    <col min="14587" max="14587" width="76.83203125" style="37" customWidth="1"/>
    <col min="14588" max="14588" width="16.1640625" style="37" customWidth="1"/>
    <col min="14589" max="14589" width="12.83203125" style="37" customWidth="1"/>
    <col min="14590" max="14590" width="16.1640625" style="37" customWidth="1"/>
    <col min="14591" max="14591" width="14.6640625" style="37" customWidth="1"/>
    <col min="14592" max="14592" width="9.33203125" style="37"/>
    <col min="14593" max="14593" width="75" style="37" bestFit="1" customWidth="1"/>
    <col min="14594" max="14594" width="12.33203125" style="37" customWidth="1"/>
    <col min="14595" max="14595" width="65.33203125" style="37" bestFit="1" customWidth="1"/>
    <col min="14596" max="14596" width="22.33203125" style="37" bestFit="1" customWidth="1"/>
    <col min="14597" max="14597" width="22.33203125" style="37" customWidth="1"/>
    <col min="14598" max="14598" width="35.1640625" style="37" bestFit="1" customWidth="1"/>
    <col min="14599" max="14842" width="9.33203125" style="37"/>
    <col min="14843" max="14843" width="76.83203125" style="37" customWidth="1"/>
    <col min="14844" max="14844" width="16.1640625" style="37" customWidth="1"/>
    <col min="14845" max="14845" width="12.83203125" style="37" customWidth="1"/>
    <col min="14846" max="14846" width="16.1640625" style="37" customWidth="1"/>
    <col min="14847" max="14847" width="14.6640625" style="37" customWidth="1"/>
    <col min="14848" max="14848" width="9.33203125" style="37"/>
    <col min="14849" max="14849" width="75" style="37" bestFit="1" customWidth="1"/>
    <col min="14850" max="14850" width="12.33203125" style="37" customWidth="1"/>
    <col min="14851" max="14851" width="65.33203125" style="37" bestFit="1" customWidth="1"/>
    <col min="14852" max="14852" width="22.33203125" style="37" bestFit="1" customWidth="1"/>
    <col min="14853" max="14853" width="22.33203125" style="37" customWidth="1"/>
    <col min="14854" max="14854" width="35.1640625" style="37" bestFit="1" customWidth="1"/>
    <col min="14855" max="15098" width="9.33203125" style="37"/>
    <col min="15099" max="15099" width="76.83203125" style="37" customWidth="1"/>
    <col min="15100" max="15100" width="16.1640625" style="37" customWidth="1"/>
    <col min="15101" max="15101" width="12.83203125" style="37" customWidth="1"/>
    <col min="15102" max="15102" width="16.1640625" style="37" customWidth="1"/>
    <col min="15103" max="15103" width="14.6640625" style="37" customWidth="1"/>
    <col min="15104" max="15104" width="9.33203125" style="37"/>
    <col min="15105" max="15105" width="75" style="37" bestFit="1" customWidth="1"/>
    <col min="15106" max="15106" width="12.33203125" style="37" customWidth="1"/>
    <col min="15107" max="15107" width="65.33203125" style="37" bestFit="1" customWidth="1"/>
    <col min="15108" max="15108" width="22.33203125" style="37" bestFit="1" customWidth="1"/>
    <col min="15109" max="15109" width="22.33203125" style="37" customWidth="1"/>
    <col min="15110" max="15110" width="35.1640625" style="37" bestFit="1" customWidth="1"/>
    <col min="15111" max="15354" width="9.33203125" style="37"/>
    <col min="15355" max="15355" width="76.83203125" style="37" customWidth="1"/>
    <col min="15356" max="15356" width="16.1640625" style="37" customWidth="1"/>
    <col min="15357" max="15357" width="12.83203125" style="37" customWidth="1"/>
    <col min="15358" max="15358" width="16.1640625" style="37" customWidth="1"/>
    <col min="15359" max="15359" width="14.6640625" style="37" customWidth="1"/>
    <col min="15360" max="15360" width="9.33203125" style="37"/>
    <col min="15361" max="15361" width="75" style="37" bestFit="1" customWidth="1"/>
    <col min="15362" max="15362" width="12.33203125" style="37" customWidth="1"/>
    <col min="15363" max="15363" width="65.33203125" style="37" bestFit="1" customWidth="1"/>
    <col min="15364" max="15364" width="22.33203125" style="37" bestFit="1" customWidth="1"/>
    <col min="15365" max="15365" width="22.33203125" style="37" customWidth="1"/>
    <col min="15366" max="15366" width="35.1640625" style="37" bestFit="1" customWidth="1"/>
    <col min="15367" max="15610" width="9.33203125" style="37"/>
    <col min="15611" max="15611" width="76.83203125" style="37" customWidth="1"/>
    <col min="15612" max="15612" width="16.1640625" style="37" customWidth="1"/>
    <col min="15613" max="15613" width="12.83203125" style="37" customWidth="1"/>
    <col min="15614" max="15614" width="16.1640625" style="37" customWidth="1"/>
    <col min="15615" max="15615" width="14.6640625" style="37" customWidth="1"/>
    <col min="15616" max="15616" width="9.33203125" style="37"/>
    <col min="15617" max="15617" width="75" style="37" bestFit="1" customWidth="1"/>
    <col min="15618" max="15618" width="12.33203125" style="37" customWidth="1"/>
    <col min="15619" max="15619" width="65.33203125" style="37" bestFit="1" customWidth="1"/>
    <col min="15620" max="15620" width="22.33203125" style="37" bestFit="1" customWidth="1"/>
    <col min="15621" max="15621" width="22.33203125" style="37" customWidth="1"/>
    <col min="15622" max="15622" width="35.1640625" style="37" bestFit="1" customWidth="1"/>
    <col min="15623" max="15866" width="9.33203125" style="37"/>
    <col min="15867" max="15867" width="76.83203125" style="37" customWidth="1"/>
    <col min="15868" max="15868" width="16.1640625" style="37" customWidth="1"/>
    <col min="15869" max="15869" width="12.83203125" style="37" customWidth="1"/>
    <col min="15870" max="15870" width="16.1640625" style="37" customWidth="1"/>
    <col min="15871" max="15871" width="14.6640625" style="37" customWidth="1"/>
    <col min="15872" max="15872" width="9.33203125" style="37"/>
    <col min="15873" max="15873" width="75" style="37" bestFit="1" customWidth="1"/>
    <col min="15874" max="15874" width="12.33203125" style="37" customWidth="1"/>
    <col min="15875" max="15875" width="65.33203125" style="37" bestFit="1" customWidth="1"/>
    <col min="15876" max="15876" width="22.33203125" style="37" bestFit="1" customWidth="1"/>
    <col min="15877" max="15877" width="22.33203125" style="37" customWidth="1"/>
    <col min="15878" max="15878" width="35.1640625" style="37" bestFit="1" customWidth="1"/>
    <col min="15879" max="16122" width="9.33203125" style="37"/>
    <col min="16123" max="16123" width="76.83203125" style="37" customWidth="1"/>
    <col min="16124" max="16124" width="16.1640625" style="37" customWidth="1"/>
    <col min="16125" max="16125" width="12.83203125" style="37" customWidth="1"/>
    <col min="16126" max="16126" width="16.1640625" style="37" customWidth="1"/>
    <col min="16127" max="16127" width="14.6640625" style="37" customWidth="1"/>
    <col min="16128" max="16128" width="9.33203125" style="37"/>
    <col min="16129" max="16129" width="75" style="37" bestFit="1" customWidth="1"/>
    <col min="16130" max="16130" width="12.33203125" style="37" customWidth="1"/>
    <col min="16131" max="16131" width="65.33203125" style="37" bestFit="1" customWidth="1"/>
    <col min="16132" max="16132" width="22.33203125" style="37" bestFit="1" customWidth="1"/>
    <col min="16133" max="16133" width="22.33203125" style="37" customWidth="1"/>
    <col min="16134" max="16134" width="35.1640625" style="37" bestFit="1" customWidth="1"/>
    <col min="16135" max="16384" width="9.33203125" style="37"/>
  </cols>
  <sheetData>
    <row r="1" spans="1:21" ht="14.25" x14ac:dyDescent="0.2">
      <c r="A1" s="119" t="s">
        <v>183</v>
      </c>
      <c r="B1" s="119"/>
      <c r="G1" s="119"/>
      <c r="L1" s="119"/>
      <c r="Q1" s="119"/>
    </row>
    <row r="2" spans="1:21" ht="15" x14ac:dyDescent="0.25">
      <c r="A2" s="639" t="s">
        <v>184</v>
      </c>
      <c r="B2" s="639"/>
      <c r="C2" s="640"/>
      <c r="D2" s="640"/>
      <c r="E2" s="640"/>
      <c r="F2" s="640"/>
      <c r="G2" s="37"/>
      <c r="H2" s="37"/>
      <c r="I2" s="37"/>
      <c r="J2" s="37"/>
      <c r="K2" s="37"/>
      <c r="L2" s="37"/>
      <c r="M2" s="37"/>
      <c r="N2" s="37"/>
      <c r="O2" s="37"/>
      <c r="P2" s="37"/>
      <c r="Q2" s="37"/>
      <c r="R2" s="37"/>
      <c r="S2" s="37"/>
      <c r="T2" s="37"/>
      <c r="U2" s="37"/>
    </row>
    <row r="3" spans="1:21" ht="13.5" x14ac:dyDescent="0.25">
      <c r="A3" s="38" t="str">
        <f>'Table 1'!A3</f>
        <v xml:space="preserve"> in </v>
      </c>
      <c r="B3" s="54"/>
      <c r="C3" s="54"/>
      <c r="D3" s="54"/>
      <c r="E3" s="54"/>
      <c r="F3" s="54"/>
      <c r="G3" s="54"/>
      <c r="H3" s="54"/>
      <c r="I3" s="54"/>
      <c r="J3" s="54"/>
      <c r="K3" s="54"/>
      <c r="L3" s="54"/>
      <c r="M3" s="54"/>
      <c r="N3" s="54"/>
      <c r="O3" s="54"/>
      <c r="P3" s="54"/>
      <c r="Q3" s="54"/>
      <c r="R3" s="54"/>
      <c r="S3" s="54"/>
      <c r="T3" s="54"/>
      <c r="U3" s="54"/>
    </row>
    <row r="4" spans="1:21" ht="13.5" x14ac:dyDescent="0.25">
      <c r="A4" s="38"/>
      <c r="B4" s="54"/>
      <c r="C4" s="54"/>
      <c r="D4" s="54"/>
      <c r="E4" s="54"/>
      <c r="F4" s="54"/>
      <c r="G4" s="54"/>
      <c r="H4" s="54"/>
      <c r="I4" s="54"/>
      <c r="J4" s="54"/>
      <c r="K4" s="54"/>
      <c r="L4" s="54"/>
      <c r="M4" s="54"/>
      <c r="N4" s="54"/>
      <c r="O4" s="54"/>
      <c r="P4" s="54"/>
      <c r="Q4" s="54"/>
      <c r="R4" s="54"/>
      <c r="S4" s="54"/>
      <c r="T4" s="54"/>
      <c r="U4" s="54"/>
    </row>
    <row r="5" spans="1:21" ht="13.5" x14ac:dyDescent="0.25">
      <c r="A5" s="236"/>
      <c r="B5" s="713" t="str">
        <f>'Table 1'!B5</f>
        <v>2014Q3</v>
      </c>
      <c r="C5" s="716"/>
      <c r="D5" s="716"/>
      <c r="E5" s="716"/>
      <c r="F5" s="717"/>
      <c r="G5" s="707" t="str">
        <f>'Table 1'!C5</f>
        <v>2014Q4</v>
      </c>
      <c r="H5" s="708"/>
      <c r="I5" s="708"/>
      <c r="J5" s="708"/>
      <c r="K5" s="709"/>
      <c r="L5" s="713" t="str">
        <f>'Table 1'!D5</f>
        <v>2015Q1</v>
      </c>
      <c r="M5" s="714"/>
      <c r="N5" s="714"/>
      <c r="O5" s="714"/>
      <c r="P5" s="715"/>
      <c r="Q5" s="707" t="str">
        <f>'Table 1'!E5</f>
        <v>2015Q2</v>
      </c>
      <c r="R5" s="708"/>
      <c r="S5" s="708"/>
      <c r="T5" s="708"/>
      <c r="U5" s="709"/>
    </row>
    <row r="6" spans="1:21" ht="13.5" x14ac:dyDescent="0.25">
      <c r="A6" s="237"/>
      <c r="B6" s="704" t="s">
        <v>185</v>
      </c>
      <c r="C6" s="705"/>
      <c r="D6" s="705"/>
      <c r="E6" s="705"/>
      <c r="F6" s="706"/>
      <c r="G6" s="710" t="s">
        <v>185</v>
      </c>
      <c r="H6" s="711"/>
      <c r="I6" s="711"/>
      <c r="J6" s="711"/>
      <c r="K6" s="712"/>
      <c r="L6" s="704" t="s">
        <v>185</v>
      </c>
      <c r="M6" s="705"/>
      <c r="N6" s="705"/>
      <c r="O6" s="705"/>
      <c r="P6" s="706"/>
      <c r="Q6" s="710" t="s">
        <v>185</v>
      </c>
      <c r="R6" s="711"/>
      <c r="S6" s="711"/>
      <c r="T6" s="711"/>
      <c r="U6" s="712"/>
    </row>
    <row r="7" spans="1:21" s="232" customFormat="1" ht="24" customHeight="1" x14ac:dyDescent="0.2">
      <c r="A7" s="238"/>
      <c r="B7" s="233" t="s">
        <v>4</v>
      </c>
      <c r="C7" s="234" t="s">
        <v>186</v>
      </c>
      <c r="D7" s="234" t="s">
        <v>187</v>
      </c>
      <c r="E7" s="234" t="s">
        <v>188</v>
      </c>
      <c r="F7" s="235" t="s">
        <v>189</v>
      </c>
      <c r="G7" s="233" t="s">
        <v>4</v>
      </c>
      <c r="H7" s="234" t="s">
        <v>186</v>
      </c>
      <c r="I7" s="234" t="s">
        <v>187</v>
      </c>
      <c r="J7" s="234" t="s">
        <v>188</v>
      </c>
      <c r="K7" s="235" t="s">
        <v>189</v>
      </c>
      <c r="L7" s="233" t="s">
        <v>4</v>
      </c>
      <c r="M7" s="234" t="s">
        <v>186</v>
      </c>
      <c r="N7" s="234" t="s">
        <v>187</v>
      </c>
      <c r="O7" s="234" t="s">
        <v>188</v>
      </c>
      <c r="P7" s="235" t="s">
        <v>189</v>
      </c>
      <c r="Q7" s="233" t="s">
        <v>4</v>
      </c>
      <c r="R7" s="234" t="s">
        <v>186</v>
      </c>
      <c r="S7" s="234" t="s">
        <v>187</v>
      </c>
      <c r="T7" s="234" t="s">
        <v>188</v>
      </c>
      <c r="U7" s="235" t="s">
        <v>189</v>
      </c>
    </row>
    <row r="8" spans="1:21" x14ac:dyDescent="0.2">
      <c r="A8" s="42" t="s">
        <v>27</v>
      </c>
      <c r="B8" s="558">
        <f>B9+B10</f>
        <v>0</v>
      </c>
      <c r="C8" s="568">
        <f t="shared" ref="C8" si="0">C9+C10</f>
        <v>0</v>
      </c>
      <c r="D8" s="568">
        <f t="shared" ref="D8" si="1">D9+D10</f>
        <v>0</v>
      </c>
      <c r="E8" s="568">
        <f t="shared" ref="E8" si="2">E9+E10</f>
        <v>0</v>
      </c>
      <c r="F8" s="569">
        <f t="shared" ref="F8" si="3">F9+F10</f>
        <v>0</v>
      </c>
      <c r="G8" s="558">
        <f>G9+G10</f>
        <v>0</v>
      </c>
      <c r="H8" s="568">
        <f t="shared" ref="H8" si="4">H9+H10</f>
        <v>0</v>
      </c>
      <c r="I8" s="568">
        <f t="shared" ref="I8" si="5">I9+I10</f>
        <v>0</v>
      </c>
      <c r="J8" s="568">
        <f t="shared" ref="J8" si="6">J9+J10</f>
        <v>0</v>
      </c>
      <c r="K8" s="569">
        <f t="shared" ref="K8" si="7">K9+K10</f>
        <v>0</v>
      </c>
      <c r="L8" s="558">
        <f>L9+L10</f>
        <v>0</v>
      </c>
      <c r="M8" s="568">
        <f t="shared" ref="M8" si="8">M9+M10</f>
        <v>0</v>
      </c>
      <c r="N8" s="568">
        <f t="shared" ref="N8" si="9">N9+N10</f>
        <v>0</v>
      </c>
      <c r="O8" s="568">
        <f t="shared" ref="O8" si="10">O9+O10</f>
        <v>0</v>
      </c>
      <c r="P8" s="569">
        <f t="shared" ref="P8" si="11">P9+P10</f>
        <v>0</v>
      </c>
      <c r="Q8" s="558">
        <f>Q9+Q10</f>
        <v>0</v>
      </c>
      <c r="R8" s="568">
        <f t="shared" ref="R8" si="12">R9+R10</f>
        <v>0</v>
      </c>
      <c r="S8" s="568">
        <f t="shared" ref="S8" si="13">S9+S10</f>
        <v>0</v>
      </c>
      <c r="T8" s="568">
        <f t="shared" ref="T8" si="14">T9+T10</f>
        <v>0</v>
      </c>
      <c r="U8" s="569">
        <f t="shared" ref="U8" si="15">U9+U10</f>
        <v>0</v>
      </c>
    </row>
    <row r="9" spans="1:21" x14ac:dyDescent="0.2">
      <c r="A9" s="41" t="s">
        <v>190</v>
      </c>
      <c r="B9" s="590">
        <f>SUM(C9:F9)</f>
        <v>0</v>
      </c>
      <c r="C9" s="135"/>
      <c r="D9" s="135"/>
      <c r="E9" s="135"/>
      <c r="F9" s="136"/>
      <c r="G9" s="590">
        <f>SUM(H9:K9)</f>
        <v>0</v>
      </c>
      <c r="H9" s="135"/>
      <c r="I9" s="135"/>
      <c r="J9" s="135"/>
      <c r="K9" s="136"/>
      <c r="L9" s="590">
        <f>SUM(M9:P9)</f>
        <v>0</v>
      </c>
      <c r="M9" s="135"/>
      <c r="N9" s="135"/>
      <c r="O9" s="135"/>
      <c r="P9" s="136"/>
      <c r="Q9" s="590">
        <f>SUM(R9:U9)</f>
        <v>0</v>
      </c>
      <c r="R9" s="135"/>
      <c r="S9" s="135"/>
      <c r="T9" s="135"/>
      <c r="U9" s="136"/>
    </row>
    <row r="10" spans="1:21" x14ac:dyDescent="0.2">
      <c r="A10" s="41" t="s">
        <v>46</v>
      </c>
      <c r="B10" s="590">
        <f>SUM(C10:F10)</f>
        <v>0</v>
      </c>
      <c r="C10" s="135"/>
      <c r="D10" s="135"/>
      <c r="E10" s="135"/>
      <c r="F10" s="136"/>
      <c r="G10" s="590">
        <f>SUM(H10:K10)</f>
        <v>0</v>
      </c>
      <c r="H10" s="135"/>
      <c r="I10" s="135"/>
      <c r="J10" s="135"/>
      <c r="K10" s="136"/>
      <c r="L10" s="590">
        <f>SUM(M10:P10)</f>
        <v>0</v>
      </c>
      <c r="M10" s="135"/>
      <c r="N10" s="135"/>
      <c r="O10" s="135"/>
      <c r="P10" s="136"/>
      <c r="Q10" s="590">
        <f>SUM(R10:U10)</f>
        <v>0</v>
      </c>
      <c r="R10" s="135"/>
      <c r="S10" s="135"/>
      <c r="T10" s="135"/>
      <c r="U10" s="136"/>
    </row>
    <row r="11" spans="1:21" x14ac:dyDescent="0.2">
      <c r="A11" s="42" t="s">
        <v>55</v>
      </c>
      <c r="B11" s="439">
        <f t="shared" ref="B11" si="16">B12+B13</f>
        <v>0</v>
      </c>
      <c r="C11" s="87">
        <f t="shared" ref="C11" si="17">C12+C13</f>
        <v>0</v>
      </c>
      <c r="D11" s="87">
        <f t="shared" ref="D11" si="18">D12+D13</f>
        <v>0</v>
      </c>
      <c r="E11" s="87">
        <f t="shared" ref="E11" si="19">E12+E13</f>
        <v>0</v>
      </c>
      <c r="F11" s="88">
        <f t="shared" ref="F11:G11" si="20">F12+F13</f>
        <v>0</v>
      </c>
      <c r="G11" s="439">
        <f t="shared" si="20"/>
        <v>0</v>
      </c>
      <c r="H11" s="87">
        <f t="shared" ref="H11" si="21">H12+H13</f>
        <v>0</v>
      </c>
      <c r="I11" s="87">
        <f t="shared" ref="I11" si="22">I12+I13</f>
        <v>0</v>
      </c>
      <c r="J11" s="87">
        <f t="shared" ref="J11" si="23">J12+J13</f>
        <v>0</v>
      </c>
      <c r="K11" s="88">
        <f t="shared" ref="K11:L11" si="24">K12+K13</f>
        <v>0</v>
      </c>
      <c r="L11" s="439">
        <f t="shared" si="24"/>
        <v>0</v>
      </c>
      <c r="M11" s="87">
        <f t="shared" ref="M11" si="25">M12+M13</f>
        <v>0</v>
      </c>
      <c r="N11" s="87">
        <f t="shared" ref="N11" si="26">N12+N13</f>
        <v>0</v>
      </c>
      <c r="O11" s="87">
        <f t="shared" ref="O11" si="27">O12+O13</f>
        <v>0</v>
      </c>
      <c r="P11" s="88">
        <f t="shared" ref="P11:Q11" si="28">P12+P13</f>
        <v>0</v>
      </c>
      <c r="Q11" s="439">
        <f t="shared" si="28"/>
        <v>0</v>
      </c>
      <c r="R11" s="87">
        <f t="shared" ref="R11" si="29">R12+R13</f>
        <v>0</v>
      </c>
      <c r="S11" s="87">
        <f t="shared" ref="S11" si="30">S12+S13</f>
        <v>0</v>
      </c>
      <c r="T11" s="87">
        <f t="shared" ref="T11" si="31">T12+T13</f>
        <v>0</v>
      </c>
      <c r="U11" s="88">
        <f t="shared" ref="U11" si="32">U12+U13</f>
        <v>0</v>
      </c>
    </row>
    <row r="12" spans="1:21" x14ac:dyDescent="0.2">
      <c r="A12" s="41" t="s">
        <v>1</v>
      </c>
      <c r="B12" s="590">
        <f>SUM(C12:F12)</f>
        <v>0</v>
      </c>
      <c r="C12" s="135"/>
      <c r="D12" s="135"/>
      <c r="E12" s="135"/>
      <c r="F12" s="136"/>
      <c r="G12" s="590">
        <f>SUM(H12:K12)</f>
        <v>0</v>
      </c>
      <c r="H12" s="135"/>
      <c r="I12" s="135"/>
      <c r="J12" s="135"/>
      <c r="K12" s="136"/>
      <c r="L12" s="590">
        <f>SUM(M12:P12)</f>
        <v>0</v>
      </c>
      <c r="M12" s="135"/>
      <c r="N12" s="135"/>
      <c r="O12" s="135"/>
      <c r="P12" s="136"/>
      <c r="Q12" s="590">
        <f>SUM(R12:U12)</f>
        <v>0</v>
      </c>
      <c r="R12" s="135"/>
      <c r="S12" s="135"/>
      <c r="T12" s="135"/>
      <c r="U12" s="136"/>
    </row>
    <row r="13" spans="1:21" x14ac:dyDescent="0.2">
      <c r="A13" s="41" t="s">
        <v>46</v>
      </c>
      <c r="B13" s="590">
        <f>SUM(C13:F13)</f>
        <v>0</v>
      </c>
      <c r="C13" s="135"/>
      <c r="D13" s="135"/>
      <c r="E13" s="135"/>
      <c r="F13" s="136"/>
      <c r="G13" s="590">
        <f>SUM(H13:K13)</f>
        <v>0</v>
      </c>
      <c r="H13" s="135"/>
      <c r="I13" s="135"/>
      <c r="J13" s="135"/>
      <c r="K13" s="136"/>
      <c r="L13" s="590">
        <f>SUM(M13:P13)</f>
        <v>0</v>
      </c>
      <c r="M13" s="135"/>
      <c r="N13" s="135"/>
      <c r="O13" s="135"/>
      <c r="P13" s="136"/>
      <c r="Q13" s="590">
        <f>SUM(R13:U13)</f>
        <v>0</v>
      </c>
      <c r="R13" s="135"/>
      <c r="S13" s="135"/>
      <c r="T13" s="135"/>
      <c r="U13" s="136"/>
    </row>
    <row r="14" spans="1:21" x14ac:dyDescent="0.2">
      <c r="A14" s="42" t="s">
        <v>56</v>
      </c>
      <c r="B14" s="439">
        <f t="shared" ref="B14" si="33">B15+B16</f>
        <v>0</v>
      </c>
      <c r="C14" s="87">
        <f t="shared" ref="C14" si="34">C15+C16</f>
        <v>0</v>
      </c>
      <c r="D14" s="87">
        <f t="shared" ref="D14" si="35">D15+D16</f>
        <v>0</v>
      </c>
      <c r="E14" s="87">
        <f t="shared" ref="E14" si="36">E15+E16</f>
        <v>0</v>
      </c>
      <c r="F14" s="88">
        <f t="shared" ref="F14:G14" si="37">F15+F16</f>
        <v>0</v>
      </c>
      <c r="G14" s="439">
        <f t="shared" si="37"/>
        <v>0</v>
      </c>
      <c r="H14" s="87">
        <f t="shared" ref="H14" si="38">H15+H16</f>
        <v>0</v>
      </c>
      <c r="I14" s="87">
        <f t="shared" ref="I14" si="39">I15+I16</f>
        <v>0</v>
      </c>
      <c r="J14" s="87">
        <f t="shared" ref="J14" si="40">J15+J16</f>
        <v>0</v>
      </c>
      <c r="K14" s="88">
        <f t="shared" ref="K14:L14" si="41">K15+K16</f>
        <v>0</v>
      </c>
      <c r="L14" s="439">
        <f t="shared" si="41"/>
        <v>0</v>
      </c>
      <c r="M14" s="87">
        <f t="shared" ref="M14" si="42">M15+M16</f>
        <v>0</v>
      </c>
      <c r="N14" s="87">
        <f t="shared" ref="N14" si="43">N15+N16</f>
        <v>0</v>
      </c>
      <c r="O14" s="87">
        <f t="shared" ref="O14" si="44">O15+O16</f>
        <v>0</v>
      </c>
      <c r="P14" s="88">
        <f t="shared" ref="P14:Q14" si="45">P15+P16</f>
        <v>0</v>
      </c>
      <c r="Q14" s="439">
        <f t="shared" si="45"/>
        <v>0</v>
      </c>
      <c r="R14" s="87">
        <f t="shared" ref="R14" si="46">R15+R16</f>
        <v>0</v>
      </c>
      <c r="S14" s="87">
        <f t="shared" ref="S14" si="47">S15+S16</f>
        <v>0</v>
      </c>
      <c r="T14" s="87">
        <f t="shared" ref="T14" si="48">T15+T16</f>
        <v>0</v>
      </c>
      <c r="U14" s="88">
        <f t="shared" ref="U14" si="49">U15+U16</f>
        <v>0</v>
      </c>
    </row>
    <row r="15" spans="1:21" x14ac:dyDescent="0.2">
      <c r="A15" s="41" t="s">
        <v>190</v>
      </c>
      <c r="B15" s="590">
        <f>SUM(C15:F15)</f>
        <v>0</v>
      </c>
      <c r="C15" s="135"/>
      <c r="D15" s="135"/>
      <c r="E15" s="135"/>
      <c r="F15" s="136"/>
      <c r="G15" s="590">
        <f>SUM(H15:K15)</f>
        <v>0</v>
      </c>
      <c r="H15" s="135"/>
      <c r="I15" s="135"/>
      <c r="J15" s="135"/>
      <c r="K15" s="136"/>
      <c r="L15" s="590">
        <f>SUM(M15:P15)</f>
        <v>0</v>
      </c>
      <c r="M15" s="135"/>
      <c r="N15" s="135"/>
      <c r="O15" s="135"/>
      <c r="P15" s="136"/>
      <c r="Q15" s="590">
        <f>SUM(R15:U15)</f>
        <v>0</v>
      </c>
      <c r="R15" s="135"/>
      <c r="S15" s="135"/>
      <c r="T15" s="135"/>
      <c r="U15" s="136"/>
    </row>
    <row r="16" spans="1:21" x14ac:dyDescent="0.2">
      <c r="A16" s="41" t="s">
        <v>3</v>
      </c>
      <c r="B16" s="590">
        <f>SUM(C16:F16)</f>
        <v>0</v>
      </c>
      <c r="C16" s="135"/>
      <c r="D16" s="135"/>
      <c r="E16" s="135"/>
      <c r="F16" s="136"/>
      <c r="G16" s="590">
        <f>SUM(H16:K16)</f>
        <v>0</v>
      </c>
      <c r="H16" s="135"/>
      <c r="I16" s="135"/>
      <c r="J16" s="135"/>
      <c r="K16" s="136"/>
      <c r="L16" s="590">
        <f>SUM(M16:P16)</f>
        <v>0</v>
      </c>
      <c r="M16" s="135"/>
      <c r="N16" s="135"/>
      <c r="O16" s="135"/>
      <c r="P16" s="136"/>
      <c r="Q16" s="590">
        <f>SUM(R16:U16)</f>
        <v>0</v>
      </c>
      <c r="R16" s="135"/>
      <c r="S16" s="135"/>
      <c r="T16" s="135"/>
      <c r="U16" s="136"/>
    </row>
    <row r="17" spans="1:21" x14ac:dyDescent="0.2">
      <c r="A17" s="42" t="s">
        <v>57</v>
      </c>
      <c r="B17" s="439">
        <f t="shared" ref="B17" si="50">B18+B19</f>
        <v>0</v>
      </c>
      <c r="C17" s="87">
        <f t="shared" ref="C17" si="51">C18+C19</f>
        <v>0</v>
      </c>
      <c r="D17" s="87">
        <f t="shared" ref="D17" si="52">D18+D19</f>
        <v>0</v>
      </c>
      <c r="E17" s="87">
        <f t="shared" ref="E17" si="53">E18+E19</f>
        <v>0</v>
      </c>
      <c r="F17" s="88">
        <f t="shared" ref="F17:G17" si="54">F18+F19</f>
        <v>0</v>
      </c>
      <c r="G17" s="439">
        <f t="shared" si="54"/>
        <v>0</v>
      </c>
      <c r="H17" s="87">
        <f t="shared" ref="H17" si="55">H18+H19</f>
        <v>0</v>
      </c>
      <c r="I17" s="87">
        <f t="shared" ref="I17" si="56">I18+I19</f>
        <v>0</v>
      </c>
      <c r="J17" s="87">
        <f t="shared" ref="J17" si="57">J18+J19</f>
        <v>0</v>
      </c>
      <c r="K17" s="88">
        <f t="shared" ref="K17:L17" si="58">K18+K19</f>
        <v>0</v>
      </c>
      <c r="L17" s="439">
        <f t="shared" si="58"/>
        <v>0</v>
      </c>
      <c r="M17" s="87">
        <f t="shared" ref="M17" si="59">M18+M19</f>
        <v>0</v>
      </c>
      <c r="N17" s="87">
        <f t="shared" ref="N17" si="60">N18+N19</f>
        <v>0</v>
      </c>
      <c r="O17" s="87">
        <f t="shared" ref="O17" si="61">O18+O19</f>
        <v>0</v>
      </c>
      <c r="P17" s="88">
        <f t="shared" ref="P17:Q17" si="62">P18+P19</f>
        <v>0</v>
      </c>
      <c r="Q17" s="439">
        <f t="shared" si="62"/>
        <v>0</v>
      </c>
      <c r="R17" s="87">
        <f t="shared" ref="R17" si="63">R18+R19</f>
        <v>0</v>
      </c>
      <c r="S17" s="87">
        <f t="shared" ref="S17" si="64">S18+S19</f>
        <v>0</v>
      </c>
      <c r="T17" s="87">
        <f t="shared" ref="T17" si="65">T18+T19</f>
        <v>0</v>
      </c>
      <c r="U17" s="88">
        <f t="shared" ref="U17" si="66">U18+U19</f>
        <v>0</v>
      </c>
    </row>
    <row r="18" spans="1:21" x14ac:dyDescent="0.2">
      <c r="A18" s="41" t="s">
        <v>190</v>
      </c>
      <c r="B18" s="590">
        <f>SUM(C18:F18)</f>
        <v>0</v>
      </c>
      <c r="C18" s="135"/>
      <c r="D18" s="135"/>
      <c r="E18" s="135"/>
      <c r="F18" s="136"/>
      <c r="G18" s="590">
        <f>SUM(H18:K18)</f>
        <v>0</v>
      </c>
      <c r="H18" s="135"/>
      <c r="I18" s="135"/>
      <c r="J18" s="135"/>
      <c r="K18" s="136"/>
      <c r="L18" s="590">
        <f>SUM(M18:P18)</f>
        <v>0</v>
      </c>
      <c r="M18" s="135"/>
      <c r="N18" s="135"/>
      <c r="O18" s="135"/>
      <c r="P18" s="136"/>
      <c r="Q18" s="590">
        <f>SUM(R18:U18)</f>
        <v>0</v>
      </c>
      <c r="R18" s="135"/>
      <c r="S18" s="135"/>
      <c r="T18" s="135"/>
      <c r="U18" s="136"/>
    </row>
    <row r="19" spans="1:21" x14ac:dyDescent="0.2">
      <c r="A19" s="41" t="s">
        <v>3</v>
      </c>
      <c r="B19" s="590">
        <f>SUM(C19:F19)</f>
        <v>0</v>
      </c>
      <c r="C19" s="135"/>
      <c r="D19" s="135"/>
      <c r="E19" s="135"/>
      <c r="F19" s="136"/>
      <c r="G19" s="590">
        <f>SUM(H19:K19)</f>
        <v>0</v>
      </c>
      <c r="H19" s="135"/>
      <c r="I19" s="135"/>
      <c r="J19" s="135"/>
      <c r="K19" s="136"/>
      <c r="L19" s="590">
        <f>SUM(M19:P19)</f>
        <v>0</v>
      </c>
      <c r="M19" s="135"/>
      <c r="N19" s="135"/>
      <c r="O19" s="135"/>
      <c r="P19" s="136"/>
      <c r="Q19" s="590">
        <f>SUM(R19:U19)</f>
        <v>0</v>
      </c>
      <c r="R19" s="135"/>
      <c r="S19" s="135"/>
      <c r="T19" s="135"/>
      <c r="U19" s="136"/>
    </row>
    <row r="20" spans="1:21" x14ac:dyDescent="0.2">
      <c r="A20" s="42" t="s">
        <v>191</v>
      </c>
      <c r="B20" s="439">
        <f>B21+B22+B23</f>
        <v>0</v>
      </c>
      <c r="C20" s="87">
        <f t="shared" ref="C20:F20" si="67">C21+C22+C23</f>
        <v>0</v>
      </c>
      <c r="D20" s="87">
        <f>D21+D22+D23</f>
        <v>0</v>
      </c>
      <c r="E20" s="87">
        <f t="shared" si="67"/>
        <v>0</v>
      </c>
      <c r="F20" s="88">
        <f t="shared" si="67"/>
        <v>0</v>
      </c>
      <c r="G20" s="439">
        <f>G21+G22+G23</f>
        <v>0</v>
      </c>
      <c r="H20" s="87">
        <f t="shared" ref="H20" si="68">H21+H22+H23</f>
        <v>0</v>
      </c>
      <c r="I20" s="87">
        <f t="shared" ref="I20" si="69">I21+I22+I23</f>
        <v>0</v>
      </c>
      <c r="J20" s="87">
        <f t="shared" ref="J20" si="70">J21+J22+J23</f>
        <v>0</v>
      </c>
      <c r="K20" s="88">
        <f t="shared" ref="K20" si="71">K21+K22+K23</f>
        <v>0</v>
      </c>
      <c r="L20" s="439">
        <f>L21+L22+L23</f>
        <v>0</v>
      </c>
      <c r="M20" s="87">
        <f t="shared" ref="M20" si="72">M21+M22+M23</f>
        <v>0</v>
      </c>
      <c r="N20" s="87">
        <f t="shared" ref="N20" si="73">N21+N22+N23</f>
        <v>0</v>
      </c>
      <c r="O20" s="87">
        <f t="shared" ref="O20" si="74">O21+O22+O23</f>
        <v>0</v>
      </c>
      <c r="P20" s="88">
        <f t="shared" ref="P20" si="75">P21+P22+P23</f>
        <v>0</v>
      </c>
      <c r="Q20" s="439">
        <f>Q21+Q22+Q23</f>
        <v>0</v>
      </c>
      <c r="R20" s="87">
        <f t="shared" ref="R20" si="76">R21+R22+R23</f>
        <v>0</v>
      </c>
      <c r="S20" s="87">
        <f t="shared" ref="S20" si="77">S21+S22+S23</f>
        <v>0</v>
      </c>
      <c r="T20" s="87">
        <f t="shared" ref="T20" si="78">T21+T22+T23</f>
        <v>0</v>
      </c>
      <c r="U20" s="88">
        <f t="shared" ref="U20" si="79">U21+U22+U23</f>
        <v>0</v>
      </c>
    </row>
    <row r="21" spans="1:21" x14ac:dyDescent="0.2">
      <c r="A21" s="41" t="s">
        <v>39</v>
      </c>
      <c r="B21" s="590">
        <f>SUM(C21:F21)</f>
        <v>0</v>
      </c>
      <c r="C21" s="135"/>
      <c r="D21" s="135"/>
      <c r="E21" s="135"/>
      <c r="F21" s="136"/>
      <c r="G21" s="590">
        <f>SUM(H21:K21)</f>
        <v>0</v>
      </c>
      <c r="H21" s="135"/>
      <c r="I21" s="135"/>
      <c r="J21" s="135"/>
      <c r="K21" s="136"/>
      <c r="L21" s="590">
        <f>SUM(M21:P21)</f>
        <v>0</v>
      </c>
      <c r="M21" s="135"/>
      <c r="N21" s="135"/>
      <c r="O21" s="135"/>
      <c r="P21" s="136"/>
      <c r="Q21" s="590">
        <f>SUM(R21:U21)</f>
        <v>0</v>
      </c>
      <c r="R21" s="135"/>
      <c r="S21" s="135"/>
      <c r="T21" s="135"/>
      <c r="U21" s="136"/>
    </row>
    <row r="22" spans="1:21" x14ac:dyDescent="0.2">
      <c r="A22" s="41" t="s">
        <v>40</v>
      </c>
      <c r="B22" s="590">
        <f>SUM(C22:F22)</f>
        <v>0</v>
      </c>
      <c r="C22" s="135"/>
      <c r="D22" s="135"/>
      <c r="E22" s="135"/>
      <c r="F22" s="136"/>
      <c r="G22" s="590">
        <f>SUM(H22:K22)</f>
        <v>0</v>
      </c>
      <c r="H22" s="135"/>
      <c r="I22" s="135"/>
      <c r="J22" s="135"/>
      <c r="K22" s="136"/>
      <c r="L22" s="590">
        <f>SUM(M22:P22)</f>
        <v>0</v>
      </c>
      <c r="M22" s="135"/>
      <c r="N22" s="135"/>
      <c r="O22" s="135"/>
      <c r="P22" s="136"/>
      <c r="Q22" s="590">
        <f>SUM(R22:U22)</f>
        <v>0</v>
      </c>
      <c r="R22" s="135"/>
      <c r="S22" s="135"/>
      <c r="T22" s="135"/>
      <c r="U22" s="136"/>
    </row>
    <row r="23" spans="1:21" x14ac:dyDescent="0.2">
      <c r="A23" s="41" t="s">
        <v>41</v>
      </c>
      <c r="B23" s="590">
        <f>SUM(C23:F23)</f>
        <v>0</v>
      </c>
      <c r="C23" s="162"/>
      <c r="D23" s="162"/>
      <c r="E23" s="162"/>
      <c r="F23" s="163"/>
      <c r="G23" s="591">
        <f>SUM(H23:K23)</f>
        <v>0</v>
      </c>
      <c r="H23" s="162"/>
      <c r="I23" s="162"/>
      <c r="J23" s="162"/>
      <c r="K23" s="163"/>
      <c r="L23" s="591">
        <f>SUM(M23:P23)</f>
        <v>0</v>
      </c>
      <c r="M23" s="162"/>
      <c r="N23" s="162"/>
      <c r="O23" s="162"/>
      <c r="P23" s="163"/>
      <c r="Q23" s="591">
        <f>SUM(R23:U23)</f>
        <v>0</v>
      </c>
      <c r="R23" s="162"/>
      <c r="S23" s="162"/>
      <c r="T23" s="162"/>
      <c r="U23" s="163"/>
    </row>
    <row r="24" spans="1:21" ht="27" customHeight="1" x14ac:dyDescent="0.2">
      <c r="A24" s="336" t="s">
        <v>1266</v>
      </c>
      <c r="B24" s="337">
        <f t="shared" ref="B24:U24" si="80">B8+B11+B14+B17+B20</f>
        <v>0</v>
      </c>
      <c r="C24" s="244">
        <f t="shared" si="80"/>
        <v>0</v>
      </c>
      <c r="D24" s="244">
        <f t="shared" si="80"/>
        <v>0</v>
      </c>
      <c r="E24" s="244">
        <f t="shared" si="80"/>
        <v>0</v>
      </c>
      <c r="F24" s="245">
        <f t="shared" si="80"/>
        <v>0</v>
      </c>
      <c r="G24" s="188">
        <f t="shared" si="80"/>
        <v>0</v>
      </c>
      <c r="H24" s="244">
        <f t="shared" si="80"/>
        <v>0</v>
      </c>
      <c r="I24" s="244">
        <f t="shared" si="80"/>
        <v>0</v>
      </c>
      <c r="J24" s="244">
        <f t="shared" si="80"/>
        <v>0</v>
      </c>
      <c r="K24" s="245">
        <f t="shared" si="80"/>
        <v>0</v>
      </c>
      <c r="L24" s="188">
        <f t="shared" si="80"/>
        <v>0</v>
      </c>
      <c r="M24" s="244">
        <f t="shared" si="80"/>
        <v>0</v>
      </c>
      <c r="N24" s="244">
        <f t="shared" si="80"/>
        <v>0</v>
      </c>
      <c r="O24" s="244">
        <f t="shared" si="80"/>
        <v>0</v>
      </c>
      <c r="P24" s="245">
        <f t="shared" si="80"/>
        <v>0</v>
      </c>
      <c r="Q24" s="188">
        <f t="shared" si="80"/>
        <v>0</v>
      </c>
      <c r="R24" s="244">
        <f t="shared" si="80"/>
        <v>0</v>
      </c>
      <c r="S24" s="244">
        <f t="shared" si="80"/>
        <v>0</v>
      </c>
      <c r="T24" s="244">
        <f t="shared" si="80"/>
        <v>0</v>
      </c>
      <c r="U24" s="245">
        <f t="shared" si="80"/>
        <v>0</v>
      </c>
    </row>
    <row r="25" spans="1:21" x14ac:dyDescent="0.2">
      <c r="A25" s="37"/>
      <c r="B25" s="37"/>
      <c r="G25" s="37"/>
      <c r="L25" s="37"/>
      <c r="Q25" s="37"/>
    </row>
    <row r="26" spans="1:21" x14ac:dyDescent="0.2">
      <c r="A26" s="44" t="s">
        <v>5</v>
      </c>
      <c r="B26" s="45"/>
      <c r="G26" s="45"/>
      <c r="L26" s="45"/>
      <c r="Q26" s="45"/>
    </row>
    <row r="27" spans="1:21" ht="27.75" customHeight="1" x14ac:dyDescent="0.2">
      <c r="A27" s="655" t="s">
        <v>4214</v>
      </c>
      <c r="B27" s="655"/>
      <c r="C27" s="655"/>
      <c r="D27" s="655"/>
      <c r="E27" s="655"/>
      <c r="F27" s="655"/>
      <c r="G27" s="655"/>
      <c r="H27" s="655"/>
      <c r="I27" s="655"/>
      <c r="J27" s="655"/>
      <c r="K27" s="655"/>
      <c r="L27" s="37"/>
      <c r="M27" s="37"/>
      <c r="N27" s="37"/>
      <c r="O27" s="37"/>
      <c r="P27" s="37"/>
      <c r="Q27" s="37"/>
      <c r="R27" s="37"/>
      <c r="S27" s="37"/>
      <c r="T27" s="37"/>
      <c r="U27" s="37"/>
    </row>
    <row r="28" spans="1:21" ht="15" customHeight="1" x14ac:dyDescent="0.2">
      <c r="A28" s="655" t="s">
        <v>52</v>
      </c>
      <c r="B28" s="655"/>
      <c r="C28" s="655"/>
      <c r="D28" s="655"/>
      <c r="E28" s="655"/>
      <c r="F28" s="655"/>
      <c r="G28" s="655"/>
      <c r="H28" s="655"/>
      <c r="I28" s="655"/>
      <c r="J28" s="655"/>
      <c r="K28" s="37"/>
      <c r="L28" s="37"/>
      <c r="M28" s="37"/>
      <c r="N28" s="37"/>
      <c r="O28" s="37"/>
      <c r="P28" s="37"/>
      <c r="Q28" s="37"/>
      <c r="R28" s="37"/>
      <c r="S28" s="37"/>
      <c r="T28" s="37"/>
      <c r="U28" s="37"/>
    </row>
    <row r="29" spans="1:21" ht="12.75" customHeight="1" x14ac:dyDescent="0.2">
      <c r="A29" s="655" t="s">
        <v>4215</v>
      </c>
      <c r="B29" s="655"/>
      <c r="C29" s="655"/>
      <c r="D29" s="655"/>
      <c r="E29" s="655"/>
      <c r="F29" s="655"/>
      <c r="G29" s="655"/>
      <c r="H29" s="655"/>
      <c r="I29" s="655"/>
      <c r="J29" s="655"/>
      <c r="K29" s="655"/>
      <c r="L29" s="37"/>
      <c r="M29" s="37"/>
      <c r="N29" s="37"/>
      <c r="O29" s="37"/>
      <c r="P29" s="37"/>
      <c r="Q29" s="37"/>
      <c r="R29" s="37"/>
      <c r="S29" s="37"/>
      <c r="T29" s="37"/>
      <c r="U29" s="37"/>
    </row>
    <row r="30" spans="1:21" ht="12.75" customHeight="1" x14ac:dyDescent="0.2">
      <c r="A30" s="655" t="s">
        <v>63</v>
      </c>
      <c r="B30" s="655"/>
      <c r="C30" s="655"/>
      <c r="D30" s="655"/>
      <c r="E30" s="655"/>
      <c r="F30" s="655"/>
      <c r="G30" s="655"/>
      <c r="H30" s="655"/>
      <c r="I30" s="655"/>
      <c r="J30" s="655"/>
      <c r="K30" s="655"/>
      <c r="L30" s="37"/>
      <c r="M30" s="37"/>
      <c r="N30" s="37"/>
      <c r="O30" s="37"/>
      <c r="P30" s="37"/>
      <c r="Q30" s="37"/>
      <c r="R30" s="37"/>
      <c r="S30" s="37"/>
      <c r="T30" s="37"/>
      <c r="U30" s="37"/>
    </row>
    <row r="31" spans="1:21" x14ac:dyDescent="0.2">
      <c r="A31" s="655" t="s">
        <v>192</v>
      </c>
      <c r="B31" s="655"/>
      <c r="C31" s="655"/>
      <c r="D31" s="655"/>
      <c r="E31" s="655"/>
      <c r="F31" s="655"/>
      <c r="G31" s="655"/>
      <c r="H31" s="655"/>
      <c r="I31" s="655"/>
      <c r="J31" s="655"/>
      <c r="K31" s="655"/>
      <c r="L31" s="37"/>
      <c r="M31" s="37"/>
      <c r="N31" s="37"/>
      <c r="O31" s="37"/>
      <c r="P31" s="37"/>
      <c r="Q31" s="37"/>
      <c r="R31" s="37"/>
      <c r="S31" s="37"/>
      <c r="T31" s="37"/>
      <c r="U31" s="37"/>
    </row>
    <row r="32" spans="1:21" ht="19.5" customHeight="1" x14ac:dyDescent="0.2">
      <c r="A32" s="655"/>
      <c r="B32" s="655"/>
      <c r="C32" s="655"/>
      <c r="D32" s="655"/>
      <c r="E32" s="655"/>
      <c r="F32" s="655"/>
      <c r="G32" s="37"/>
      <c r="H32" s="37"/>
      <c r="I32" s="37"/>
      <c r="J32" s="37"/>
      <c r="K32" s="37"/>
      <c r="L32" s="37"/>
      <c r="M32" s="37"/>
      <c r="N32" s="37"/>
      <c r="O32" s="37"/>
      <c r="P32" s="37"/>
      <c r="Q32" s="37"/>
      <c r="R32" s="37"/>
      <c r="S32" s="37"/>
      <c r="T32" s="37"/>
      <c r="U32" s="37"/>
    </row>
    <row r="33" spans="1:21" x14ac:dyDescent="0.2">
      <c r="A33" s="56" t="s">
        <v>6</v>
      </c>
      <c r="B33" s="56"/>
      <c r="C33" s="56"/>
      <c r="D33" s="56"/>
      <c r="E33" s="56"/>
      <c r="F33" s="57"/>
      <c r="G33" s="56"/>
      <c r="H33" s="56"/>
      <c r="I33" s="56"/>
      <c r="J33" s="56"/>
      <c r="K33" s="57"/>
      <c r="L33" s="56"/>
      <c r="M33" s="56"/>
      <c r="N33" s="56"/>
      <c r="O33" s="56"/>
      <c r="P33" s="57"/>
      <c r="Q33" s="56"/>
      <c r="R33" s="56"/>
      <c r="S33" s="56"/>
      <c r="T33" s="56"/>
      <c r="U33" s="57"/>
    </row>
    <row r="34" spans="1:21" x14ac:dyDescent="0.2">
      <c r="A34" s="646"/>
      <c r="B34" s="647"/>
      <c r="C34" s="647"/>
      <c r="D34" s="647"/>
      <c r="E34" s="647"/>
      <c r="F34" s="647"/>
      <c r="G34" s="647"/>
      <c r="H34" s="647"/>
      <c r="I34" s="647"/>
      <c r="J34" s="647"/>
      <c r="K34" s="648"/>
      <c r="L34" s="37"/>
      <c r="M34" s="37"/>
      <c r="N34" s="37"/>
      <c r="O34" s="37"/>
      <c r="P34" s="37"/>
      <c r="Q34" s="37"/>
      <c r="R34" s="37"/>
      <c r="S34" s="37"/>
      <c r="T34" s="37"/>
      <c r="U34" s="37"/>
    </row>
    <row r="35" spans="1:21" x14ac:dyDescent="0.2">
      <c r="A35" s="649"/>
      <c r="B35" s="650"/>
      <c r="C35" s="650"/>
      <c r="D35" s="650"/>
      <c r="E35" s="650"/>
      <c r="F35" s="650"/>
      <c r="G35" s="650"/>
      <c r="H35" s="650"/>
      <c r="I35" s="650"/>
      <c r="J35" s="650"/>
      <c r="K35" s="651"/>
    </row>
    <row r="36" spans="1:21" x14ac:dyDescent="0.2">
      <c r="A36" s="652"/>
      <c r="B36" s="653"/>
      <c r="C36" s="653"/>
      <c r="D36" s="653"/>
      <c r="E36" s="653"/>
      <c r="F36" s="653"/>
      <c r="G36" s="653"/>
      <c r="H36" s="653"/>
      <c r="I36" s="653"/>
      <c r="J36" s="653"/>
      <c r="K36" s="654"/>
    </row>
    <row r="37" spans="1:21" ht="12.75" customHeight="1" x14ac:dyDescent="0.2">
      <c r="A37" s="37"/>
      <c r="B37" s="37"/>
      <c r="C37" s="37"/>
      <c r="D37" s="37"/>
      <c r="E37" s="37"/>
      <c r="F37" s="37"/>
      <c r="G37" s="37"/>
      <c r="H37" s="37"/>
      <c r="I37" s="37"/>
      <c r="J37" s="37"/>
      <c r="K37" s="37"/>
    </row>
    <row r="38" spans="1:21" x14ac:dyDescent="0.2">
      <c r="A38" s="47" t="s">
        <v>4216</v>
      </c>
      <c r="B38" s="48"/>
      <c r="C38" s="49"/>
      <c r="D38" s="231"/>
    </row>
    <row r="39" spans="1:21" x14ac:dyDescent="0.2">
      <c r="A39" s="131" t="s">
        <v>65</v>
      </c>
      <c r="B39" s="170"/>
      <c r="C39" s="171"/>
      <c r="D39" s="231"/>
    </row>
    <row r="40" spans="1:21" x14ac:dyDescent="0.2">
      <c r="A40" s="131" t="s">
        <v>193</v>
      </c>
      <c r="B40" s="170"/>
      <c r="C40" s="171"/>
      <c r="D40" s="231"/>
    </row>
    <row r="41" spans="1:21" x14ac:dyDescent="0.2">
      <c r="A41" s="50"/>
      <c r="B41" s="51"/>
      <c r="C41" s="52"/>
      <c r="D41" s="231"/>
    </row>
  </sheetData>
  <sheetProtection password="CC6A" sheet="1" objects="1" scenarios="1"/>
  <mergeCells count="16">
    <mergeCell ref="Q5:U5"/>
    <mergeCell ref="Q6:U6"/>
    <mergeCell ref="G5:K5"/>
    <mergeCell ref="L5:P5"/>
    <mergeCell ref="A2:F2"/>
    <mergeCell ref="B5:F5"/>
    <mergeCell ref="G6:K6"/>
    <mergeCell ref="L6:P6"/>
    <mergeCell ref="A34:K36"/>
    <mergeCell ref="A32:F32"/>
    <mergeCell ref="B6:F6"/>
    <mergeCell ref="A29:K29"/>
    <mergeCell ref="A30:K30"/>
    <mergeCell ref="A31:K31"/>
    <mergeCell ref="A28:J28"/>
    <mergeCell ref="A27:K27"/>
  </mergeCells>
  <pageMargins left="0.7" right="0.7" top="0.75" bottom="0.75" header="0.3" footer="0.3"/>
  <pageSetup scale="43" orientation="landscape" r:id="rId1"/>
  <ignoredErrors>
    <ignoredError sqref="C8:F8 H8:K8 C21:F21 M8:P8 R8:U20 M9:P20 C18:F19 C20:F20 C15:F16 C17:F17 C12:F13 C14:F14 C10:F10 C9:F9 C11:F11 H9:K20 B10 L9:L10 B9 G9 G10 Q9:Q10" unlockedFormula="1"/>
    <ignoredError sqref="Q11:Q20 L11:L20 G18:G19 G20 G15:G16 G17 G12:G13 G14 G11 B20 B18:B19 B15:B16 B12:B13 B11 B14 B17" formula="1" unlocked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9"/>
  <sheetViews>
    <sheetView zoomScaleNormal="100" workbookViewId="0">
      <pane xSplit="1" ySplit="5" topLeftCell="B6" activePane="bottomRight" state="frozen"/>
      <selection activeCell="A41" sqref="A41"/>
      <selection pane="topRight" activeCell="A41" sqref="A41"/>
      <selection pane="bottomLeft" activeCell="A41" sqref="A41"/>
      <selection pane="bottomRight"/>
    </sheetView>
  </sheetViews>
  <sheetFormatPr defaultRowHeight="12.75" x14ac:dyDescent="0.2"/>
  <cols>
    <col min="1" max="1" width="67" style="37" customWidth="1"/>
    <col min="2" max="5" width="20" style="37" customWidth="1"/>
    <col min="6" max="228" width="9.33203125" style="37"/>
    <col min="229" max="229" width="62" style="37" customWidth="1"/>
    <col min="230" max="233" width="20" style="37" customWidth="1"/>
    <col min="234" max="234" width="9.33203125" style="37"/>
    <col min="235" max="235" width="43" style="37" customWidth="1"/>
    <col min="236" max="236" width="74.83203125" style="37" bestFit="1" customWidth="1"/>
    <col min="237" max="484" width="9.33203125" style="37"/>
    <col min="485" max="485" width="62" style="37" customWidth="1"/>
    <col min="486" max="489" width="20" style="37" customWidth="1"/>
    <col min="490" max="490" width="9.33203125" style="37"/>
    <col min="491" max="491" width="43" style="37" customWidth="1"/>
    <col min="492" max="492" width="74.83203125" style="37" bestFit="1" customWidth="1"/>
    <col min="493" max="740" width="9.33203125" style="37"/>
    <col min="741" max="741" width="62" style="37" customWidth="1"/>
    <col min="742" max="745" width="20" style="37" customWidth="1"/>
    <col min="746" max="746" width="9.33203125" style="37"/>
    <col min="747" max="747" width="43" style="37" customWidth="1"/>
    <col min="748" max="748" width="74.83203125" style="37" bestFit="1" customWidth="1"/>
    <col min="749" max="996" width="9.33203125" style="37"/>
    <col min="997" max="997" width="62" style="37" customWidth="1"/>
    <col min="998" max="1001" width="20" style="37" customWidth="1"/>
    <col min="1002" max="1002" width="9.33203125" style="37"/>
    <col min="1003" max="1003" width="43" style="37" customWidth="1"/>
    <col min="1004" max="1004" width="74.83203125" style="37" bestFit="1" customWidth="1"/>
    <col min="1005" max="1252" width="9.33203125" style="37"/>
    <col min="1253" max="1253" width="62" style="37" customWidth="1"/>
    <col min="1254" max="1257" width="20" style="37" customWidth="1"/>
    <col min="1258" max="1258" width="9.33203125" style="37"/>
    <col min="1259" max="1259" width="43" style="37" customWidth="1"/>
    <col min="1260" max="1260" width="74.83203125" style="37" bestFit="1" customWidth="1"/>
    <col min="1261" max="1508" width="9.33203125" style="37"/>
    <col min="1509" max="1509" width="62" style="37" customWidth="1"/>
    <col min="1510" max="1513" width="20" style="37" customWidth="1"/>
    <col min="1514" max="1514" width="9.33203125" style="37"/>
    <col min="1515" max="1515" width="43" style="37" customWidth="1"/>
    <col min="1516" max="1516" width="74.83203125" style="37" bestFit="1" customWidth="1"/>
    <col min="1517" max="1764" width="9.33203125" style="37"/>
    <col min="1765" max="1765" width="62" style="37" customWidth="1"/>
    <col min="1766" max="1769" width="20" style="37" customWidth="1"/>
    <col min="1770" max="1770" width="9.33203125" style="37"/>
    <col min="1771" max="1771" width="43" style="37" customWidth="1"/>
    <col min="1772" max="1772" width="74.83203125" style="37" bestFit="1" customWidth="1"/>
    <col min="1773" max="2020" width="9.33203125" style="37"/>
    <col min="2021" max="2021" width="62" style="37" customWidth="1"/>
    <col min="2022" max="2025" width="20" style="37" customWidth="1"/>
    <col min="2026" max="2026" width="9.33203125" style="37"/>
    <col min="2027" max="2027" width="43" style="37" customWidth="1"/>
    <col min="2028" max="2028" width="74.83203125" style="37" bestFit="1" customWidth="1"/>
    <col min="2029" max="2276" width="9.33203125" style="37"/>
    <col min="2277" max="2277" width="62" style="37" customWidth="1"/>
    <col min="2278" max="2281" width="20" style="37" customWidth="1"/>
    <col min="2282" max="2282" width="9.33203125" style="37"/>
    <col min="2283" max="2283" width="43" style="37" customWidth="1"/>
    <col min="2284" max="2284" width="74.83203125" style="37" bestFit="1" customWidth="1"/>
    <col min="2285" max="2532" width="9.33203125" style="37"/>
    <col min="2533" max="2533" width="62" style="37" customWidth="1"/>
    <col min="2534" max="2537" width="20" style="37" customWidth="1"/>
    <col min="2538" max="2538" width="9.33203125" style="37"/>
    <col min="2539" max="2539" width="43" style="37" customWidth="1"/>
    <col min="2540" max="2540" width="74.83203125" style="37" bestFit="1" customWidth="1"/>
    <col min="2541" max="2788" width="9.33203125" style="37"/>
    <col min="2789" max="2789" width="62" style="37" customWidth="1"/>
    <col min="2790" max="2793" width="20" style="37" customWidth="1"/>
    <col min="2794" max="2794" width="9.33203125" style="37"/>
    <col min="2795" max="2795" width="43" style="37" customWidth="1"/>
    <col min="2796" max="2796" width="74.83203125" style="37" bestFit="1" customWidth="1"/>
    <col min="2797" max="3044" width="9.33203125" style="37"/>
    <col min="3045" max="3045" width="62" style="37" customWidth="1"/>
    <col min="3046" max="3049" width="20" style="37" customWidth="1"/>
    <col min="3050" max="3050" width="9.33203125" style="37"/>
    <col min="3051" max="3051" width="43" style="37" customWidth="1"/>
    <col min="3052" max="3052" width="74.83203125" style="37" bestFit="1" customWidth="1"/>
    <col min="3053" max="3300" width="9.33203125" style="37"/>
    <col min="3301" max="3301" width="62" style="37" customWidth="1"/>
    <col min="3302" max="3305" width="20" style="37" customWidth="1"/>
    <col min="3306" max="3306" width="9.33203125" style="37"/>
    <col min="3307" max="3307" width="43" style="37" customWidth="1"/>
    <col min="3308" max="3308" width="74.83203125" style="37" bestFit="1" customWidth="1"/>
    <col min="3309" max="3556" width="9.33203125" style="37"/>
    <col min="3557" max="3557" width="62" style="37" customWidth="1"/>
    <col min="3558" max="3561" width="20" style="37" customWidth="1"/>
    <col min="3562" max="3562" width="9.33203125" style="37"/>
    <col min="3563" max="3563" width="43" style="37" customWidth="1"/>
    <col min="3564" max="3564" width="74.83203125" style="37" bestFit="1" customWidth="1"/>
    <col min="3565" max="3812" width="9.33203125" style="37"/>
    <col min="3813" max="3813" width="62" style="37" customWidth="1"/>
    <col min="3814" max="3817" width="20" style="37" customWidth="1"/>
    <col min="3818" max="3818" width="9.33203125" style="37"/>
    <col min="3819" max="3819" width="43" style="37" customWidth="1"/>
    <col min="3820" max="3820" width="74.83203125" style="37" bestFit="1" customWidth="1"/>
    <col min="3821" max="4068" width="9.33203125" style="37"/>
    <col min="4069" max="4069" width="62" style="37" customWidth="1"/>
    <col min="4070" max="4073" width="20" style="37" customWidth="1"/>
    <col min="4074" max="4074" width="9.33203125" style="37"/>
    <col min="4075" max="4075" width="43" style="37" customWidth="1"/>
    <col min="4076" max="4076" width="74.83203125" style="37" bestFit="1" customWidth="1"/>
    <col min="4077" max="4324" width="9.33203125" style="37"/>
    <col min="4325" max="4325" width="62" style="37" customWidth="1"/>
    <col min="4326" max="4329" width="20" style="37" customWidth="1"/>
    <col min="4330" max="4330" width="9.33203125" style="37"/>
    <col min="4331" max="4331" width="43" style="37" customWidth="1"/>
    <col min="4332" max="4332" width="74.83203125" style="37" bestFit="1" customWidth="1"/>
    <col min="4333" max="4580" width="9.33203125" style="37"/>
    <col min="4581" max="4581" width="62" style="37" customWidth="1"/>
    <col min="4582" max="4585" width="20" style="37" customWidth="1"/>
    <col min="4586" max="4586" width="9.33203125" style="37"/>
    <col min="4587" max="4587" width="43" style="37" customWidth="1"/>
    <col min="4588" max="4588" width="74.83203125" style="37" bestFit="1" customWidth="1"/>
    <col min="4589" max="4836" width="9.33203125" style="37"/>
    <col min="4837" max="4837" width="62" style="37" customWidth="1"/>
    <col min="4838" max="4841" width="20" style="37" customWidth="1"/>
    <col min="4842" max="4842" width="9.33203125" style="37"/>
    <col min="4843" max="4843" width="43" style="37" customWidth="1"/>
    <col min="4844" max="4844" width="74.83203125" style="37" bestFit="1" customWidth="1"/>
    <col min="4845" max="5092" width="9.33203125" style="37"/>
    <col min="5093" max="5093" width="62" style="37" customWidth="1"/>
    <col min="5094" max="5097" width="20" style="37" customWidth="1"/>
    <col min="5098" max="5098" width="9.33203125" style="37"/>
    <col min="5099" max="5099" width="43" style="37" customWidth="1"/>
    <col min="5100" max="5100" width="74.83203125" style="37" bestFit="1" customWidth="1"/>
    <col min="5101" max="5348" width="9.33203125" style="37"/>
    <col min="5349" max="5349" width="62" style="37" customWidth="1"/>
    <col min="5350" max="5353" width="20" style="37" customWidth="1"/>
    <col min="5354" max="5354" width="9.33203125" style="37"/>
    <col min="5355" max="5355" width="43" style="37" customWidth="1"/>
    <col min="5356" max="5356" width="74.83203125" style="37" bestFit="1" customWidth="1"/>
    <col min="5357" max="5604" width="9.33203125" style="37"/>
    <col min="5605" max="5605" width="62" style="37" customWidth="1"/>
    <col min="5606" max="5609" width="20" style="37" customWidth="1"/>
    <col min="5610" max="5610" width="9.33203125" style="37"/>
    <col min="5611" max="5611" width="43" style="37" customWidth="1"/>
    <col min="5612" max="5612" width="74.83203125" style="37" bestFit="1" customWidth="1"/>
    <col min="5613" max="5860" width="9.33203125" style="37"/>
    <col min="5861" max="5861" width="62" style="37" customWidth="1"/>
    <col min="5862" max="5865" width="20" style="37" customWidth="1"/>
    <col min="5866" max="5866" width="9.33203125" style="37"/>
    <col min="5867" max="5867" width="43" style="37" customWidth="1"/>
    <col min="5868" max="5868" width="74.83203125" style="37" bestFit="1" customWidth="1"/>
    <col min="5869" max="6116" width="9.33203125" style="37"/>
    <col min="6117" max="6117" width="62" style="37" customWidth="1"/>
    <col min="6118" max="6121" width="20" style="37" customWidth="1"/>
    <col min="6122" max="6122" width="9.33203125" style="37"/>
    <col min="6123" max="6123" width="43" style="37" customWidth="1"/>
    <col min="6124" max="6124" width="74.83203125" style="37" bestFit="1" customWidth="1"/>
    <col min="6125" max="6372" width="9.33203125" style="37"/>
    <col min="6373" max="6373" width="62" style="37" customWidth="1"/>
    <col min="6374" max="6377" width="20" style="37" customWidth="1"/>
    <col min="6378" max="6378" width="9.33203125" style="37"/>
    <col min="6379" max="6379" width="43" style="37" customWidth="1"/>
    <col min="6380" max="6380" width="74.83203125" style="37" bestFit="1" customWidth="1"/>
    <col min="6381" max="6628" width="9.33203125" style="37"/>
    <col min="6629" max="6629" width="62" style="37" customWidth="1"/>
    <col min="6630" max="6633" width="20" style="37" customWidth="1"/>
    <col min="6634" max="6634" width="9.33203125" style="37"/>
    <col min="6635" max="6635" width="43" style="37" customWidth="1"/>
    <col min="6636" max="6636" width="74.83203125" style="37" bestFit="1" customWidth="1"/>
    <col min="6637" max="6884" width="9.33203125" style="37"/>
    <col min="6885" max="6885" width="62" style="37" customWidth="1"/>
    <col min="6886" max="6889" width="20" style="37" customWidth="1"/>
    <col min="6890" max="6890" width="9.33203125" style="37"/>
    <col min="6891" max="6891" width="43" style="37" customWidth="1"/>
    <col min="6892" max="6892" width="74.83203125" style="37" bestFit="1" customWidth="1"/>
    <col min="6893" max="7140" width="9.33203125" style="37"/>
    <col min="7141" max="7141" width="62" style="37" customWidth="1"/>
    <col min="7142" max="7145" width="20" style="37" customWidth="1"/>
    <col min="7146" max="7146" width="9.33203125" style="37"/>
    <col min="7147" max="7147" width="43" style="37" customWidth="1"/>
    <col min="7148" max="7148" width="74.83203125" style="37" bestFit="1" customWidth="1"/>
    <col min="7149" max="7396" width="9.33203125" style="37"/>
    <col min="7397" max="7397" width="62" style="37" customWidth="1"/>
    <col min="7398" max="7401" width="20" style="37" customWidth="1"/>
    <col min="7402" max="7402" width="9.33203125" style="37"/>
    <col min="7403" max="7403" width="43" style="37" customWidth="1"/>
    <col min="7404" max="7404" width="74.83203125" style="37" bestFit="1" customWidth="1"/>
    <col min="7405" max="7652" width="9.33203125" style="37"/>
    <col min="7653" max="7653" width="62" style="37" customWidth="1"/>
    <col min="7654" max="7657" width="20" style="37" customWidth="1"/>
    <col min="7658" max="7658" width="9.33203125" style="37"/>
    <col min="7659" max="7659" width="43" style="37" customWidth="1"/>
    <col min="7660" max="7660" width="74.83203125" style="37" bestFit="1" customWidth="1"/>
    <col min="7661" max="7908" width="9.33203125" style="37"/>
    <col min="7909" max="7909" width="62" style="37" customWidth="1"/>
    <col min="7910" max="7913" width="20" style="37" customWidth="1"/>
    <col min="7914" max="7914" width="9.33203125" style="37"/>
    <col min="7915" max="7915" width="43" style="37" customWidth="1"/>
    <col min="7916" max="7916" width="74.83203125" style="37" bestFit="1" customWidth="1"/>
    <col min="7917" max="8164" width="9.33203125" style="37"/>
    <col min="8165" max="8165" width="62" style="37" customWidth="1"/>
    <col min="8166" max="8169" width="20" style="37" customWidth="1"/>
    <col min="8170" max="8170" width="9.33203125" style="37"/>
    <col min="8171" max="8171" width="43" style="37" customWidth="1"/>
    <col min="8172" max="8172" width="74.83203125" style="37" bestFit="1" customWidth="1"/>
    <col min="8173" max="8420" width="9.33203125" style="37"/>
    <col min="8421" max="8421" width="62" style="37" customWidth="1"/>
    <col min="8422" max="8425" width="20" style="37" customWidth="1"/>
    <col min="8426" max="8426" width="9.33203125" style="37"/>
    <col min="8427" max="8427" width="43" style="37" customWidth="1"/>
    <col min="8428" max="8428" width="74.83203125" style="37" bestFit="1" customWidth="1"/>
    <col min="8429" max="8676" width="9.33203125" style="37"/>
    <col min="8677" max="8677" width="62" style="37" customWidth="1"/>
    <col min="8678" max="8681" width="20" style="37" customWidth="1"/>
    <col min="8682" max="8682" width="9.33203125" style="37"/>
    <col min="8683" max="8683" width="43" style="37" customWidth="1"/>
    <col min="8684" max="8684" width="74.83203125" style="37" bestFit="1" customWidth="1"/>
    <col min="8685" max="8932" width="9.33203125" style="37"/>
    <col min="8933" max="8933" width="62" style="37" customWidth="1"/>
    <col min="8934" max="8937" width="20" style="37" customWidth="1"/>
    <col min="8938" max="8938" width="9.33203125" style="37"/>
    <col min="8939" max="8939" width="43" style="37" customWidth="1"/>
    <col min="8940" max="8940" width="74.83203125" style="37" bestFit="1" customWidth="1"/>
    <col min="8941" max="9188" width="9.33203125" style="37"/>
    <col min="9189" max="9189" width="62" style="37" customWidth="1"/>
    <col min="9190" max="9193" width="20" style="37" customWidth="1"/>
    <col min="9194" max="9194" width="9.33203125" style="37"/>
    <col min="9195" max="9195" width="43" style="37" customWidth="1"/>
    <col min="9196" max="9196" width="74.83203125" style="37" bestFit="1" customWidth="1"/>
    <col min="9197" max="9444" width="9.33203125" style="37"/>
    <col min="9445" max="9445" width="62" style="37" customWidth="1"/>
    <col min="9446" max="9449" width="20" style="37" customWidth="1"/>
    <col min="9450" max="9450" width="9.33203125" style="37"/>
    <col min="9451" max="9451" width="43" style="37" customWidth="1"/>
    <col min="9452" max="9452" width="74.83203125" style="37" bestFit="1" customWidth="1"/>
    <col min="9453" max="9700" width="9.33203125" style="37"/>
    <col min="9701" max="9701" width="62" style="37" customWidth="1"/>
    <col min="9702" max="9705" width="20" style="37" customWidth="1"/>
    <col min="9706" max="9706" width="9.33203125" style="37"/>
    <col min="9707" max="9707" width="43" style="37" customWidth="1"/>
    <col min="9708" max="9708" width="74.83203125" style="37" bestFit="1" customWidth="1"/>
    <col min="9709" max="9956" width="9.33203125" style="37"/>
    <col min="9957" max="9957" width="62" style="37" customWidth="1"/>
    <col min="9958" max="9961" width="20" style="37" customWidth="1"/>
    <col min="9962" max="9962" width="9.33203125" style="37"/>
    <col min="9963" max="9963" width="43" style="37" customWidth="1"/>
    <col min="9964" max="9964" width="74.83203125" style="37" bestFit="1" customWidth="1"/>
    <col min="9965" max="10212" width="9.33203125" style="37"/>
    <col min="10213" max="10213" width="62" style="37" customWidth="1"/>
    <col min="10214" max="10217" width="20" style="37" customWidth="1"/>
    <col min="10218" max="10218" width="9.33203125" style="37"/>
    <col min="10219" max="10219" width="43" style="37" customWidth="1"/>
    <col min="10220" max="10220" width="74.83203125" style="37" bestFit="1" customWidth="1"/>
    <col min="10221" max="10468" width="9.33203125" style="37"/>
    <col min="10469" max="10469" width="62" style="37" customWidth="1"/>
    <col min="10470" max="10473" width="20" style="37" customWidth="1"/>
    <col min="10474" max="10474" width="9.33203125" style="37"/>
    <col min="10475" max="10475" width="43" style="37" customWidth="1"/>
    <col min="10476" max="10476" width="74.83203125" style="37" bestFit="1" customWidth="1"/>
    <col min="10477" max="10724" width="9.33203125" style="37"/>
    <col min="10725" max="10725" width="62" style="37" customWidth="1"/>
    <col min="10726" max="10729" width="20" style="37" customWidth="1"/>
    <col min="10730" max="10730" width="9.33203125" style="37"/>
    <col min="10731" max="10731" width="43" style="37" customWidth="1"/>
    <col min="10732" max="10732" width="74.83203125" style="37" bestFit="1" customWidth="1"/>
    <col min="10733" max="10980" width="9.33203125" style="37"/>
    <col min="10981" max="10981" width="62" style="37" customWidth="1"/>
    <col min="10982" max="10985" width="20" style="37" customWidth="1"/>
    <col min="10986" max="10986" width="9.33203125" style="37"/>
    <col min="10987" max="10987" width="43" style="37" customWidth="1"/>
    <col min="10988" max="10988" width="74.83203125" style="37" bestFit="1" customWidth="1"/>
    <col min="10989" max="11236" width="9.33203125" style="37"/>
    <col min="11237" max="11237" width="62" style="37" customWidth="1"/>
    <col min="11238" max="11241" width="20" style="37" customWidth="1"/>
    <col min="11242" max="11242" width="9.33203125" style="37"/>
    <col min="11243" max="11243" width="43" style="37" customWidth="1"/>
    <col min="11244" max="11244" width="74.83203125" style="37" bestFit="1" customWidth="1"/>
    <col min="11245" max="11492" width="9.33203125" style="37"/>
    <col min="11493" max="11493" width="62" style="37" customWidth="1"/>
    <col min="11494" max="11497" width="20" style="37" customWidth="1"/>
    <col min="11498" max="11498" width="9.33203125" style="37"/>
    <col min="11499" max="11499" width="43" style="37" customWidth="1"/>
    <col min="11500" max="11500" width="74.83203125" style="37" bestFit="1" customWidth="1"/>
    <col min="11501" max="11748" width="9.33203125" style="37"/>
    <col min="11749" max="11749" width="62" style="37" customWidth="1"/>
    <col min="11750" max="11753" width="20" style="37" customWidth="1"/>
    <col min="11754" max="11754" width="9.33203125" style="37"/>
    <col min="11755" max="11755" width="43" style="37" customWidth="1"/>
    <col min="11756" max="11756" width="74.83203125" style="37" bestFit="1" customWidth="1"/>
    <col min="11757" max="12004" width="9.33203125" style="37"/>
    <col min="12005" max="12005" width="62" style="37" customWidth="1"/>
    <col min="12006" max="12009" width="20" style="37" customWidth="1"/>
    <col min="12010" max="12010" width="9.33203125" style="37"/>
    <col min="12011" max="12011" width="43" style="37" customWidth="1"/>
    <col min="12012" max="12012" width="74.83203125" style="37" bestFit="1" customWidth="1"/>
    <col min="12013" max="12260" width="9.33203125" style="37"/>
    <col min="12261" max="12261" width="62" style="37" customWidth="1"/>
    <col min="12262" max="12265" width="20" style="37" customWidth="1"/>
    <col min="12266" max="12266" width="9.33203125" style="37"/>
    <col min="12267" max="12267" width="43" style="37" customWidth="1"/>
    <col min="12268" max="12268" width="74.83203125" style="37" bestFit="1" customWidth="1"/>
    <col min="12269" max="12516" width="9.33203125" style="37"/>
    <col min="12517" max="12517" width="62" style="37" customWidth="1"/>
    <col min="12518" max="12521" width="20" style="37" customWidth="1"/>
    <col min="12522" max="12522" width="9.33203125" style="37"/>
    <col min="12523" max="12523" width="43" style="37" customWidth="1"/>
    <col min="12524" max="12524" width="74.83203125" style="37" bestFit="1" customWidth="1"/>
    <col min="12525" max="12772" width="9.33203125" style="37"/>
    <col min="12773" max="12773" width="62" style="37" customWidth="1"/>
    <col min="12774" max="12777" width="20" style="37" customWidth="1"/>
    <col min="12778" max="12778" width="9.33203125" style="37"/>
    <col min="12779" max="12779" width="43" style="37" customWidth="1"/>
    <col min="12780" max="12780" width="74.83203125" style="37" bestFit="1" customWidth="1"/>
    <col min="12781" max="13028" width="9.33203125" style="37"/>
    <col min="13029" max="13029" width="62" style="37" customWidth="1"/>
    <col min="13030" max="13033" width="20" style="37" customWidth="1"/>
    <col min="13034" max="13034" width="9.33203125" style="37"/>
    <col min="13035" max="13035" width="43" style="37" customWidth="1"/>
    <col min="13036" max="13036" width="74.83203125" style="37" bestFit="1" customWidth="1"/>
    <col min="13037" max="13284" width="9.33203125" style="37"/>
    <col min="13285" max="13285" width="62" style="37" customWidth="1"/>
    <col min="13286" max="13289" width="20" style="37" customWidth="1"/>
    <col min="13290" max="13290" width="9.33203125" style="37"/>
    <col min="13291" max="13291" width="43" style="37" customWidth="1"/>
    <col min="13292" max="13292" width="74.83203125" style="37" bestFit="1" customWidth="1"/>
    <col min="13293" max="13540" width="9.33203125" style="37"/>
    <col min="13541" max="13541" width="62" style="37" customWidth="1"/>
    <col min="13542" max="13545" width="20" style="37" customWidth="1"/>
    <col min="13546" max="13546" width="9.33203125" style="37"/>
    <col min="13547" max="13547" width="43" style="37" customWidth="1"/>
    <col min="13548" max="13548" width="74.83203125" style="37" bestFit="1" customWidth="1"/>
    <col min="13549" max="13796" width="9.33203125" style="37"/>
    <col min="13797" max="13797" width="62" style="37" customWidth="1"/>
    <col min="13798" max="13801" width="20" style="37" customWidth="1"/>
    <col min="13802" max="13802" width="9.33203125" style="37"/>
    <col min="13803" max="13803" width="43" style="37" customWidth="1"/>
    <col min="13804" max="13804" width="74.83203125" style="37" bestFit="1" customWidth="1"/>
    <col min="13805" max="14052" width="9.33203125" style="37"/>
    <col min="14053" max="14053" width="62" style="37" customWidth="1"/>
    <col min="14054" max="14057" width="20" style="37" customWidth="1"/>
    <col min="14058" max="14058" width="9.33203125" style="37"/>
    <col min="14059" max="14059" width="43" style="37" customWidth="1"/>
    <col min="14060" max="14060" width="74.83203125" style="37" bestFit="1" customWidth="1"/>
    <col min="14061" max="14308" width="9.33203125" style="37"/>
    <col min="14309" max="14309" width="62" style="37" customWidth="1"/>
    <col min="14310" max="14313" width="20" style="37" customWidth="1"/>
    <col min="14314" max="14314" width="9.33203125" style="37"/>
    <col min="14315" max="14315" width="43" style="37" customWidth="1"/>
    <col min="14316" max="14316" width="74.83203125" style="37" bestFit="1" customWidth="1"/>
    <col min="14317" max="14564" width="9.33203125" style="37"/>
    <col min="14565" max="14565" width="62" style="37" customWidth="1"/>
    <col min="14566" max="14569" width="20" style="37" customWidth="1"/>
    <col min="14570" max="14570" width="9.33203125" style="37"/>
    <col min="14571" max="14571" width="43" style="37" customWidth="1"/>
    <col min="14572" max="14572" width="74.83203125" style="37" bestFit="1" customWidth="1"/>
    <col min="14573" max="14820" width="9.33203125" style="37"/>
    <col min="14821" max="14821" width="62" style="37" customWidth="1"/>
    <col min="14822" max="14825" width="20" style="37" customWidth="1"/>
    <col min="14826" max="14826" width="9.33203125" style="37"/>
    <col min="14827" max="14827" width="43" style="37" customWidth="1"/>
    <col min="14828" max="14828" width="74.83203125" style="37" bestFit="1" customWidth="1"/>
    <col min="14829" max="15076" width="9.33203125" style="37"/>
    <col min="15077" max="15077" width="62" style="37" customWidth="1"/>
    <col min="15078" max="15081" width="20" style="37" customWidth="1"/>
    <col min="15082" max="15082" width="9.33203125" style="37"/>
    <col min="15083" max="15083" width="43" style="37" customWidth="1"/>
    <col min="15084" max="15084" width="74.83203125" style="37" bestFit="1" customWidth="1"/>
    <col min="15085" max="15332" width="9.33203125" style="37"/>
    <col min="15333" max="15333" width="62" style="37" customWidth="1"/>
    <col min="15334" max="15337" width="20" style="37" customWidth="1"/>
    <col min="15338" max="15338" width="9.33203125" style="37"/>
    <col min="15339" max="15339" width="43" style="37" customWidth="1"/>
    <col min="15340" max="15340" width="74.83203125" style="37" bestFit="1" customWidth="1"/>
    <col min="15341" max="15588" width="9.33203125" style="37"/>
    <col min="15589" max="15589" width="62" style="37" customWidth="1"/>
    <col min="15590" max="15593" width="20" style="37" customWidth="1"/>
    <col min="15594" max="15594" width="9.33203125" style="37"/>
    <col min="15595" max="15595" width="43" style="37" customWidth="1"/>
    <col min="15596" max="15596" width="74.83203125" style="37" bestFit="1" customWidth="1"/>
    <col min="15597" max="15844" width="9.33203125" style="37"/>
    <col min="15845" max="15845" width="62" style="37" customWidth="1"/>
    <col min="15846" max="15849" width="20" style="37" customWidth="1"/>
    <col min="15850" max="15850" width="9.33203125" style="37"/>
    <col min="15851" max="15851" width="43" style="37" customWidth="1"/>
    <col min="15852" max="15852" width="74.83203125" style="37" bestFit="1" customWidth="1"/>
    <col min="15853" max="16100" width="9.33203125" style="37"/>
    <col min="16101" max="16101" width="62" style="37" customWidth="1"/>
    <col min="16102" max="16105" width="20" style="37" customWidth="1"/>
    <col min="16106" max="16106" width="9.33203125" style="37"/>
    <col min="16107" max="16107" width="43" style="37" customWidth="1"/>
    <col min="16108" max="16108" width="74.83203125" style="37" bestFit="1" customWidth="1"/>
    <col min="16109" max="16384" width="9.33203125" style="37"/>
  </cols>
  <sheetData>
    <row r="1" spans="1:5" ht="14.25" x14ac:dyDescent="0.2">
      <c r="A1" s="119" t="s">
        <v>194</v>
      </c>
      <c r="B1" s="65"/>
      <c r="C1" s="65"/>
    </row>
    <row r="2" spans="1:5" ht="14.25" x14ac:dyDescent="0.2">
      <c r="A2" s="119" t="s">
        <v>195</v>
      </c>
      <c r="B2" s="65"/>
      <c r="C2" s="65"/>
    </row>
    <row r="3" spans="1:5" ht="13.5" x14ac:dyDescent="0.25">
      <c r="A3" s="15" t="str">
        <f>Readme!C27&amp;" in "&amp;Readme!C28</f>
        <v xml:space="preserve"> in </v>
      </c>
      <c r="B3" s="65"/>
      <c r="C3" s="65"/>
    </row>
    <row r="4" spans="1:5" ht="13.5" x14ac:dyDescent="0.25">
      <c r="A4" s="66"/>
      <c r="B4" s="65"/>
      <c r="C4" s="65"/>
    </row>
    <row r="5" spans="1:5" ht="14.25" customHeight="1" x14ac:dyDescent="0.2">
      <c r="A5" s="39"/>
      <c r="B5" s="81" t="str">
        <f>'Table 1'!B5</f>
        <v>2014Q3</v>
      </c>
      <c r="C5" s="40" t="str">
        <f>'Table 1'!C5</f>
        <v>2014Q4</v>
      </c>
      <c r="D5" s="40" t="str">
        <f>'Table 1'!D5</f>
        <v>2015Q1</v>
      </c>
      <c r="E5" s="82" t="str">
        <f>'Table 1'!E5</f>
        <v>2015Q2</v>
      </c>
    </row>
    <row r="6" spans="1:5" x14ac:dyDescent="0.2">
      <c r="A6" s="43" t="s">
        <v>27</v>
      </c>
      <c r="B6" s="83">
        <f>B7+B13</f>
        <v>0</v>
      </c>
      <c r="C6" s="84">
        <f>C7+C13</f>
        <v>0</v>
      </c>
      <c r="D6" s="84">
        <f>D7+D13</f>
        <v>0</v>
      </c>
      <c r="E6" s="85">
        <f>E7+E13</f>
        <v>0</v>
      </c>
    </row>
    <row r="7" spans="1:5" x14ac:dyDescent="0.2">
      <c r="A7" s="67" t="s">
        <v>196</v>
      </c>
      <c r="B7" s="86">
        <f>SUM(B8:B12)</f>
        <v>0</v>
      </c>
      <c r="C7" s="87">
        <f>SUM(C8:C12)</f>
        <v>0</v>
      </c>
      <c r="D7" s="87">
        <f>SUM(D8:D12)</f>
        <v>0</v>
      </c>
      <c r="E7" s="88">
        <f>SUM(E8:E12)</f>
        <v>0</v>
      </c>
    </row>
    <row r="8" spans="1:5" x14ac:dyDescent="0.2">
      <c r="A8" s="64" t="s">
        <v>53</v>
      </c>
      <c r="B8" s="134"/>
      <c r="C8" s="135"/>
      <c r="D8" s="135"/>
      <c r="E8" s="136"/>
    </row>
    <row r="9" spans="1:5" x14ac:dyDescent="0.2">
      <c r="A9" s="64" t="s">
        <v>37</v>
      </c>
      <c r="B9" s="134"/>
      <c r="C9" s="135"/>
      <c r="D9" s="135"/>
      <c r="E9" s="136"/>
    </row>
    <row r="10" spans="1:5" x14ac:dyDescent="0.2">
      <c r="A10" s="64" t="s">
        <v>2</v>
      </c>
      <c r="B10" s="134"/>
      <c r="C10" s="135"/>
      <c r="D10" s="135"/>
      <c r="E10" s="136"/>
    </row>
    <row r="11" spans="1:5" x14ac:dyDescent="0.2">
      <c r="A11" s="64" t="s">
        <v>38</v>
      </c>
      <c r="B11" s="134"/>
      <c r="C11" s="135"/>
      <c r="D11" s="135"/>
      <c r="E11" s="136"/>
    </row>
    <row r="12" spans="1:5" x14ac:dyDescent="0.2">
      <c r="A12" s="64" t="s">
        <v>54</v>
      </c>
      <c r="B12" s="134"/>
      <c r="C12" s="135"/>
      <c r="D12" s="135"/>
      <c r="E12" s="136"/>
    </row>
    <row r="13" spans="1:5" x14ac:dyDescent="0.2">
      <c r="A13" s="67" t="s">
        <v>197</v>
      </c>
      <c r="B13" s="86">
        <f>SUM(B14:B18)</f>
        <v>0</v>
      </c>
      <c r="C13" s="87">
        <f>SUM(C14:C18)</f>
        <v>0</v>
      </c>
      <c r="D13" s="87">
        <f>SUM(D14:D18)</f>
        <v>0</v>
      </c>
      <c r="E13" s="88">
        <f>SUM(E14:E18)</f>
        <v>0</v>
      </c>
    </row>
    <row r="14" spans="1:5" x14ac:dyDescent="0.2">
      <c r="A14" s="64" t="s">
        <v>53</v>
      </c>
      <c r="B14" s="134"/>
      <c r="C14" s="135"/>
      <c r="D14" s="135"/>
      <c r="E14" s="136"/>
    </row>
    <row r="15" spans="1:5" x14ac:dyDescent="0.2">
      <c r="A15" s="64" t="s">
        <v>37</v>
      </c>
      <c r="B15" s="134"/>
      <c r="C15" s="135"/>
      <c r="D15" s="135"/>
      <c r="E15" s="136"/>
    </row>
    <row r="16" spans="1:5" x14ac:dyDescent="0.2">
      <c r="A16" s="64" t="s">
        <v>2</v>
      </c>
      <c r="B16" s="134"/>
      <c r="C16" s="135"/>
      <c r="D16" s="135"/>
      <c r="E16" s="136"/>
    </row>
    <row r="17" spans="1:5" x14ac:dyDescent="0.2">
      <c r="A17" s="64" t="s">
        <v>38</v>
      </c>
      <c r="B17" s="134"/>
      <c r="C17" s="135"/>
      <c r="D17" s="135"/>
      <c r="E17" s="136"/>
    </row>
    <row r="18" spans="1:5" x14ac:dyDescent="0.2">
      <c r="A18" s="64" t="s">
        <v>28</v>
      </c>
      <c r="B18" s="134"/>
      <c r="C18" s="135"/>
      <c r="D18" s="135"/>
      <c r="E18" s="136"/>
    </row>
    <row r="19" spans="1:5" x14ac:dyDescent="0.2">
      <c r="A19" s="43" t="s">
        <v>55</v>
      </c>
      <c r="B19" s="83">
        <f>B20+B26</f>
        <v>0</v>
      </c>
      <c r="C19" s="84">
        <f>C20+C26</f>
        <v>0</v>
      </c>
      <c r="D19" s="84">
        <f>D20+D26</f>
        <v>0</v>
      </c>
      <c r="E19" s="85">
        <f>E20+E26</f>
        <v>0</v>
      </c>
    </row>
    <row r="20" spans="1:5" x14ac:dyDescent="0.2">
      <c r="A20" s="67" t="s">
        <v>196</v>
      </c>
      <c r="B20" s="86">
        <f>SUM(B21:B25)</f>
        <v>0</v>
      </c>
      <c r="C20" s="87">
        <f>SUM(C21:C25)</f>
        <v>0</v>
      </c>
      <c r="D20" s="87">
        <f>SUM(D21:D25)</f>
        <v>0</v>
      </c>
      <c r="E20" s="88">
        <f>SUM(E21:E25)</f>
        <v>0</v>
      </c>
    </row>
    <row r="21" spans="1:5" x14ac:dyDescent="0.2">
      <c r="A21" s="64" t="s">
        <v>53</v>
      </c>
      <c r="B21" s="134"/>
      <c r="C21" s="135"/>
      <c r="D21" s="135"/>
      <c r="E21" s="136"/>
    </row>
    <row r="22" spans="1:5" x14ac:dyDescent="0.2">
      <c r="A22" s="64" t="s">
        <v>37</v>
      </c>
      <c r="B22" s="134"/>
      <c r="C22" s="135"/>
      <c r="D22" s="135"/>
      <c r="E22" s="136"/>
    </row>
    <row r="23" spans="1:5" x14ac:dyDescent="0.2">
      <c r="A23" s="64" t="s">
        <v>2</v>
      </c>
      <c r="B23" s="134"/>
      <c r="C23" s="135"/>
      <c r="D23" s="135"/>
      <c r="E23" s="136"/>
    </row>
    <row r="24" spans="1:5" x14ac:dyDescent="0.2">
      <c r="A24" s="64" t="s">
        <v>38</v>
      </c>
      <c r="B24" s="134"/>
      <c r="C24" s="135"/>
      <c r="D24" s="135"/>
      <c r="E24" s="136"/>
    </row>
    <row r="25" spans="1:5" x14ac:dyDescent="0.2">
      <c r="A25" s="64" t="s">
        <v>54</v>
      </c>
      <c r="B25" s="134"/>
      <c r="C25" s="135"/>
      <c r="D25" s="135"/>
      <c r="E25" s="136"/>
    </row>
    <row r="26" spans="1:5" x14ac:dyDescent="0.2">
      <c r="A26" s="67" t="s">
        <v>197</v>
      </c>
      <c r="B26" s="86">
        <f>SUM(B27:B31)</f>
        <v>0</v>
      </c>
      <c r="C26" s="87">
        <f>SUM(C27:C31)</f>
        <v>0</v>
      </c>
      <c r="D26" s="87">
        <f>SUM(D27:D31)</f>
        <v>0</v>
      </c>
      <c r="E26" s="88">
        <f>SUM(E27:E31)</f>
        <v>0</v>
      </c>
    </row>
    <row r="27" spans="1:5" x14ac:dyDescent="0.2">
      <c r="A27" s="64" t="s">
        <v>53</v>
      </c>
      <c r="B27" s="134"/>
      <c r="C27" s="135"/>
      <c r="D27" s="135"/>
      <c r="E27" s="136"/>
    </row>
    <row r="28" spans="1:5" x14ac:dyDescent="0.2">
      <c r="A28" s="64" t="s">
        <v>37</v>
      </c>
      <c r="B28" s="134"/>
      <c r="C28" s="135"/>
      <c r="D28" s="135"/>
      <c r="E28" s="136"/>
    </row>
    <row r="29" spans="1:5" x14ac:dyDescent="0.2">
      <c r="A29" s="64" t="s">
        <v>2</v>
      </c>
      <c r="B29" s="134"/>
      <c r="C29" s="135"/>
      <c r="D29" s="135"/>
      <c r="E29" s="136"/>
    </row>
    <row r="30" spans="1:5" x14ac:dyDescent="0.2">
      <c r="A30" s="64" t="s">
        <v>38</v>
      </c>
      <c r="B30" s="134"/>
      <c r="C30" s="135"/>
      <c r="D30" s="135"/>
      <c r="E30" s="136"/>
    </row>
    <row r="31" spans="1:5" x14ac:dyDescent="0.2">
      <c r="A31" s="64" t="s">
        <v>28</v>
      </c>
      <c r="B31" s="134"/>
      <c r="C31" s="135"/>
      <c r="D31" s="135"/>
      <c r="E31" s="136"/>
    </row>
    <row r="32" spans="1:5" x14ac:dyDescent="0.2">
      <c r="A32" s="43" t="s">
        <v>174</v>
      </c>
      <c r="B32" s="83">
        <f>B33+B39</f>
        <v>0</v>
      </c>
      <c r="C32" s="84">
        <f>C33+C39</f>
        <v>0</v>
      </c>
      <c r="D32" s="84">
        <f>D33+D39</f>
        <v>0</v>
      </c>
      <c r="E32" s="85">
        <f>E33+E39</f>
        <v>0</v>
      </c>
    </row>
    <row r="33" spans="1:5" x14ac:dyDescent="0.2">
      <c r="A33" s="67" t="s">
        <v>196</v>
      </c>
      <c r="B33" s="86">
        <f>SUM(B34:B38)</f>
        <v>0</v>
      </c>
      <c r="C33" s="87">
        <f>SUM(C34:C38)</f>
        <v>0</v>
      </c>
      <c r="D33" s="87">
        <f>SUM(D34:D38)</f>
        <v>0</v>
      </c>
      <c r="E33" s="88">
        <f>SUM(E34:E38)</f>
        <v>0</v>
      </c>
    </row>
    <row r="34" spans="1:5" x14ac:dyDescent="0.2">
      <c r="A34" s="64" t="s">
        <v>53</v>
      </c>
      <c r="B34" s="134"/>
      <c r="C34" s="135"/>
      <c r="D34" s="135"/>
      <c r="E34" s="136"/>
    </row>
    <row r="35" spans="1:5" x14ac:dyDescent="0.2">
      <c r="A35" s="64" t="s">
        <v>37</v>
      </c>
      <c r="B35" s="134"/>
      <c r="C35" s="135"/>
      <c r="D35" s="135"/>
      <c r="E35" s="136"/>
    </row>
    <row r="36" spans="1:5" x14ac:dyDescent="0.2">
      <c r="A36" s="64" t="s">
        <v>2</v>
      </c>
      <c r="B36" s="134"/>
      <c r="C36" s="135"/>
      <c r="D36" s="135"/>
      <c r="E36" s="136"/>
    </row>
    <row r="37" spans="1:5" x14ac:dyDescent="0.2">
      <c r="A37" s="64" t="s">
        <v>38</v>
      </c>
      <c r="B37" s="134"/>
      <c r="C37" s="135"/>
      <c r="D37" s="135"/>
      <c r="E37" s="136"/>
    </row>
    <row r="38" spans="1:5" x14ac:dyDescent="0.2">
      <c r="A38" s="64" t="s">
        <v>54</v>
      </c>
      <c r="B38" s="134"/>
      <c r="C38" s="135"/>
      <c r="D38" s="135"/>
      <c r="E38" s="136"/>
    </row>
    <row r="39" spans="1:5" x14ac:dyDescent="0.2">
      <c r="A39" s="67" t="s">
        <v>197</v>
      </c>
      <c r="B39" s="86">
        <f>SUM(B40:B44)</f>
        <v>0</v>
      </c>
      <c r="C39" s="87">
        <f>SUM(C40:C44)</f>
        <v>0</v>
      </c>
      <c r="D39" s="87">
        <f>SUM(D40:D44)</f>
        <v>0</v>
      </c>
      <c r="E39" s="88">
        <f>SUM(E40:E44)</f>
        <v>0</v>
      </c>
    </row>
    <row r="40" spans="1:5" x14ac:dyDescent="0.2">
      <c r="A40" s="64" t="s">
        <v>53</v>
      </c>
      <c r="B40" s="134"/>
      <c r="C40" s="135"/>
      <c r="D40" s="135"/>
      <c r="E40" s="136"/>
    </row>
    <row r="41" spans="1:5" x14ac:dyDescent="0.2">
      <c r="A41" s="64" t="s">
        <v>37</v>
      </c>
      <c r="B41" s="134"/>
      <c r="C41" s="135"/>
      <c r="D41" s="135"/>
      <c r="E41" s="136"/>
    </row>
    <row r="42" spans="1:5" x14ac:dyDescent="0.2">
      <c r="A42" s="64" t="s">
        <v>2</v>
      </c>
      <c r="B42" s="134"/>
      <c r="C42" s="135"/>
      <c r="D42" s="135"/>
      <c r="E42" s="136"/>
    </row>
    <row r="43" spans="1:5" x14ac:dyDescent="0.2">
      <c r="A43" s="64" t="s">
        <v>38</v>
      </c>
      <c r="B43" s="134"/>
      <c r="C43" s="135"/>
      <c r="D43" s="135"/>
      <c r="E43" s="136"/>
    </row>
    <row r="44" spans="1:5" x14ac:dyDescent="0.2">
      <c r="A44" s="64" t="s">
        <v>28</v>
      </c>
      <c r="B44" s="134"/>
      <c r="C44" s="135"/>
      <c r="D44" s="135"/>
      <c r="E44" s="136"/>
    </row>
    <row r="45" spans="1:5" x14ac:dyDescent="0.2">
      <c r="A45" s="43" t="s">
        <v>57</v>
      </c>
      <c r="B45" s="83">
        <f>B46+B52</f>
        <v>0</v>
      </c>
      <c r="C45" s="84">
        <f>C46+C52</f>
        <v>0</v>
      </c>
      <c r="D45" s="84">
        <f>D46+D52</f>
        <v>0</v>
      </c>
      <c r="E45" s="85">
        <f>E46+E52</f>
        <v>0</v>
      </c>
    </row>
    <row r="46" spans="1:5" x14ac:dyDescent="0.2">
      <c r="A46" s="67" t="s">
        <v>196</v>
      </c>
      <c r="B46" s="86">
        <f>SUM(B47:B51)</f>
        <v>0</v>
      </c>
      <c r="C46" s="87">
        <f>SUM(C47:C51)</f>
        <v>0</v>
      </c>
      <c r="D46" s="87">
        <f>SUM(D47:D51)</f>
        <v>0</v>
      </c>
      <c r="E46" s="88">
        <f>SUM(E47:E51)</f>
        <v>0</v>
      </c>
    </row>
    <row r="47" spans="1:5" x14ac:dyDescent="0.2">
      <c r="A47" s="64" t="s">
        <v>53</v>
      </c>
      <c r="B47" s="134"/>
      <c r="C47" s="135"/>
      <c r="D47" s="135"/>
      <c r="E47" s="136"/>
    </row>
    <row r="48" spans="1:5" x14ac:dyDescent="0.2">
      <c r="A48" s="64" t="s">
        <v>37</v>
      </c>
      <c r="B48" s="134"/>
      <c r="C48" s="135"/>
      <c r="D48" s="135"/>
      <c r="E48" s="136"/>
    </row>
    <row r="49" spans="1:5" x14ac:dyDescent="0.2">
      <c r="A49" s="64" t="s">
        <v>2</v>
      </c>
      <c r="B49" s="134"/>
      <c r="C49" s="135"/>
      <c r="D49" s="135"/>
      <c r="E49" s="136"/>
    </row>
    <row r="50" spans="1:5" x14ac:dyDescent="0.2">
      <c r="A50" s="64" t="s">
        <v>38</v>
      </c>
      <c r="B50" s="134"/>
      <c r="C50" s="135"/>
      <c r="D50" s="135"/>
      <c r="E50" s="136"/>
    </row>
    <row r="51" spans="1:5" x14ac:dyDescent="0.2">
      <c r="A51" s="64" t="s">
        <v>54</v>
      </c>
      <c r="B51" s="134"/>
      <c r="C51" s="135"/>
      <c r="D51" s="135"/>
      <c r="E51" s="136"/>
    </row>
    <row r="52" spans="1:5" x14ac:dyDescent="0.2">
      <c r="A52" s="67" t="s">
        <v>197</v>
      </c>
      <c r="B52" s="86">
        <f>SUM(B53:B57)</f>
        <v>0</v>
      </c>
      <c r="C52" s="87">
        <f>SUM(C53:C57)</f>
        <v>0</v>
      </c>
      <c r="D52" s="87">
        <f>SUM(D53:D57)</f>
        <v>0</v>
      </c>
      <c r="E52" s="88">
        <f>SUM(E53:E57)</f>
        <v>0</v>
      </c>
    </row>
    <row r="53" spans="1:5" x14ac:dyDescent="0.2">
      <c r="A53" s="64" t="s">
        <v>53</v>
      </c>
      <c r="B53" s="134"/>
      <c r="C53" s="135"/>
      <c r="D53" s="135"/>
      <c r="E53" s="136"/>
    </row>
    <row r="54" spans="1:5" x14ac:dyDescent="0.2">
      <c r="A54" s="64" t="s">
        <v>37</v>
      </c>
      <c r="B54" s="134"/>
      <c r="C54" s="135"/>
      <c r="D54" s="135"/>
      <c r="E54" s="136"/>
    </row>
    <row r="55" spans="1:5" x14ac:dyDescent="0.2">
      <c r="A55" s="64" t="s">
        <v>2</v>
      </c>
      <c r="B55" s="134"/>
      <c r="C55" s="135"/>
      <c r="D55" s="135"/>
      <c r="E55" s="136"/>
    </row>
    <row r="56" spans="1:5" x14ac:dyDescent="0.2">
      <c r="A56" s="64" t="s">
        <v>38</v>
      </c>
      <c r="B56" s="134"/>
      <c r="C56" s="135"/>
      <c r="D56" s="135"/>
      <c r="E56" s="136"/>
    </row>
    <row r="57" spans="1:5" x14ac:dyDescent="0.2">
      <c r="A57" s="64" t="s">
        <v>28</v>
      </c>
      <c r="B57" s="134"/>
      <c r="C57" s="135"/>
      <c r="D57" s="135"/>
      <c r="E57" s="136"/>
    </row>
    <row r="58" spans="1:5" x14ac:dyDescent="0.2">
      <c r="A58" s="43" t="s">
        <v>198</v>
      </c>
      <c r="B58" s="83">
        <f>B59+B63</f>
        <v>0</v>
      </c>
      <c r="C58" s="84">
        <f>C59+C63</f>
        <v>0</v>
      </c>
      <c r="D58" s="84">
        <f>D59+D63</f>
        <v>0</v>
      </c>
      <c r="E58" s="85">
        <f>E59+E63</f>
        <v>0</v>
      </c>
    </row>
    <row r="59" spans="1:5" x14ac:dyDescent="0.2">
      <c r="A59" s="67" t="s">
        <v>199</v>
      </c>
      <c r="B59" s="86">
        <f>SUM(B60:B62)</f>
        <v>0</v>
      </c>
      <c r="C59" s="87">
        <f>SUM(C60:C62)</f>
        <v>0</v>
      </c>
      <c r="D59" s="87">
        <f>SUM(D60:D62)</f>
        <v>0</v>
      </c>
      <c r="E59" s="88">
        <f>SUM(E60:E62)</f>
        <v>0</v>
      </c>
    </row>
    <row r="60" spans="1:5" x14ac:dyDescent="0.2">
      <c r="A60" s="64" t="s">
        <v>142</v>
      </c>
      <c r="B60" s="134"/>
      <c r="C60" s="135"/>
      <c r="D60" s="135"/>
      <c r="E60" s="136"/>
    </row>
    <row r="61" spans="1:5" x14ac:dyDescent="0.2">
      <c r="A61" s="64" t="s">
        <v>143</v>
      </c>
      <c r="B61" s="134"/>
      <c r="C61" s="135"/>
      <c r="D61" s="135"/>
      <c r="E61" s="136"/>
    </row>
    <row r="62" spans="1:5" x14ac:dyDescent="0.2">
      <c r="A62" s="64" t="s">
        <v>41</v>
      </c>
      <c r="B62" s="134"/>
      <c r="C62" s="135"/>
      <c r="D62" s="135"/>
      <c r="E62" s="136"/>
    </row>
    <row r="63" spans="1:5" x14ac:dyDescent="0.2">
      <c r="A63" s="67" t="s">
        <v>197</v>
      </c>
      <c r="B63" s="86">
        <f>SUM(B64:B66)</f>
        <v>0</v>
      </c>
      <c r="C63" s="87">
        <f>SUM(C64:C66)</f>
        <v>0</v>
      </c>
      <c r="D63" s="87">
        <f>SUM(D64:D66)</f>
        <v>0</v>
      </c>
      <c r="E63" s="88">
        <f>SUM(E64:E66)</f>
        <v>0</v>
      </c>
    </row>
    <row r="64" spans="1:5" x14ac:dyDescent="0.2">
      <c r="A64" s="64" t="s">
        <v>142</v>
      </c>
      <c r="B64" s="134"/>
      <c r="C64" s="135"/>
      <c r="D64" s="135"/>
      <c r="E64" s="136"/>
    </row>
    <row r="65" spans="1:5" x14ac:dyDescent="0.2">
      <c r="A65" s="64" t="s">
        <v>143</v>
      </c>
      <c r="B65" s="134"/>
      <c r="C65" s="135"/>
      <c r="D65" s="135"/>
      <c r="E65" s="136"/>
    </row>
    <row r="66" spans="1:5" x14ac:dyDescent="0.2">
      <c r="A66" s="64" t="s">
        <v>41</v>
      </c>
      <c r="B66" s="134"/>
      <c r="C66" s="135"/>
      <c r="D66" s="135"/>
      <c r="E66" s="136"/>
    </row>
    <row r="67" spans="1:5" ht="15.75" customHeight="1" x14ac:dyDescent="0.2">
      <c r="A67" s="32" t="s">
        <v>200</v>
      </c>
      <c r="B67" s="33">
        <f>B6+B19+B32+B45+B58</f>
        <v>0</v>
      </c>
      <c r="C67" s="16">
        <f>C6+C19+C32+C45+C58</f>
        <v>0</v>
      </c>
      <c r="D67" s="16">
        <f>D6+D19+D32+D45+D58</f>
        <v>0</v>
      </c>
      <c r="E67" s="34">
        <f>E6+E19+E32+E45+E58</f>
        <v>0</v>
      </c>
    </row>
    <row r="68" spans="1:5" x14ac:dyDescent="0.2">
      <c r="A68" s="69"/>
      <c r="B68" s="70"/>
      <c r="C68" s="70"/>
      <c r="D68" s="71"/>
      <c r="E68" s="71"/>
    </row>
    <row r="69" spans="1:5" ht="13.5" x14ac:dyDescent="0.25">
      <c r="A69" s="72" t="s">
        <v>42</v>
      </c>
      <c r="B69" s="70"/>
      <c r="C69" s="70"/>
      <c r="D69" s="71"/>
      <c r="E69" s="71"/>
    </row>
    <row r="70" spans="1:5" x14ac:dyDescent="0.2">
      <c r="A70" s="77" t="s">
        <v>61</v>
      </c>
      <c r="B70" s="181">
        <f>SUM(B71:B75)</f>
        <v>0</v>
      </c>
      <c r="C70" s="182">
        <f t="shared" ref="C70:E70" si="0">SUM(C71:C75)</f>
        <v>0</v>
      </c>
      <c r="D70" s="182">
        <f t="shared" si="0"/>
        <v>0</v>
      </c>
      <c r="E70" s="183">
        <f t="shared" si="0"/>
        <v>0</v>
      </c>
    </row>
    <row r="71" spans="1:5" x14ac:dyDescent="0.2">
      <c r="A71" s="78" t="s">
        <v>27</v>
      </c>
      <c r="B71" s="58"/>
      <c r="C71" s="59"/>
      <c r="D71" s="59"/>
      <c r="E71" s="60"/>
    </row>
    <row r="72" spans="1:5" x14ac:dyDescent="0.2">
      <c r="A72" s="78" t="s">
        <v>55</v>
      </c>
      <c r="B72" s="58"/>
      <c r="C72" s="59"/>
      <c r="D72" s="59"/>
      <c r="E72" s="60"/>
    </row>
    <row r="73" spans="1:5" x14ac:dyDescent="0.2">
      <c r="A73" s="78" t="s">
        <v>56</v>
      </c>
      <c r="B73" s="58"/>
      <c r="C73" s="59"/>
      <c r="D73" s="59"/>
      <c r="E73" s="60"/>
    </row>
    <row r="74" spans="1:5" x14ac:dyDescent="0.2">
      <c r="A74" s="78" t="s">
        <v>57</v>
      </c>
      <c r="B74" s="58"/>
      <c r="C74" s="59"/>
      <c r="D74" s="59"/>
      <c r="E74" s="60"/>
    </row>
    <row r="75" spans="1:5" x14ac:dyDescent="0.2">
      <c r="A75" s="78" t="s">
        <v>58</v>
      </c>
      <c r="B75" s="58"/>
      <c r="C75" s="59"/>
      <c r="D75" s="59"/>
      <c r="E75" s="60"/>
    </row>
    <row r="76" spans="1:5" x14ac:dyDescent="0.2">
      <c r="A76" s="79" t="s">
        <v>4217</v>
      </c>
      <c r="B76" s="184">
        <f>SUM(B77:B80)</f>
        <v>0</v>
      </c>
      <c r="C76" s="185">
        <f>SUM(C77:C80)</f>
        <v>0</v>
      </c>
      <c r="D76" s="185">
        <f>SUM(D77:D80)</f>
        <v>0</v>
      </c>
      <c r="E76" s="186">
        <f>SUM(E77:E80)</f>
        <v>0</v>
      </c>
    </row>
    <row r="77" spans="1:5" x14ac:dyDescent="0.2">
      <c r="A77" s="78" t="s">
        <v>27</v>
      </c>
      <c r="B77" s="58"/>
      <c r="C77" s="59"/>
      <c r="D77" s="59"/>
      <c r="E77" s="60"/>
    </row>
    <row r="78" spans="1:5" x14ac:dyDescent="0.2">
      <c r="A78" s="78" t="s">
        <v>55</v>
      </c>
      <c r="B78" s="58"/>
      <c r="C78" s="59"/>
      <c r="D78" s="59"/>
      <c r="E78" s="60"/>
    </row>
    <row r="79" spans="1:5" x14ac:dyDescent="0.2">
      <c r="A79" s="78" t="s">
        <v>56</v>
      </c>
      <c r="B79" s="58"/>
      <c r="C79" s="59"/>
      <c r="D79" s="59"/>
      <c r="E79" s="60"/>
    </row>
    <row r="80" spans="1:5" x14ac:dyDescent="0.2">
      <c r="A80" s="78" t="s">
        <v>57</v>
      </c>
      <c r="B80" s="58"/>
      <c r="C80" s="59"/>
      <c r="D80" s="59"/>
      <c r="E80" s="60"/>
    </row>
    <row r="81" spans="1:5" x14ac:dyDescent="0.2">
      <c r="A81" s="243" t="s">
        <v>4218</v>
      </c>
      <c r="B81" s="61"/>
      <c r="C81" s="62"/>
      <c r="D81" s="62"/>
      <c r="E81" s="63"/>
    </row>
    <row r="82" spans="1:5" x14ac:dyDescent="0.2">
      <c r="A82" s="69"/>
      <c r="B82" s="70"/>
      <c r="C82" s="70"/>
      <c r="D82" s="71"/>
      <c r="E82" s="71"/>
    </row>
    <row r="83" spans="1:5" x14ac:dyDescent="0.2">
      <c r="A83" s="73" t="s">
        <v>5</v>
      </c>
      <c r="B83" s="71"/>
      <c r="C83" s="71"/>
      <c r="D83" s="71"/>
      <c r="E83" s="71"/>
    </row>
    <row r="84" spans="1:5" ht="27.75" customHeight="1" x14ac:dyDescent="0.2">
      <c r="A84" s="645" t="s">
        <v>4219</v>
      </c>
      <c r="B84" s="645"/>
      <c r="C84" s="645"/>
      <c r="D84" s="645"/>
      <c r="E84" s="645"/>
    </row>
    <row r="85" spans="1:5" ht="27.75" customHeight="1" x14ac:dyDescent="0.2">
      <c r="A85" s="645" t="s">
        <v>4220</v>
      </c>
      <c r="B85" s="645"/>
      <c r="C85" s="645"/>
      <c r="D85" s="645"/>
      <c r="E85" s="645"/>
    </row>
    <row r="86" spans="1:5" ht="40.5" customHeight="1" x14ac:dyDescent="0.2">
      <c r="A86" s="645" t="s">
        <v>4366</v>
      </c>
      <c r="B86" s="645"/>
      <c r="C86" s="645"/>
      <c r="D86" s="645"/>
      <c r="E86" s="645"/>
    </row>
    <row r="87" spans="1:5" ht="25.5" customHeight="1" x14ac:dyDescent="0.2">
      <c r="A87" s="645" t="s">
        <v>63</v>
      </c>
      <c r="B87" s="645"/>
      <c r="C87" s="645"/>
      <c r="D87" s="645"/>
      <c r="E87" s="645"/>
    </row>
    <row r="88" spans="1:5" ht="28.5" customHeight="1" x14ac:dyDescent="0.2">
      <c r="A88" s="645" t="s">
        <v>4221</v>
      </c>
      <c r="B88" s="645"/>
      <c r="C88" s="645"/>
      <c r="D88" s="645"/>
      <c r="E88" s="645"/>
    </row>
    <row r="89" spans="1:5" ht="27" customHeight="1" x14ac:dyDescent="0.2">
      <c r="A89" s="645" t="s">
        <v>4222</v>
      </c>
      <c r="B89" s="645"/>
      <c r="C89" s="645"/>
      <c r="D89" s="645"/>
      <c r="E89" s="645"/>
    </row>
    <row r="90" spans="1:5" x14ac:dyDescent="0.2">
      <c r="A90" s="645" t="s">
        <v>201</v>
      </c>
      <c r="B90" s="645"/>
      <c r="C90" s="645"/>
      <c r="D90" s="645"/>
      <c r="E90" s="645"/>
    </row>
    <row r="91" spans="1:5" ht="26.25" customHeight="1" x14ac:dyDescent="0.2">
      <c r="A91" s="645" t="s">
        <v>4223</v>
      </c>
      <c r="B91" s="645"/>
      <c r="C91" s="645"/>
      <c r="D91" s="645"/>
      <c r="E91" s="645"/>
    </row>
    <row r="92" spans="1:5" x14ac:dyDescent="0.2">
      <c r="A92" s="76"/>
      <c r="B92" s="71"/>
      <c r="C92" s="71"/>
      <c r="D92" s="71"/>
      <c r="E92" s="71"/>
    </row>
    <row r="93" spans="1:5" x14ac:dyDescent="0.2">
      <c r="A93" s="56" t="s">
        <v>6</v>
      </c>
      <c r="B93" s="56"/>
      <c r="C93" s="56"/>
      <c r="D93" s="57"/>
    </row>
    <row r="94" spans="1:5" x14ac:dyDescent="0.2">
      <c r="A94" s="646"/>
      <c r="B94" s="647"/>
      <c r="C94" s="647"/>
      <c r="D94" s="647"/>
      <c r="E94" s="648"/>
    </row>
    <row r="95" spans="1:5" x14ac:dyDescent="0.2">
      <c r="A95" s="649"/>
      <c r="B95" s="650"/>
      <c r="C95" s="650"/>
      <c r="D95" s="650"/>
      <c r="E95" s="651"/>
    </row>
    <row r="96" spans="1:5" x14ac:dyDescent="0.2">
      <c r="A96" s="652"/>
      <c r="B96" s="653"/>
      <c r="C96" s="653"/>
      <c r="D96" s="653"/>
      <c r="E96" s="654"/>
    </row>
    <row r="97" spans="1:5" ht="13.5" customHeight="1" x14ac:dyDescent="0.2">
      <c r="C97" s="53"/>
      <c r="D97" s="53"/>
      <c r="E97" s="53"/>
    </row>
    <row r="98" spans="1:5" x14ac:dyDescent="0.2">
      <c r="A98" s="641" t="s">
        <v>4224</v>
      </c>
      <c r="B98" s="642"/>
      <c r="C98" s="53"/>
      <c r="D98" s="53"/>
      <c r="E98" s="53"/>
    </row>
    <row r="99" spans="1:5" x14ac:dyDescent="0.2">
      <c r="A99" s="718" t="s">
        <v>65</v>
      </c>
      <c r="B99" s="719"/>
    </row>
  </sheetData>
  <sheetProtection password="CC6A" sheet="1" objects="1" scenarios="1"/>
  <mergeCells count="11">
    <mergeCell ref="A90:E90"/>
    <mergeCell ref="A98:B98"/>
    <mergeCell ref="A99:B99"/>
    <mergeCell ref="A91:E91"/>
    <mergeCell ref="A89:E89"/>
    <mergeCell ref="A94:E96"/>
    <mergeCell ref="A84:E84"/>
    <mergeCell ref="A85:E85"/>
    <mergeCell ref="A86:E86"/>
    <mergeCell ref="A87:E87"/>
    <mergeCell ref="A88:E88"/>
  </mergeCells>
  <pageMargins left="0.7" right="0.7" top="0.75" bottom="0.75" header="0.3" footer="0.3"/>
  <pageSetup scale="5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1"/>
  <sheetViews>
    <sheetView showGridLines="0" zoomScaleNormal="100" workbookViewId="0">
      <selection activeCell="A46" sqref="A46"/>
    </sheetView>
  </sheetViews>
  <sheetFormatPr defaultRowHeight="12.75" x14ac:dyDescent="0.2"/>
  <cols>
    <col min="1" max="1" width="65.1640625" style="18" customWidth="1"/>
    <col min="2" max="2" width="13.5" style="18" customWidth="1"/>
    <col min="3" max="6" width="11.5" style="18" customWidth="1"/>
    <col min="7" max="7" width="15.6640625" style="18" customWidth="1"/>
    <col min="8" max="8" width="14" style="18" customWidth="1"/>
    <col min="9" max="9" width="14.1640625" style="18" customWidth="1"/>
    <col min="10" max="16384" width="9.33203125" style="18"/>
  </cols>
  <sheetData>
    <row r="1" spans="1:9" s="35" customFormat="1" ht="15" x14ac:dyDescent="0.25">
      <c r="A1" s="659" t="s">
        <v>206</v>
      </c>
      <c r="B1" s="659"/>
      <c r="C1" s="659"/>
      <c r="D1" s="659"/>
      <c r="E1" s="659"/>
      <c r="F1" s="659"/>
      <c r="G1" s="659"/>
      <c r="H1" s="659"/>
      <c r="I1" s="659"/>
    </row>
    <row r="2" spans="1:9" s="35" customFormat="1" ht="15" x14ac:dyDescent="0.25">
      <c r="A2" s="659" t="s">
        <v>207</v>
      </c>
      <c r="B2" s="659"/>
      <c r="C2" s="659"/>
      <c r="D2" s="659"/>
      <c r="E2" s="659"/>
      <c r="F2" s="659"/>
      <c r="G2" s="659"/>
      <c r="H2" s="659"/>
      <c r="I2" s="659"/>
    </row>
    <row r="3" spans="1:9" ht="12.75" customHeight="1" x14ac:dyDescent="0.25">
      <c r="A3" s="15" t="str">
        <f>'Table 1'!A3</f>
        <v xml:space="preserve"> in </v>
      </c>
      <c r="B3" s="15"/>
      <c r="C3" s="15"/>
      <c r="D3" s="129"/>
      <c r="E3" s="129"/>
      <c r="F3" s="129"/>
      <c r="G3" s="129"/>
      <c r="H3" s="129"/>
      <c r="I3" s="129"/>
    </row>
    <row r="4" spans="1:9" ht="12.75" customHeight="1" x14ac:dyDescent="0.25">
      <c r="A4" s="15"/>
      <c r="B4" s="15"/>
      <c r="C4" s="15"/>
      <c r="D4" s="129"/>
      <c r="E4" s="129"/>
      <c r="F4" s="129"/>
      <c r="G4" s="129"/>
      <c r="H4" s="129"/>
      <c r="I4" s="129"/>
    </row>
    <row r="5" spans="1:9" ht="12.75" customHeight="1" x14ac:dyDescent="0.2">
      <c r="A5" s="143"/>
      <c r="B5" s="661" t="s">
        <v>7</v>
      </c>
      <c r="C5" s="662"/>
      <c r="D5" s="662"/>
      <c r="E5" s="662"/>
      <c r="F5" s="663"/>
      <c r="G5" s="664" t="s">
        <v>30</v>
      </c>
      <c r="H5" s="665"/>
      <c r="I5" s="143" t="s">
        <v>95</v>
      </c>
    </row>
    <row r="6" spans="1:9" ht="12.75" customHeight="1" x14ac:dyDescent="0.2">
      <c r="A6" s="144"/>
      <c r="B6" s="666" t="s">
        <v>8</v>
      </c>
      <c r="C6" s="667"/>
      <c r="D6" s="667"/>
      <c r="E6" s="667"/>
      <c r="F6" s="668"/>
      <c r="G6" s="669" t="s">
        <v>8</v>
      </c>
      <c r="H6" s="670"/>
      <c r="I6" s="144" t="s">
        <v>96</v>
      </c>
    </row>
    <row r="7" spans="1:9" ht="32.25" customHeight="1" x14ac:dyDescent="0.2">
      <c r="A7" s="157"/>
      <c r="B7" s="248" t="s">
        <v>4412</v>
      </c>
      <c r="C7" s="229" t="s">
        <v>31</v>
      </c>
      <c r="D7" s="229" t="s">
        <v>32</v>
      </c>
      <c r="E7" s="229" t="s">
        <v>33</v>
      </c>
      <c r="F7" s="249" t="s">
        <v>34</v>
      </c>
      <c r="G7" s="229" t="s">
        <v>107</v>
      </c>
      <c r="H7" s="249" t="s">
        <v>35</v>
      </c>
      <c r="I7" s="250"/>
    </row>
    <row r="8" spans="1:9" ht="12.75" customHeight="1" x14ac:dyDescent="0.2">
      <c r="A8" s="139" t="s">
        <v>27</v>
      </c>
      <c r="B8" s="247">
        <f>B9+B12+B15+B18+B21+B24</f>
        <v>0</v>
      </c>
      <c r="C8" s="251">
        <f t="shared" ref="C8:I8" si="0">C9+C12+C15+C18+C21+C24</f>
        <v>0</v>
      </c>
      <c r="D8" s="251">
        <f t="shared" si="0"/>
        <v>0</v>
      </c>
      <c r="E8" s="251">
        <f t="shared" si="0"/>
        <v>0</v>
      </c>
      <c r="F8" s="252">
        <f t="shared" si="0"/>
        <v>0</v>
      </c>
      <c r="G8" s="247">
        <f t="shared" si="0"/>
        <v>0</v>
      </c>
      <c r="H8" s="252">
        <f t="shared" si="0"/>
        <v>0</v>
      </c>
      <c r="I8" s="259">
        <f t="shared" si="0"/>
        <v>0</v>
      </c>
    </row>
    <row r="9" spans="1:9" ht="12.75" customHeight="1" x14ac:dyDescent="0.2">
      <c r="A9" s="246" t="s">
        <v>202</v>
      </c>
      <c r="B9" s="196">
        <f>B10+B11</f>
        <v>0</v>
      </c>
      <c r="C9" s="253">
        <f t="shared" ref="C9:I9" si="1">C10+C11</f>
        <v>0</v>
      </c>
      <c r="D9" s="253">
        <f t="shared" si="1"/>
        <v>0</v>
      </c>
      <c r="E9" s="253">
        <f t="shared" si="1"/>
        <v>0</v>
      </c>
      <c r="F9" s="254">
        <f t="shared" si="1"/>
        <v>0</v>
      </c>
      <c r="G9" s="196">
        <f t="shared" si="1"/>
        <v>0</v>
      </c>
      <c r="H9" s="254">
        <f t="shared" si="1"/>
        <v>0</v>
      </c>
      <c r="I9" s="208">
        <f t="shared" si="1"/>
        <v>0</v>
      </c>
    </row>
    <row r="10" spans="1:9" ht="12.75" customHeight="1" x14ac:dyDescent="0.2">
      <c r="A10" s="31" t="s">
        <v>9</v>
      </c>
      <c r="B10" s="592"/>
      <c r="C10" s="593"/>
      <c r="D10" s="593"/>
      <c r="E10" s="593"/>
      <c r="F10" s="594"/>
      <c r="G10" s="592"/>
      <c r="H10" s="594"/>
      <c r="I10" s="595"/>
    </row>
    <row r="11" spans="1:9" ht="12.75" customHeight="1" x14ac:dyDescent="0.2">
      <c r="A11" s="31" t="s">
        <v>10</v>
      </c>
      <c r="B11" s="592"/>
      <c r="C11" s="593"/>
      <c r="D11" s="593"/>
      <c r="E11" s="593"/>
      <c r="F11" s="594"/>
      <c r="G11" s="592"/>
      <c r="H11" s="594"/>
      <c r="I11" s="595"/>
    </row>
    <row r="12" spans="1:9" ht="12.75" customHeight="1" x14ac:dyDescent="0.2">
      <c r="A12" s="246" t="s">
        <v>203</v>
      </c>
      <c r="B12" s="196">
        <f>B13+B14</f>
        <v>0</v>
      </c>
      <c r="C12" s="253">
        <f t="shared" ref="C12" si="2">C13+C14</f>
        <v>0</v>
      </c>
      <c r="D12" s="253">
        <f t="shared" ref="D12" si="3">D13+D14</f>
        <v>0</v>
      </c>
      <c r="E12" s="253">
        <f t="shared" ref="E12" si="4">E13+E14</f>
        <v>0</v>
      </c>
      <c r="F12" s="254">
        <f t="shared" ref="F12" si="5">F13+F14</f>
        <v>0</v>
      </c>
      <c r="G12" s="196">
        <f t="shared" ref="G12" si="6">G13+G14</f>
        <v>0</v>
      </c>
      <c r="H12" s="254">
        <f t="shared" ref="H12" si="7">H13+H14</f>
        <v>0</v>
      </c>
      <c r="I12" s="208">
        <f t="shared" ref="I12" si="8">I13+I14</f>
        <v>0</v>
      </c>
    </row>
    <row r="13" spans="1:9" ht="12.75" customHeight="1" x14ac:dyDescent="0.2">
      <c r="A13" s="31" t="s">
        <v>9</v>
      </c>
      <c r="B13" s="592"/>
      <c r="C13" s="593"/>
      <c r="D13" s="593"/>
      <c r="E13" s="593"/>
      <c r="F13" s="594"/>
      <c r="G13" s="592"/>
      <c r="H13" s="594"/>
      <c r="I13" s="595"/>
    </row>
    <row r="14" spans="1:9" ht="12.75" customHeight="1" x14ac:dyDescent="0.2">
      <c r="A14" s="31" t="s">
        <v>10</v>
      </c>
      <c r="B14" s="592"/>
      <c r="C14" s="593"/>
      <c r="D14" s="593"/>
      <c r="E14" s="593"/>
      <c r="F14" s="594"/>
      <c r="G14" s="592"/>
      <c r="H14" s="594"/>
      <c r="I14" s="595"/>
    </row>
    <row r="15" spans="1:9" ht="12.75" customHeight="1" x14ac:dyDescent="0.2">
      <c r="A15" s="246" t="s">
        <v>37</v>
      </c>
      <c r="B15" s="196">
        <f>B16+B17</f>
        <v>0</v>
      </c>
      <c r="C15" s="253">
        <f t="shared" ref="C15" si="9">C16+C17</f>
        <v>0</v>
      </c>
      <c r="D15" s="253">
        <f t="shared" ref="D15" si="10">D16+D17</f>
        <v>0</v>
      </c>
      <c r="E15" s="253">
        <f t="shared" ref="E15" si="11">E16+E17</f>
        <v>0</v>
      </c>
      <c r="F15" s="254">
        <f t="shared" ref="F15" si="12">F16+F17</f>
        <v>0</v>
      </c>
      <c r="G15" s="196">
        <f t="shared" ref="G15" si="13">G16+G17</f>
        <v>0</v>
      </c>
      <c r="H15" s="254">
        <f t="shared" ref="H15" si="14">H16+H17</f>
        <v>0</v>
      </c>
      <c r="I15" s="208">
        <f t="shared" ref="I15" si="15">I16+I17</f>
        <v>0</v>
      </c>
    </row>
    <row r="16" spans="1:9" ht="12.75" customHeight="1" x14ac:dyDescent="0.2">
      <c r="A16" s="31" t="s">
        <v>9</v>
      </c>
      <c r="B16" s="592"/>
      <c r="C16" s="593"/>
      <c r="D16" s="593"/>
      <c r="E16" s="593"/>
      <c r="F16" s="594"/>
      <c r="G16" s="592"/>
      <c r="H16" s="594"/>
      <c r="I16" s="595"/>
    </row>
    <row r="17" spans="1:9" ht="12.75" customHeight="1" x14ac:dyDescent="0.2">
      <c r="A17" s="31" t="s">
        <v>10</v>
      </c>
      <c r="B17" s="592"/>
      <c r="C17" s="593"/>
      <c r="D17" s="593"/>
      <c r="E17" s="593"/>
      <c r="F17" s="594"/>
      <c r="G17" s="592"/>
      <c r="H17" s="594"/>
      <c r="I17" s="595"/>
    </row>
    <row r="18" spans="1:9" ht="12.75" customHeight="1" x14ac:dyDescent="0.2">
      <c r="A18" s="246" t="s">
        <v>2</v>
      </c>
      <c r="B18" s="196">
        <f>B19+B20</f>
        <v>0</v>
      </c>
      <c r="C18" s="253">
        <f t="shared" ref="C18" si="16">C19+C20</f>
        <v>0</v>
      </c>
      <c r="D18" s="253">
        <f t="shared" ref="D18" si="17">D19+D20</f>
        <v>0</v>
      </c>
      <c r="E18" s="253">
        <f t="shared" ref="E18" si="18">E19+E20</f>
        <v>0</v>
      </c>
      <c r="F18" s="254">
        <f t="shared" ref="F18" si="19">F19+F20</f>
        <v>0</v>
      </c>
      <c r="G18" s="196">
        <f t="shared" ref="G18" si="20">G19+G20</f>
        <v>0</v>
      </c>
      <c r="H18" s="254">
        <f t="shared" ref="H18" si="21">H19+H20</f>
        <v>0</v>
      </c>
      <c r="I18" s="208">
        <f t="shared" ref="I18" si="22">I19+I20</f>
        <v>0</v>
      </c>
    </row>
    <row r="19" spans="1:9" ht="12.75" customHeight="1" x14ac:dyDescent="0.2">
      <c r="A19" s="31" t="s">
        <v>9</v>
      </c>
      <c r="B19" s="592"/>
      <c r="C19" s="593"/>
      <c r="D19" s="593"/>
      <c r="E19" s="593"/>
      <c r="F19" s="594"/>
      <c r="G19" s="592"/>
      <c r="H19" s="594"/>
      <c r="I19" s="595"/>
    </row>
    <row r="20" spans="1:9" ht="12.75" customHeight="1" x14ac:dyDescent="0.2">
      <c r="A20" s="31" t="s">
        <v>10</v>
      </c>
      <c r="B20" s="592"/>
      <c r="C20" s="593"/>
      <c r="D20" s="593"/>
      <c r="E20" s="593"/>
      <c r="F20" s="594"/>
      <c r="G20" s="592"/>
      <c r="H20" s="594"/>
      <c r="I20" s="595"/>
    </row>
    <row r="21" spans="1:9" ht="12.75" customHeight="1" x14ac:dyDescent="0.2">
      <c r="A21" s="246" t="s">
        <v>38</v>
      </c>
      <c r="B21" s="196">
        <f>B22+B23</f>
        <v>0</v>
      </c>
      <c r="C21" s="253">
        <f t="shared" ref="C21" si="23">C22+C23</f>
        <v>0</v>
      </c>
      <c r="D21" s="253">
        <f t="shared" ref="D21" si="24">D22+D23</f>
        <v>0</v>
      </c>
      <c r="E21" s="253">
        <f t="shared" ref="E21" si="25">E22+E23</f>
        <v>0</v>
      </c>
      <c r="F21" s="254">
        <f t="shared" ref="F21" si="26">F22+F23</f>
        <v>0</v>
      </c>
      <c r="G21" s="196">
        <f t="shared" ref="G21" si="27">G22+G23</f>
        <v>0</v>
      </c>
      <c r="H21" s="254">
        <f t="shared" ref="H21" si="28">H22+H23</f>
        <v>0</v>
      </c>
      <c r="I21" s="208">
        <f t="shared" ref="I21" si="29">I22+I23</f>
        <v>0</v>
      </c>
    </row>
    <row r="22" spans="1:9" ht="12.75" customHeight="1" x14ac:dyDescent="0.2">
      <c r="A22" s="31" t="s">
        <v>9</v>
      </c>
      <c r="B22" s="592"/>
      <c r="C22" s="593"/>
      <c r="D22" s="593"/>
      <c r="E22" s="593"/>
      <c r="F22" s="594"/>
      <c r="G22" s="592"/>
      <c r="H22" s="594"/>
      <c r="I22" s="595"/>
    </row>
    <row r="23" spans="1:9" ht="12.75" customHeight="1" x14ac:dyDescent="0.2">
      <c r="A23" s="31" t="s">
        <v>10</v>
      </c>
      <c r="B23" s="592"/>
      <c r="C23" s="593"/>
      <c r="D23" s="593"/>
      <c r="E23" s="593"/>
      <c r="F23" s="594"/>
      <c r="G23" s="592"/>
      <c r="H23" s="594"/>
      <c r="I23" s="595"/>
    </row>
    <row r="24" spans="1:9" ht="12.75" customHeight="1" x14ac:dyDescent="0.2">
      <c r="A24" s="246" t="s">
        <v>157</v>
      </c>
      <c r="B24" s="196">
        <f>B25+B26</f>
        <v>0</v>
      </c>
      <c r="C24" s="253">
        <f t="shared" ref="C24" si="30">C25+C26</f>
        <v>0</v>
      </c>
      <c r="D24" s="253">
        <f t="shared" ref="D24" si="31">D25+D26</f>
        <v>0</v>
      </c>
      <c r="E24" s="253">
        <f t="shared" ref="E24" si="32">E25+E26</f>
        <v>0</v>
      </c>
      <c r="F24" s="254">
        <f t="shared" ref="F24" si="33">F25+F26</f>
        <v>0</v>
      </c>
      <c r="G24" s="196">
        <f t="shared" ref="G24" si="34">G25+G26</f>
        <v>0</v>
      </c>
      <c r="H24" s="254">
        <f t="shared" ref="H24" si="35">H25+H26</f>
        <v>0</v>
      </c>
      <c r="I24" s="208">
        <f t="shared" ref="I24" si="36">I25+I26</f>
        <v>0</v>
      </c>
    </row>
    <row r="25" spans="1:9" ht="12.75" customHeight="1" x14ac:dyDescent="0.2">
      <c r="A25" s="31" t="s">
        <v>9</v>
      </c>
      <c r="B25" s="592"/>
      <c r="C25" s="593"/>
      <c r="D25" s="593"/>
      <c r="E25" s="593"/>
      <c r="F25" s="594"/>
      <c r="G25" s="592"/>
      <c r="H25" s="594"/>
      <c r="I25" s="595"/>
    </row>
    <row r="26" spans="1:9" ht="12.75" customHeight="1" x14ac:dyDescent="0.2">
      <c r="A26" s="31" t="s">
        <v>10</v>
      </c>
      <c r="B26" s="592"/>
      <c r="C26" s="593"/>
      <c r="D26" s="593"/>
      <c r="E26" s="593"/>
      <c r="F26" s="594"/>
      <c r="G26" s="592"/>
      <c r="H26" s="594"/>
      <c r="I26" s="595"/>
    </row>
    <row r="27" spans="1:9" ht="12.75" customHeight="1" x14ac:dyDescent="0.2">
      <c r="A27" s="139" t="s">
        <v>55</v>
      </c>
      <c r="B27" s="255">
        <f>B28+B31+B34+B37+B40+B43</f>
        <v>0</v>
      </c>
      <c r="C27" s="256">
        <f t="shared" ref="C27" si="37">C28+C31+C34+C37+C40+C43</f>
        <v>0</v>
      </c>
      <c r="D27" s="256">
        <f t="shared" ref="D27" si="38">D28+D31+D34+D37+D40+D43</f>
        <v>0</v>
      </c>
      <c r="E27" s="256">
        <f t="shared" ref="E27" si="39">E28+E31+E34+E37+E40+E43</f>
        <v>0</v>
      </c>
      <c r="F27" s="257">
        <f t="shared" ref="F27" si="40">F28+F31+F34+F37+F40+F43</f>
        <v>0</v>
      </c>
      <c r="G27" s="255">
        <f t="shared" ref="G27" si="41">G28+G31+G34+G37+G40+G43</f>
        <v>0</v>
      </c>
      <c r="H27" s="257">
        <f t="shared" ref="H27" si="42">H28+H31+H34+H37+H40+H43</f>
        <v>0</v>
      </c>
      <c r="I27" s="260">
        <f t="shared" ref="I27" si="43">I28+I31+I34+I37+I40+I43</f>
        <v>0</v>
      </c>
    </row>
    <row r="28" spans="1:9" ht="12.75" customHeight="1" x14ac:dyDescent="0.2">
      <c r="A28" s="246" t="s">
        <v>202</v>
      </c>
      <c r="B28" s="196">
        <f>B29+B30</f>
        <v>0</v>
      </c>
      <c r="C28" s="253">
        <f t="shared" ref="C28" si="44">C29+C30</f>
        <v>0</v>
      </c>
      <c r="D28" s="253">
        <f t="shared" ref="D28" si="45">D29+D30</f>
        <v>0</v>
      </c>
      <c r="E28" s="253">
        <f t="shared" ref="E28" si="46">E29+E30</f>
        <v>0</v>
      </c>
      <c r="F28" s="254">
        <f t="shared" ref="F28" si="47">F29+F30</f>
        <v>0</v>
      </c>
      <c r="G28" s="196">
        <f t="shared" ref="G28" si="48">G29+G30</f>
        <v>0</v>
      </c>
      <c r="H28" s="254">
        <f t="shared" ref="H28" si="49">H29+H30</f>
        <v>0</v>
      </c>
      <c r="I28" s="208">
        <f t="shared" ref="I28" si="50">I29+I30</f>
        <v>0</v>
      </c>
    </row>
    <row r="29" spans="1:9" ht="12.75" customHeight="1" x14ac:dyDescent="0.2">
      <c r="A29" s="31" t="s">
        <v>9</v>
      </c>
      <c r="B29" s="592"/>
      <c r="C29" s="593"/>
      <c r="D29" s="593"/>
      <c r="E29" s="593"/>
      <c r="F29" s="594"/>
      <c r="G29" s="592"/>
      <c r="H29" s="594"/>
      <c r="I29" s="595"/>
    </row>
    <row r="30" spans="1:9" ht="12.75" customHeight="1" x14ac:dyDescent="0.2">
      <c r="A30" s="31" t="s">
        <v>10</v>
      </c>
      <c r="B30" s="592"/>
      <c r="C30" s="593"/>
      <c r="D30" s="593"/>
      <c r="E30" s="593"/>
      <c r="F30" s="594"/>
      <c r="G30" s="592"/>
      <c r="H30" s="594"/>
      <c r="I30" s="595"/>
    </row>
    <row r="31" spans="1:9" ht="12.75" customHeight="1" x14ac:dyDescent="0.2">
      <c r="A31" s="246" t="s">
        <v>203</v>
      </c>
      <c r="B31" s="196">
        <f>B32+B33</f>
        <v>0</v>
      </c>
      <c r="C31" s="253">
        <f t="shared" ref="C31" si="51">C32+C33</f>
        <v>0</v>
      </c>
      <c r="D31" s="253">
        <f t="shared" ref="D31" si="52">D32+D33</f>
        <v>0</v>
      </c>
      <c r="E31" s="253">
        <f t="shared" ref="E31" si="53">E32+E33</f>
        <v>0</v>
      </c>
      <c r="F31" s="254">
        <f t="shared" ref="F31" si="54">F32+F33</f>
        <v>0</v>
      </c>
      <c r="G31" s="196">
        <f t="shared" ref="G31" si="55">G32+G33</f>
        <v>0</v>
      </c>
      <c r="H31" s="254">
        <f t="shared" ref="H31" si="56">H32+H33</f>
        <v>0</v>
      </c>
      <c r="I31" s="208">
        <f t="shared" ref="I31" si="57">I32+I33</f>
        <v>0</v>
      </c>
    </row>
    <row r="32" spans="1:9" ht="12.75" customHeight="1" x14ac:dyDescent="0.2">
      <c r="A32" s="31" t="s">
        <v>9</v>
      </c>
      <c r="B32" s="592"/>
      <c r="C32" s="593"/>
      <c r="D32" s="593"/>
      <c r="E32" s="593"/>
      <c r="F32" s="594"/>
      <c r="G32" s="592"/>
      <c r="H32" s="594"/>
      <c r="I32" s="595"/>
    </row>
    <row r="33" spans="1:9" ht="12.75" customHeight="1" x14ac:dyDescent="0.2">
      <c r="A33" s="31" t="s">
        <v>10</v>
      </c>
      <c r="B33" s="592"/>
      <c r="C33" s="593"/>
      <c r="D33" s="593"/>
      <c r="E33" s="593"/>
      <c r="F33" s="594"/>
      <c r="G33" s="592"/>
      <c r="H33" s="594"/>
      <c r="I33" s="595"/>
    </row>
    <row r="34" spans="1:9" ht="12.75" customHeight="1" x14ac:dyDescent="0.2">
      <c r="A34" s="246" t="s">
        <v>37</v>
      </c>
      <c r="B34" s="196">
        <f>B35+B36</f>
        <v>0</v>
      </c>
      <c r="C34" s="253">
        <f t="shared" ref="C34" si="58">C35+C36</f>
        <v>0</v>
      </c>
      <c r="D34" s="253">
        <f t="shared" ref="D34" si="59">D35+D36</f>
        <v>0</v>
      </c>
      <c r="E34" s="253">
        <f t="shared" ref="E34" si="60">E35+E36</f>
        <v>0</v>
      </c>
      <c r="F34" s="254">
        <f t="shared" ref="F34" si="61">F35+F36</f>
        <v>0</v>
      </c>
      <c r="G34" s="196">
        <f t="shared" ref="G34" si="62">G35+G36</f>
        <v>0</v>
      </c>
      <c r="H34" s="254">
        <f t="shared" ref="H34" si="63">H35+H36</f>
        <v>0</v>
      </c>
      <c r="I34" s="208">
        <f t="shared" ref="I34" si="64">I35+I36</f>
        <v>0</v>
      </c>
    </row>
    <row r="35" spans="1:9" ht="12.75" customHeight="1" x14ac:dyDescent="0.2">
      <c r="A35" s="31" t="s">
        <v>9</v>
      </c>
      <c r="B35" s="592"/>
      <c r="C35" s="593"/>
      <c r="D35" s="593"/>
      <c r="E35" s="593"/>
      <c r="F35" s="594"/>
      <c r="G35" s="592"/>
      <c r="H35" s="594"/>
      <c r="I35" s="595"/>
    </row>
    <row r="36" spans="1:9" ht="12.75" customHeight="1" x14ac:dyDescent="0.2">
      <c r="A36" s="31" t="s">
        <v>10</v>
      </c>
      <c r="B36" s="592"/>
      <c r="C36" s="593"/>
      <c r="D36" s="593"/>
      <c r="E36" s="593"/>
      <c r="F36" s="594"/>
      <c r="G36" s="592"/>
      <c r="H36" s="594"/>
      <c r="I36" s="595"/>
    </row>
    <row r="37" spans="1:9" ht="12.75" customHeight="1" x14ac:dyDescent="0.2">
      <c r="A37" s="246" t="s">
        <v>2</v>
      </c>
      <c r="B37" s="196">
        <f>B38+B39</f>
        <v>0</v>
      </c>
      <c r="C37" s="253">
        <f t="shared" ref="C37" si="65">C38+C39</f>
        <v>0</v>
      </c>
      <c r="D37" s="253">
        <f t="shared" ref="D37" si="66">D38+D39</f>
        <v>0</v>
      </c>
      <c r="E37" s="253">
        <f t="shared" ref="E37" si="67">E38+E39</f>
        <v>0</v>
      </c>
      <c r="F37" s="254">
        <f t="shared" ref="F37" si="68">F38+F39</f>
        <v>0</v>
      </c>
      <c r="G37" s="196">
        <f t="shared" ref="G37" si="69">G38+G39</f>
        <v>0</v>
      </c>
      <c r="H37" s="254">
        <f t="shared" ref="H37" si="70">H38+H39</f>
        <v>0</v>
      </c>
      <c r="I37" s="208">
        <f t="shared" ref="I37" si="71">I38+I39</f>
        <v>0</v>
      </c>
    </row>
    <row r="38" spans="1:9" ht="12.75" customHeight="1" x14ac:dyDescent="0.2">
      <c r="A38" s="31" t="s">
        <v>9</v>
      </c>
      <c r="B38" s="592"/>
      <c r="C38" s="593"/>
      <c r="D38" s="593"/>
      <c r="E38" s="593"/>
      <c r="F38" s="594"/>
      <c r="G38" s="592"/>
      <c r="H38" s="594"/>
      <c r="I38" s="595"/>
    </row>
    <row r="39" spans="1:9" ht="12.75" customHeight="1" x14ac:dyDescent="0.2">
      <c r="A39" s="31" t="s">
        <v>10</v>
      </c>
      <c r="B39" s="592"/>
      <c r="C39" s="593"/>
      <c r="D39" s="593"/>
      <c r="E39" s="593"/>
      <c r="F39" s="594"/>
      <c r="G39" s="592"/>
      <c r="H39" s="594"/>
      <c r="I39" s="595"/>
    </row>
    <row r="40" spans="1:9" ht="12.75" customHeight="1" x14ac:dyDescent="0.2">
      <c r="A40" s="246" t="s">
        <v>38</v>
      </c>
      <c r="B40" s="196">
        <f>B41+B42</f>
        <v>0</v>
      </c>
      <c r="C40" s="253">
        <f t="shared" ref="C40" si="72">C41+C42</f>
        <v>0</v>
      </c>
      <c r="D40" s="253">
        <f t="shared" ref="D40" si="73">D41+D42</f>
        <v>0</v>
      </c>
      <c r="E40" s="253">
        <f t="shared" ref="E40" si="74">E41+E42</f>
        <v>0</v>
      </c>
      <c r="F40" s="254">
        <f t="shared" ref="F40" si="75">F41+F42</f>
        <v>0</v>
      </c>
      <c r="G40" s="196">
        <f t="shared" ref="G40" si="76">G41+G42</f>
        <v>0</v>
      </c>
      <c r="H40" s="254">
        <f t="shared" ref="H40" si="77">H41+H42</f>
        <v>0</v>
      </c>
      <c r="I40" s="208">
        <f t="shared" ref="I40" si="78">I41+I42</f>
        <v>0</v>
      </c>
    </row>
    <row r="41" spans="1:9" ht="12.75" customHeight="1" x14ac:dyDescent="0.2">
      <c r="A41" s="31" t="s">
        <v>9</v>
      </c>
      <c r="B41" s="592"/>
      <c r="C41" s="593"/>
      <c r="D41" s="593"/>
      <c r="E41" s="593"/>
      <c r="F41" s="594"/>
      <c r="G41" s="592"/>
      <c r="H41" s="594"/>
      <c r="I41" s="595"/>
    </row>
    <row r="42" spans="1:9" ht="12.75" customHeight="1" x14ac:dyDescent="0.2">
      <c r="A42" s="31" t="s">
        <v>10</v>
      </c>
      <c r="B42" s="592"/>
      <c r="C42" s="593"/>
      <c r="D42" s="593"/>
      <c r="E42" s="593"/>
      <c r="F42" s="594"/>
      <c r="G42" s="592"/>
      <c r="H42" s="594"/>
      <c r="I42" s="595"/>
    </row>
    <row r="43" spans="1:9" ht="12.75" customHeight="1" x14ac:dyDescent="0.2">
      <c r="A43" s="246" t="s">
        <v>157</v>
      </c>
      <c r="B43" s="196">
        <f>B44+B45</f>
        <v>0</v>
      </c>
      <c r="C43" s="253">
        <f t="shared" ref="C43" si="79">C44+C45</f>
        <v>0</v>
      </c>
      <c r="D43" s="253">
        <f t="shared" ref="D43" si="80">D44+D45</f>
        <v>0</v>
      </c>
      <c r="E43" s="253">
        <f t="shared" ref="E43" si="81">E44+E45</f>
        <v>0</v>
      </c>
      <c r="F43" s="254">
        <f t="shared" ref="F43" si="82">F44+F45</f>
        <v>0</v>
      </c>
      <c r="G43" s="196">
        <f t="shared" ref="G43" si="83">G44+G45</f>
        <v>0</v>
      </c>
      <c r="H43" s="254">
        <f t="shared" ref="H43" si="84">H44+H45</f>
        <v>0</v>
      </c>
      <c r="I43" s="208">
        <f t="shared" ref="I43" si="85">I44+I45</f>
        <v>0</v>
      </c>
    </row>
    <row r="44" spans="1:9" ht="12.75" customHeight="1" x14ac:dyDescent="0.2">
      <c r="A44" s="31" t="s">
        <v>9</v>
      </c>
      <c r="B44" s="592"/>
      <c r="C44" s="593"/>
      <c r="D44" s="593"/>
      <c r="E44" s="593"/>
      <c r="F44" s="594"/>
      <c r="G44" s="592"/>
      <c r="H44" s="594"/>
      <c r="I44" s="595"/>
    </row>
    <row r="45" spans="1:9" ht="12.75" customHeight="1" x14ac:dyDescent="0.2">
      <c r="A45" s="31" t="s">
        <v>10</v>
      </c>
      <c r="B45" s="592"/>
      <c r="C45" s="593"/>
      <c r="D45" s="593"/>
      <c r="E45" s="593"/>
      <c r="F45" s="594"/>
      <c r="G45" s="592"/>
      <c r="H45" s="594"/>
      <c r="I45" s="595"/>
    </row>
    <row r="46" spans="1:9" ht="12.75" customHeight="1" x14ac:dyDescent="0.2">
      <c r="A46" s="139" t="s">
        <v>56</v>
      </c>
      <c r="B46" s="255">
        <f t="shared" ref="B46:I46" si="86">B47+B50+B53+B56+B59</f>
        <v>0</v>
      </c>
      <c r="C46" s="256">
        <f t="shared" si="86"/>
        <v>0</v>
      </c>
      <c r="D46" s="256">
        <f t="shared" si="86"/>
        <v>0</v>
      </c>
      <c r="E46" s="256">
        <f t="shared" si="86"/>
        <v>0</v>
      </c>
      <c r="F46" s="257">
        <f t="shared" si="86"/>
        <v>0</v>
      </c>
      <c r="G46" s="255">
        <f t="shared" si="86"/>
        <v>0</v>
      </c>
      <c r="H46" s="257">
        <f t="shared" si="86"/>
        <v>0</v>
      </c>
      <c r="I46" s="260">
        <f t="shared" si="86"/>
        <v>0</v>
      </c>
    </row>
    <row r="47" spans="1:9" ht="12.75" customHeight="1" x14ac:dyDescent="0.2">
      <c r="A47" s="246" t="s">
        <v>203</v>
      </c>
      <c r="B47" s="196">
        <f>B48+B49</f>
        <v>0</v>
      </c>
      <c r="C47" s="253">
        <f t="shared" ref="C47" si="87">C48+C49</f>
        <v>0</v>
      </c>
      <c r="D47" s="253">
        <f t="shared" ref="D47" si="88">D48+D49</f>
        <v>0</v>
      </c>
      <c r="E47" s="253">
        <f t="shared" ref="E47" si="89">E48+E49</f>
        <v>0</v>
      </c>
      <c r="F47" s="254">
        <f t="shared" ref="F47" si="90">F48+F49</f>
        <v>0</v>
      </c>
      <c r="G47" s="196">
        <f t="shared" ref="G47" si="91">G48+G49</f>
        <v>0</v>
      </c>
      <c r="H47" s="254">
        <f t="shared" ref="H47" si="92">H48+H49</f>
        <v>0</v>
      </c>
      <c r="I47" s="208">
        <f t="shared" ref="I47" si="93">I48+I49</f>
        <v>0</v>
      </c>
    </row>
    <row r="48" spans="1:9" ht="12.75" customHeight="1" x14ac:dyDescent="0.2">
      <c r="A48" s="31" t="s">
        <v>9</v>
      </c>
      <c r="B48" s="592"/>
      <c r="C48" s="593"/>
      <c r="D48" s="593"/>
      <c r="E48" s="593"/>
      <c r="F48" s="594"/>
      <c r="G48" s="592"/>
      <c r="H48" s="594"/>
      <c r="I48" s="595"/>
    </row>
    <row r="49" spans="1:9" ht="12.75" customHeight="1" x14ac:dyDescent="0.2">
      <c r="A49" s="31" t="s">
        <v>10</v>
      </c>
      <c r="B49" s="592"/>
      <c r="C49" s="593"/>
      <c r="D49" s="593"/>
      <c r="E49" s="593"/>
      <c r="F49" s="594"/>
      <c r="G49" s="592"/>
      <c r="H49" s="594"/>
      <c r="I49" s="595"/>
    </row>
    <row r="50" spans="1:9" ht="12.75" customHeight="1" x14ac:dyDescent="0.2">
      <c r="A50" s="246" t="s">
        <v>37</v>
      </c>
      <c r="B50" s="196">
        <f>B51+B52</f>
        <v>0</v>
      </c>
      <c r="C50" s="253">
        <f t="shared" ref="C50" si="94">C51+C52</f>
        <v>0</v>
      </c>
      <c r="D50" s="253">
        <f t="shared" ref="D50" si="95">D51+D52</f>
        <v>0</v>
      </c>
      <c r="E50" s="253">
        <f t="shared" ref="E50" si="96">E51+E52</f>
        <v>0</v>
      </c>
      <c r="F50" s="254">
        <f t="shared" ref="F50" si="97">F51+F52</f>
        <v>0</v>
      </c>
      <c r="G50" s="196">
        <f t="shared" ref="G50" si="98">G51+G52</f>
        <v>0</v>
      </c>
      <c r="H50" s="254">
        <f t="shared" ref="H50" si="99">H51+H52</f>
        <v>0</v>
      </c>
      <c r="I50" s="208">
        <f t="shared" ref="I50" si="100">I51+I52</f>
        <v>0</v>
      </c>
    </row>
    <row r="51" spans="1:9" ht="12.75" customHeight="1" x14ac:dyDescent="0.2">
      <c r="A51" s="31" t="s">
        <v>9</v>
      </c>
      <c r="B51" s="592"/>
      <c r="C51" s="593"/>
      <c r="D51" s="593"/>
      <c r="E51" s="593"/>
      <c r="F51" s="594"/>
      <c r="G51" s="592"/>
      <c r="H51" s="594"/>
      <c r="I51" s="595"/>
    </row>
    <row r="52" spans="1:9" ht="12.75" customHeight="1" x14ac:dyDescent="0.2">
      <c r="A52" s="31" t="s">
        <v>10</v>
      </c>
      <c r="B52" s="592"/>
      <c r="C52" s="593"/>
      <c r="D52" s="593"/>
      <c r="E52" s="593"/>
      <c r="F52" s="594"/>
      <c r="G52" s="592"/>
      <c r="H52" s="594"/>
      <c r="I52" s="595"/>
    </row>
    <row r="53" spans="1:9" ht="12.75" customHeight="1" x14ac:dyDescent="0.2">
      <c r="A53" s="246" t="s">
        <v>2</v>
      </c>
      <c r="B53" s="196">
        <f>B54+B55</f>
        <v>0</v>
      </c>
      <c r="C53" s="253">
        <f t="shared" ref="C53" si="101">C54+C55</f>
        <v>0</v>
      </c>
      <c r="D53" s="253">
        <f t="shared" ref="D53" si="102">D54+D55</f>
        <v>0</v>
      </c>
      <c r="E53" s="253">
        <f t="shared" ref="E53" si="103">E54+E55</f>
        <v>0</v>
      </c>
      <c r="F53" s="254">
        <f t="shared" ref="F53" si="104">F54+F55</f>
        <v>0</v>
      </c>
      <c r="G53" s="196">
        <f t="shared" ref="G53" si="105">G54+G55</f>
        <v>0</v>
      </c>
      <c r="H53" s="254">
        <f t="shared" ref="H53" si="106">H54+H55</f>
        <v>0</v>
      </c>
      <c r="I53" s="208">
        <f t="shared" ref="I53" si="107">I54+I55</f>
        <v>0</v>
      </c>
    </row>
    <row r="54" spans="1:9" ht="12.75" customHeight="1" x14ac:dyDescent="0.2">
      <c r="A54" s="31" t="s">
        <v>9</v>
      </c>
      <c r="B54" s="592"/>
      <c r="C54" s="593"/>
      <c r="D54" s="593"/>
      <c r="E54" s="593"/>
      <c r="F54" s="594"/>
      <c r="G54" s="592"/>
      <c r="H54" s="594"/>
      <c r="I54" s="595"/>
    </row>
    <row r="55" spans="1:9" ht="12.75" customHeight="1" x14ac:dyDescent="0.2">
      <c r="A55" s="31" t="s">
        <v>10</v>
      </c>
      <c r="B55" s="592"/>
      <c r="C55" s="593"/>
      <c r="D55" s="593"/>
      <c r="E55" s="593"/>
      <c r="F55" s="594"/>
      <c r="G55" s="592"/>
      <c r="H55" s="594"/>
      <c r="I55" s="595"/>
    </row>
    <row r="56" spans="1:9" ht="12.75" customHeight="1" x14ac:dyDescent="0.2">
      <c r="A56" s="246" t="s">
        <v>38</v>
      </c>
      <c r="B56" s="196">
        <f>B57+B58</f>
        <v>0</v>
      </c>
      <c r="C56" s="253">
        <f t="shared" ref="C56" si="108">C57+C58</f>
        <v>0</v>
      </c>
      <c r="D56" s="253">
        <f t="shared" ref="D56" si="109">D57+D58</f>
        <v>0</v>
      </c>
      <c r="E56" s="253">
        <f t="shared" ref="E56" si="110">E57+E58</f>
        <v>0</v>
      </c>
      <c r="F56" s="254">
        <f t="shared" ref="F56" si="111">F57+F58</f>
        <v>0</v>
      </c>
      <c r="G56" s="196">
        <f t="shared" ref="G56" si="112">G57+G58</f>
        <v>0</v>
      </c>
      <c r="H56" s="254">
        <f t="shared" ref="H56" si="113">H57+H58</f>
        <v>0</v>
      </c>
      <c r="I56" s="208">
        <f t="shared" ref="I56" si="114">I57+I58</f>
        <v>0</v>
      </c>
    </row>
    <row r="57" spans="1:9" ht="12.75" customHeight="1" x14ac:dyDescent="0.2">
      <c r="A57" s="31" t="s">
        <v>9</v>
      </c>
      <c r="B57" s="592"/>
      <c r="C57" s="593"/>
      <c r="D57" s="593"/>
      <c r="E57" s="593"/>
      <c r="F57" s="594"/>
      <c r="G57" s="592"/>
      <c r="H57" s="594"/>
      <c r="I57" s="595"/>
    </row>
    <row r="58" spans="1:9" ht="12.75" customHeight="1" x14ac:dyDescent="0.2">
      <c r="A58" s="31" t="s">
        <v>10</v>
      </c>
      <c r="B58" s="592"/>
      <c r="C58" s="593"/>
      <c r="D58" s="593"/>
      <c r="E58" s="593"/>
      <c r="F58" s="594"/>
      <c r="G58" s="592"/>
      <c r="H58" s="594"/>
      <c r="I58" s="595"/>
    </row>
    <row r="59" spans="1:9" ht="12.75" customHeight="1" x14ac:dyDescent="0.2">
      <c r="A59" s="246" t="s">
        <v>157</v>
      </c>
      <c r="B59" s="196">
        <f>B60+B61</f>
        <v>0</v>
      </c>
      <c r="C59" s="253">
        <f t="shared" ref="C59" si="115">C60+C61</f>
        <v>0</v>
      </c>
      <c r="D59" s="253">
        <f t="shared" ref="D59" si="116">D60+D61</f>
        <v>0</v>
      </c>
      <c r="E59" s="253">
        <f t="shared" ref="E59" si="117">E60+E61</f>
        <v>0</v>
      </c>
      <c r="F59" s="254">
        <f t="shared" ref="F59" si="118">F60+F61</f>
        <v>0</v>
      </c>
      <c r="G59" s="196">
        <f t="shared" ref="G59" si="119">G60+G61</f>
        <v>0</v>
      </c>
      <c r="H59" s="254">
        <f t="shared" ref="H59" si="120">H60+H61</f>
        <v>0</v>
      </c>
      <c r="I59" s="208">
        <f t="shared" ref="I59" si="121">I60+I61</f>
        <v>0</v>
      </c>
    </row>
    <row r="60" spans="1:9" ht="12.75" customHeight="1" x14ac:dyDescent="0.2">
      <c r="A60" s="31" t="s">
        <v>9</v>
      </c>
      <c r="B60" s="592"/>
      <c r="C60" s="593"/>
      <c r="D60" s="593"/>
      <c r="E60" s="593"/>
      <c r="F60" s="594"/>
      <c r="G60" s="592"/>
      <c r="H60" s="594"/>
      <c r="I60" s="595"/>
    </row>
    <row r="61" spans="1:9" ht="12.75" customHeight="1" x14ac:dyDescent="0.2">
      <c r="A61" s="31" t="s">
        <v>10</v>
      </c>
      <c r="B61" s="592"/>
      <c r="C61" s="593"/>
      <c r="D61" s="593"/>
      <c r="E61" s="593"/>
      <c r="F61" s="594"/>
      <c r="G61" s="592"/>
      <c r="H61" s="594"/>
      <c r="I61" s="595"/>
    </row>
    <row r="62" spans="1:9" ht="12.75" customHeight="1" x14ac:dyDescent="0.2">
      <c r="A62" s="139" t="s">
        <v>57</v>
      </c>
      <c r="B62" s="255">
        <f t="shared" ref="B62:I62" si="122">B63+B66+B69+B72+B75</f>
        <v>0</v>
      </c>
      <c r="C62" s="256">
        <f t="shared" si="122"/>
        <v>0</v>
      </c>
      <c r="D62" s="256">
        <f t="shared" si="122"/>
        <v>0</v>
      </c>
      <c r="E62" s="256">
        <f t="shared" si="122"/>
        <v>0</v>
      </c>
      <c r="F62" s="257">
        <f t="shared" si="122"/>
        <v>0</v>
      </c>
      <c r="G62" s="255">
        <f t="shared" si="122"/>
        <v>0</v>
      </c>
      <c r="H62" s="257">
        <f t="shared" si="122"/>
        <v>0</v>
      </c>
      <c r="I62" s="260">
        <f t="shared" si="122"/>
        <v>0</v>
      </c>
    </row>
    <row r="63" spans="1:9" ht="12.75" customHeight="1" x14ac:dyDescent="0.2">
      <c r="A63" s="246" t="s">
        <v>203</v>
      </c>
      <c r="B63" s="196">
        <f>B64+B65</f>
        <v>0</v>
      </c>
      <c r="C63" s="253">
        <f t="shared" ref="C63" si="123">C64+C65</f>
        <v>0</v>
      </c>
      <c r="D63" s="253">
        <f t="shared" ref="D63" si="124">D64+D65</f>
        <v>0</v>
      </c>
      <c r="E63" s="253">
        <f t="shared" ref="E63" si="125">E64+E65</f>
        <v>0</v>
      </c>
      <c r="F63" s="254">
        <f t="shared" ref="F63" si="126">F64+F65</f>
        <v>0</v>
      </c>
      <c r="G63" s="196">
        <f t="shared" ref="G63" si="127">G64+G65</f>
        <v>0</v>
      </c>
      <c r="H63" s="254">
        <f t="shared" ref="H63" si="128">H64+H65</f>
        <v>0</v>
      </c>
      <c r="I63" s="208">
        <f t="shared" ref="I63" si="129">I64+I65</f>
        <v>0</v>
      </c>
    </row>
    <row r="64" spans="1:9" ht="12.75" customHeight="1" x14ac:dyDescent="0.2">
      <c r="A64" s="31" t="s">
        <v>9</v>
      </c>
      <c r="B64" s="592"/>
      <c r="C64" s="593"/>
      <c r="D64" s="593"/>
      <c r="E64" s="593"/>
      <c r="F64" s="594"/>
      <c r="G64" s="592"/>
      <c r="H64" s="594"/>
      <c r="I64" s="595"/>
    </row>
    <row r="65" spans="1:9" ht="12.75" customHeight="1" x14ac:dyDescent="0.2">
      <c r="A65" s="31" t="s">
        <v>10</v>
      </c>
      <c r="B65" s="592"/>
      <c r="C65" s="593"/>
      <c r="D65" s="593"/>
      <c r="E65" s="593"/>
      <c r="F65" s="594"/>
      <c r="G65" s="592"/>
      <c r="H65" s="594"/>
      <c r="I65" s="595"/>
    </row>
    <row r="66" spans="1:9" ht="12.75" customHeight="1" x14ac:dyDescent="0.2">
      <c r="A66" s="246" t="s">
        <v>37</v>
      </c>
      <c r="B66" s="196">
        <f>B67+B68</f>
        <v>0</v>
      </c>
      <c r="C66" s="253">
        <f t="shared" ref="C66" si="130">C67+C68</f>
        <v>0</v>
      </c>
      <c r="D66" s="253">
        <f t="shared" ref="D66" si="131">D67+D68</f>
        <v>0</v>
      </c>
      <c r="E66" s="253">
        <f t="shared" ref="E66" si="132">E67+E68</f>
        <v>0</v>
      </c>
      <c r="F66" s="254">
        <f t="shared" ref="F66" si="133">F67+F68</f>
        <v>0</v>
      </c>
      <c r="G66" s="196">
        <f t="shared" ref="G66" si="134">G67+G68</f>
        <v>0</v>
      </c>
      <c r="H66" s="254">
        <f t="shared" ref="H66" si="135">H67+H68</f>
        <v>0</v>
      </c>
      <c r="I66" s="208">
        <f t="shared" ref="I66" si="136">I67+I68</f>
        <v>0</v>
      </c>
    </row>
    <row r="67" spans="1:9" ht="12.75" customHeight="1" x14ac:dyDescent="0.2">
      <c r="A67" s="31" t="s">
        <v>9</v>
      </c>
      <c r="B67" s="592"/>
      <c r="C67" s="593"/>
      <c r="D67" s="593"/>
      <c r="E67" s="593"/>
      <c r="F67" s="594"/>
      <c r="G67" s="592"/>
      <c r="H67" s="594"/>
      <c r="I67" s="595"/>
    </row>
    <row r="68" spans="1:9" ht="12.75" customHeight="1" x14ac:dyDescent="0.2">
      <c r="A68" s="31" t="s">
        <v>10</v>
      </c>
      <c r="B68" s="592"/>
      <c r="C68" s="593"/>
      <c r="D68" s="593"/>
      <c r="E68" s="593"/>
      <c r="F68" s="594"/>
      <c r="G68" s="592"/>
      <c r="H68" s="594"/>
      <c r="I68" s="595"/>
    </row>
    <row r="69" spans="1:9" ht="12.75" customHeight="1" x14ac:dyDescent="0.2">
      <c r="A69" s="246" t="s">
        <v>2</v>
      </c>
      <c r="B69" s="196">
        <f>B70+B71</f>
        <v>0</v>
      </c>
      <c r="C69" s="253">
        <f t="shared" ref="C69" si="137">C70+C71</f>
        <v>0</v>
      </c>
      <c r="D69" s="253">
        <f t="shared" ref="D69" si="138">D70+D71</f>
        <v>0</v>
      </c>
      <c r="E69" s="253">
        <f t="shared" ref="E69" si="139">E70+E71</f>
        <v>0</v>
      </c>
      <c r="F69" s="254">
        <f t="shared" ref="F69" si="140">F70+F71</f>
        <v>0</v>
      </c>
      <c r="G69" s="196">
        <f t="shared" ref="G69" si="141">G70+G71</f>
        <v>0</v>
      </c>
      <c r="H69" s="254">
        <f t="shared" ref="H69" si="142">H70+H71</f>
        <v>0</v>
      </c>
      <c r="I69" s="208">
        <f t="shared" ref="I69" si="143">I70+I71</f>
        <v>0</v>
      </c>
    </row>
    <row r="70" spans="1:9" ht="12.75" customHeight="1" x14ac:dyDescent="0.2">
      <c r="A70" s="31" t="s">
        <v>9</v>
      </c>
      <c r="B70" s="592"/>
      <c r="C70" s="593"/>
      <c r="D70" s="593"/>
      <c r="E70" s="593"/>
      <c r="F70" s="594"/>
      <c r="G70" s="592"/>
      <c r="H70" s="594"/>
      <c r="I70" s="595"/>
    </row>
    <row r="71" spans="1:9" ht="12.75" customHeight="1" x14ac:dyDescent="0.2">
      <c r="A71" s="31" t="s">
        <v>10</v>
      </c>
      <c r="B71" s="592"/>
      <c r="C71" s="593"/>
      <c r="D71" s="593"/>
      <c r="E71" s="593"/>
      <c r="F71" s="594"/>
      <c r="G71" s="592"/>
      <c r="H71" s="594"/>
      <c r="I71" s="595"/>
    </row>
    <row r="72" spans="1:9" ht="12.75" customHeight="1" x14ac:dyDescent="0.2">
      <c r="A72" s="246" t="s">
        <v>38</v>
      </c>
      <c r="B72" s="196">
        <f>B73+B74</f>
        <v>0</v>
      </c>
      <c r="C72" s="253">
        <f t="shared" ref="C72" si="144">C73+C74</f>
        <v>0</v>
      </c>
      <c r="D72" s="253">
        <f t="shared" ref="D72" si="145">D73+D74</f>
        <v>0</v>
      </c>
      <c r="E72" s="253">
        <f t="shared" ref="E72" si="146">E73+E74</f>
        <v>0</v>
      </c>
      <c r="F72" s="254">
        <f t="shared" ref="F72" si="147">F73+F74</f>
        <v>0</v>
      </c>
      <c r="G72" s="196">
        <f t="shared" ref="G72" si="148">G73+G74</f>
        <v>0</v>
      </c>
      <c r="H72" s="254">
        <f t="shared" ref="H72" si="149">H73+H74</f>
        <v>0</v>
      </c>
      <c r="I72" s="208">
        <f t="shared" ref="I72" si="150">I73+I74</f>
        <v>0</v>
      </c>
    </row>
    <row r="73" spans="1:9" ht="12.75" customHeight="1" x14ac:dyDescent="0.2">
      <c r="A73" s="31" t="s">
        <v>9</v>
      </c>
      <c r="B73" s="592"/>
      <c r="C73" s="593"/>
      <c r="D73" s="593"/>
      <c r="E73" s="593"/>
      <c r="F73" s="594"/>
      <c r="G73" s="592"/>
      <c r="H73" s="594"/>
      <c r="I73" s="595"/>
    </row>
    <row r="74" spans="1:9" ht="12.75" customHeight="1" x14ac:dyDescent="0.2">
      <c r="A74" s="31" t="s">
        <v>10</v>
      </c>
      <c r="B74" s="592"/>
      <c r="C74" s="593"/>
      <c r="D74" s="593"/>
      <c r="E74" s="593"/>
      <c r="F74" s="594"/>
      <c r="G74" s="592"/>
      <c r="H74" s="594"/>
      <c r="I74" s="595"/>
    </row>
    <row r="75" spans="1:9" ht="12.75" customHeight="1" x14ac:dyDescent="0.2">
      <c r="A75" s="246" t="s">
        <v>157</v>
      </c>
      <c r="B75" s="196">
        <f>B76+B77</f>
        <v>0</v>
      </c>
      <c r="C75" s="253">
        <f t="shared" ref="C75" si="151">C76+C77</f>
        <v>0</v>
      </c>
      <c r="D75" s="253">
        <f t="shared" ref="D75" si="152">D76+D77</f>
        <v>0</v>
      </c>
      <c r="E75" s="253">
        <f t="shared" ref="E75" si="153">E76+E77</f>
        <v>0</v>
      </c>
      <c r="F75" s="254">
        <f t="shared" ref="F75" si="154">F76+F77</f>
        <v>0</v>
      </c>
      <c r="G75" s="196">
        <f t="shared" ref="G75" si="155">G76+G77</f>
        <v>0</v>
      </c>
      <c r="H75" s="254">
        <f t="shared" ref="H75" si="156">H76+H77</f>
        <v>0</v>
      </c>
      <c r="I75" s="208">
        <f t="shared" ref="I75" si="157">I76+I77</f>
        <v>0</v>
      </c>
    </row>
    <row r="76" spans="1:9" ht="12.75" customHeight="1" x14ac:dyDescent="0.2">
      <c r="A76" s="31" t="s">
        <v>9</v>
      </c>
      <c r="B76" s="592"/>
      <c r="C76" s="593"/>
      <c r="D76" s="593"/>
      <c r="E76" s="593"/>
      <c r="F76" s="594"/>
      <c r="G76" s="592"/>
      <c r="H76" s="594"/>
      <c r="I76" s="595"/>
    </row>
    <row r="77" spans="1:9" ht="12.75" customHeight="1" x14ac:dyDescent="0.2">
      <c r="A77" s="31" t="s">
        <v>10</v>
      </c>
      <c r="B77" s="592"/>
      <c r="C77" s="593"/>
      <c r="D77" s="593"/>
      <c r="E77" s="593"/>
      <c r="F77" s="594"/>
      <c r="G77" s="592"/>
      <c r="H77" s="594"/>
      <c r="I77" s="595"/>
    </row>
    <row r="78" spans="1:9" ht="12.75" customHeight="1" x14ac:dyDescent="0.2">
      <c r="A78" s="139" t="s">
        <v>204</v>
      </c>
      <c r="B78" s="255">
        <f>B79+B82+B85</f>
        <v>0</v>
      </c>
      <c r="C78" s="256">
        <f t="shared" ref="C78:I78" si="158">C79+C82+C85</f>
        <v>0</v>
      </c>
      <c r="D78" s="256">
        <f t="shared" si="158"/>
        <v>0</v>
      </c>
      <c r="E78" s="256">
        <f t="shared" si="158"/>
        <v>0</v>
      </c>
      <c r="F78" s="257">
        <f t="shared" si="158"/>
        <v>0</v>
      </c>
      <c r="G78" s="255">
        <f t="shared" si="158"/>
        <v>0</v>
      </c>
      <c r="H78" s="257">
        <f t="shared" si="158"/>
        <v>0</v>
      </c>
      <c r="I78" s="260">
        <f t="shared" si="158"/>
        <v>0</v>
      </c>
    </row>
    <row r="79" spans="1:9" ht="12.75" customHeight="1" x14ac:dyDescent="0.2">
      <c r="A79" s="246" t="s">
        <v>142</v>
      </c>
      <c r="B79" s="196">
        <f>B80+B81</f>
        <v>0</v>
      </c>
      <c r="C79" s="253">
        <f t="shared" ref="C79" si="159">C80+C81</f>
        <v>0</v>
      </c>
      <c r="D79" s="253">
        <f t="shared" ref="D79" si="160">D80+D81</f>
        <v>0</v>
      </c>
      <c r="E79" s="253">
        <f t="shared" ref="E79" si="161">E80+E81</f>
        <v>0</v>
      </c>
      <c r="F79" s="254">
        <f t="shared" ref="F79" si="162">F80+F81</f>
        <v>0</v>
      </c>
      <c r="G79" s="196">
        <f t="shared" ref="G79" si="163">G80+G81</f>
        <v>0</v>
      </c>
      <c r="H79" s="254">
        <f t="shared" ref="H79" si="164">H80+H81</f>
        <v>0</v>
      </c>
      <c r="I79" s="208">
        <f t="shared" ref="I79" si="165">I80+I81</f>
        <v>0</v>
      </c>
    </row>
    <row r="80" spans="1:9" ht="12.75" customHeight="1" x14ac:dyDescent="0.2">
      <c r="A80" s="31" t="s">
        <v>9</v>
      </c>
      <c r="B80" s="592"/>
      <c r="C80" s="593"/>
      <c r="D80" s="593"/>
      <c r="E80" s="593"/>
      <c r="F80" s="594"/>
      <c r="G80" s="592"/>
      <c r="H80" s="594"/>
      <c r="I80" s="595"/>
    </row>
    <row r="81" spans="1:9" ht="12.75" customHeight="1" x14ac:dyDescent="0.2">
      <c r="A81" s="31" t="s">
        <v>10</v>
      </c>
      <c r="B81" s="592"/>
      <c r="C81" s="593"/>
      <c r="D81" s="593"/>
      <c r="E81" s="593"/>
      <c r="F81" s="594"/>
      <c r="G81" s="592"/>
      <c r="H81" s="594"/>
      <c r="I81" s="595"/>
    </row>
    <row r="82" spans="1:9" ht="12.75" customHeight="1" x14ac:dyDescent="0.2">
      <c r="A82" s="246" t="s">
        <v>143</v>
      </c>
      <c r="B82" s="196">
        <f>B83+B84</f>
        <v>0</v>
      </c>
      <c r="C82" s="253">
        <f t="shared" ref="C82" si="166">C83+C84</f>
        <v>0</v>
      </c>
      <c r="D82" s="253">
        <f t="shared" ref="D82" si="167">D83+D84</f>
        <v>0</v>
      </c>
      <c r="E82" s="253">
        <f t="shared" ref="E82" si="168">E83+E84</f>
        <v>0</v>
      </c>
      <c r="F82" s="254">
        <f t="shared" ref="F82" si="169">F83+F84</f>
        <v>0</v>
      </c>
      <c r="G82" s="196">
        <f t="shared" ref="G82" si="170">G83+G84</f>
        <v>0</v>
      </c>
      <c r="H82" s="254">
        <f t="shared" ref="H82" si="171">H83+H84</f>
        <v>0</v>
      </c>
      <c r="I82" s="208">
        <f t="shared" ref="I82" si="172">I83+I84</f>
        <v>0</v>
      </c>
    </row>
    <row r="83" spans="1:9" ht="12.75" customHeight="1" x14ac:dyDescent="0.2">
      <c r="A83" s="31" t="s">
        <v>9</v>
      </c>
      <c r="B83" s="592"/>
      <c r="C83" s="593"/>
      <c r="D83" s="593"/>
      <c r="E83" s="593"/>
      <c r="F83" s="594"/>
      <c r="G83" s="592"/>
      <c r="H83" s="594"/>
      <c r="I83" s="595"/>
    </row>
    <row r="84" spans="1:9" ht="12.75" customHeight="1" x14ac:dyDescent="0.2">
      <c r="A84" s="31" t="s">
        <v>10</v>
      </c>
      <c r="B84" s="592"/>
      <c r="C84" s="593"/>
      <c r="D84" s="593"/>
      <c r="E84" s="593"/>
      <c r="F84" s="594"/>
      <c r="G84" s="592"/>
      <c r="H84" s="594"/>
      <c r="I84" s="595"/>
    </row>
    <row r="85" spans="1:9" ht="12.75" customHeight="1" x14ac:dyDescent="0.2">
      <c r="A85" s="246" t="s">
        <v>41</v>
      </c>
      <c r="B85" s="196">
        <f>B86+B87</f>
        <v>0</v>
      </c>
      <c r="C85" s="253">
        <f t="shared" ref="C85" si="173">C86+C87</f>
        <v>0</v>
      </c>
      <c r="D85" s="253">
        <f t="shared" ref="D85" si="174">D86+D87</f>
        <v>0</v>
      </c>
      <c r="E85" s="253">
        <f t="shared" ref="E85" si="175">E86+E87</f>
        <v>0</v>
      </c>
      <c r="F85" s="254">
        <f t="shared" ref="F85" si="176">F86+F87</f>
        <v>0</v>
      </c>
      <c r="G85" s="196">
        <f t="shared" ref="G85" si="177">G86+G87</f>
        <v>0</v>
      </c>
      <c r="H85" s="254">
        <f t="shared" ref="H85" si="178">H86+H87</f>
        <v>0</v>
      </c>
      <c r="I85" s="208">
        <f t="shared" ref="I85" si="179">I86+I87</f>
        <v>0</v>
      </c>
    </row>
    <row r="86" spans="1:9" ht="12.75" customHeight="1" x14ac:dyDescent="0.2">
      <c r="A86" s="31" t="s">
        <v>9</v>
      </c>
      <c r="B86" s="592"/>
      <c r="C86" s="593"/>
      <c r="D86" s="593"/>
      <c r="E86" s="593"/>
      <c r="F86" s="594"/>
      <c r="G86" s="592"/>
      <c r="H86" s="594"/>
      <c r="I86" s="595"/>
    </row>
    <row r="87" spans="1:9" ht="12.75" customHeight="1" x14ac:dyDescent="0.2">
      <c r="A87" s="31" t="s">
        <v>10</v>
      </c>
      <c r="B87" s="592"/>
      <c r="C87" s="593"/>
      <c r="D87" s="593"/>
      <c r="E87" s="593"/>
      <c r="F87" s="594"/>
      <c r="G87" s="592"/>
      <c r="H87" s="594"/>
      <c r="I87" s="595"/>
    </row>
    <row r="88" spans="1:9" ht="12.75" customHeight="1" x14ac:dyDescent="0.2">
      <c r="A88" s="23" t="s">
        <v>208</v>
      </c>
      <c r="B88" s="197">
        <f>B8+B27+B46+B62+B78</f>
        <v>0</v>
      </c>
      <c r="C88" s="209">
        <f t="shared" ref="C88:I88" si="180">C8+C27+C46+C62+C78</f>
        <v>0</v>
      </c>
      <c r="D88" s="209">
        <f t="shared" si="180"/>
        <v>0</v>
      </c>
      <c r="E88" s="209">
        <f t="shared" si="180"/>
        <v>0</v>
      </c>
      <c r="F88" s="214">
        <f t="shared" si="180"/>
        <v>0</v>
      </c>
      <c r="G88" s="197">
        <f t="shared" si="180"/>
        <v>0</v>
      </c>
      <c r="H88" s="214">
        <f t="shared" si="180"/>
        <v>0</v>
      </c>
      <c r="I88" s="258">
        <f t="shared" si="180"/>
        <v>0</v>
      </c>
    </row>
    <row r="89" spans="1:9" ht="12.75" customHeight="1" x14ac:dyDescent="0.2">
      <c r="A89" s="159" t="s">
        <v>102</v>
      </c>
      <c r="B89" s="570">
        <f t="shared" ref="B89:I90" si="181">B10+B13+B16+B19+B22+B25+B29+B32+B35+B38+B41+B44+B48+B51+B54+B57+B60+B64+B67+B70+B73+B76+B80+B83+B86</f>
        <v>0</v>
      </c>
      <c r="C89" s="571">
        <f t="shared" si="181"/>
        <v>0</v>
      </c>
      <c r="D89" s="571">
        <f>D10+D13+D16+D19+D22+D25+D29+D32+D35+D38+D41+D44+D48+D51+D54+D57+D60+D64+D67+D70+D73+D76+D80+D83+D86</f>
        <v>0</v>
      </c>
      <c r="E89" s="571">
        <f t="shared" si="181"/>
        <v>0</v>
      </c>
      <c r="F89" s="572">
        <f t="shared" si="181"/>
        <v>0</v>
      </c>
      <c r="G89" s="570">
        <f t="shared" si="181"/>
        <v>0</v>
      </c>
      <c r="H89" s="572">
        <f t="shared" si="181"/>
        <v>0</v>
      </c>
      <c r="I89" s="573">
        <f t="shared" si="181"/>
        <v>0</v>
      </c>
    </row>
    <row r="90" spans="1:9" ht="12.75" customHeight="1" x14ac:dyDescent="0.2">
      <c r="A90" s="160" t="s">
        <v>10</v>
      </c>
      <c r="B90" s="574">
        <f>B11+B14+B17+B20+B23+B26+B30+B33+B36+B39+B42+B45+B49+B52+B55+B58+B61+B65+B68+B71+B74+B77+B81+B84+B87</f>
        <v>0</v>
      </c>
      <c r="C90" s="575">
        <f t="shared" si="181"/>
        <v>0</v>
      </c>
      <c r="D90" s="575">
        <f t="shared" si="181"/>
        <v>0</v>
      </c>
      <c r="E90" s="575">
        <f t="shared" si="181"/>
        <v>0</v>
      </c>
      <c r="F90" s="576">
        <f t="shared" si="181"/>
        <v>0</v>
      </c>
      <c r="G90" s="574">
        <f t="shared" si="181"/>
        <v>0</v>
      </c>
      <c r="H90" s="576">
        <f t="shared" si="181"/>
        <v>0</v>
      </c>
      <c r="I90" s="577">
        <f t="shared" si="181"/>
        <v>0</v>
      </c>
    </row>
    <row r="91" spans="1:9" ht="12.75" customHeight="1" x14ac:dyDescent="0.2">
      <c r="A91"/>
      <c r="B91"/>
      <c r="C91"/>
      <c r="D91"/>
      <c r="E91"/>
      <c r="F91"/>
      <c r="G91"/>
      <c r="H91"/>
      <c r="I91"/>
    </row>
    <row r="92" spans="1:9" ht="12.75" customHeight="1" x14ac:dyDescent="0.25">
      <c r="A92" s="30" t="s">
        <v>205</v>
      </c>
      <c r="B92" s="21"/>
      <c r="C92" s="21"/>
      <c r="D92" s="21"/>
      <c r="E92" s="21"/>
      <c r="F92" s="21"/>
      <c r="G92" s="21"/>
      <c r="H92" s="21"/>
      <c r="I92" s="21"/>
    </row>
    <row r="93" spans="1:9" ht="12.75" customHeight="1" x14ac:dyDescent="0.2">
      <c r="A93" s="27" t="s">
        <v>105</v>
      </c>
      <c r="B93" s="596"/>
      <c r="C93" s="597"/>
      <c r="D93" s="597"/>
      <c r="E93" s="597"/>
      <c r="F93" s="598"/>
      <c r="G93" s="597"/>
      <c r="H93" s="598"/>
      <c r="I93" s="408"/>
    </row>
    <row r="94" spans="1:9" ht="12.75" customHeight="1" x14ac:dyDescent="0.2">
      <c r="A94" s="28" t="s">
        <v>106</v>
      </c>
      <c r="B94" s="599"/>
      <c r="C94" s="600"/>
      <c r="D94" s="600"/>
      <c r="E94" s="600"/>
      <c r="F94" s="601"/>
      <c r="G94" s="600"/>
      <c r="H94" s="601"/>
      <c r="I94" s="409"/>
    </row>
    <row r="95" spans="1:9" ht="12.75" customHeight="1" x14ac:dyDescent="0.25">
      <c r="A95" s="15"/>
      <c r="B95" s="15"/>
      <c r="C95" s="15"/>
      <c r="D95" s="129"/>
      <c r="E95" s="129"/>
      <c r="F95" s="129"/>
      <c r="G95" s="129"/>
      <c r="H95" s="129"/>
      <c r="I95" s="129"/>
    </row>
    <row r="96" spans="1:9" x14ac:dyDescent="0.2">
      <c r="A96" s="660" t="s">
        <v>5</v>
      </c>
      <c r="B96" s="660"/>
      <c r="C96" s="660"/>
      <c r="D96" s="660"/>
      <c r="E96" s="660"/>
      <c r="F96" s="660"/>
      <c r="G96" s="660"/>
      <c r="H96" s="660"/>
      <c r="I96" s="660"/>
    </row>
    <row r="97" spans="1:9" ht="42" customHeight="1" x14ac:dyDescent="0.2">
      <c r="A97" s="658" t="s">
        <v>209</v>
      </c>
      <c r="B97" s="658"/>
      <c r="C97" s="658"/>
      <c r="D97" s="658"/>
      <c r="E97" s="658"/>
      <c r="F97" s="658"/>
      <c r="G97" s="658"/>
      <c r="H97" s="658"/>
      <c r="I97" s="658"/>
    </row>
    <row r="98" spans="1:9" ht="15" customHeight="1" x14ac:dyDescent="0.2">
      <c r="A98" s="658" t="s">
        <v>210</v>
      </c>
      <c r="B98" s="658"/>
      <c r="C98" s="658"/>
      <c r="D98" s="658"/>
      <c r="E98" s="658"/>
      <c r="F98" s="658"/>
      <c r="G98" s="658"/>
      <c r="H98" s="658"/>
      <c r="I98" s="658"/>
    </row>
    <row r="99" spans="1:9" ht="28.5" customHeight="1" x14ac:dyDescent="0.2">
      <c r="A99" s="657" t="s">
        <v>4225</v>
      </c>
      <c r="B99" s="657"/>
      <c r="C99" s="657"/>
      <c r="D99" s="657"/>
      <c r="E99" s="657"/>
      <c r="F99" s="657"/>
      <c r="G99" s="657"/>
      <c r="H99" s="657"/>
      <c r="I99" s="657"/>
    </row>
    <row r="100" spans="1:9" ht="16.5" customHeight="1" x14ac:dyDescent="0.2">
      <c r="A100" s="657" t="s">
        <v>4226</v>
      </c>
      <c r="B100" s="657"/>
      <c r="C100" s="657"/>
      <c r="D100" s="657"/>
      <c r="E100" s="657"/>
      <c r="F100" s="657"/>
      <c r="G100" s="657"/>
      <c r="H100" s="657"/>
      <c r="I100" s="657"/>
    </row>
    <row r="101" spans="1:9" ht="28.5" customHeight="1" x14ac:dyDescent="0.2">
      <c r="A101" s="657" t="s">
        <v>4227</v>
      </c>
      <c r="B101" s="657"/>
      <c r="C101" s="657"/>
      <c r="D101" s="657"/>
      <c r="E101" s="657"/>
      <c r="F101" s="657"/>
      <c r="G101" s="657"/>
      <c r="H101" s="657"/>
      <c r="I101" s="657"/>
    </row>
    <row r="102" spans="1:9" ht="39.75" customHeight="1" x14ac:dyDescent="0.2">
      <c r="A102" s="657" t="s">
        <v>4228</v>
      </c>
      <c r="B102" s="657"/>
      <c r="C102" s="657"/>
      <c r="D102" s="657"/>
      <c r="E102" s="657"/>
      <c r="F102" s="657"/>
      <c r="G102" s="657"/>
      <c r="H102" s="657"/>
      <c r="I102" s="657"/>
    </row>
    <row r="103" spans="1:9" ht="28.5" customHeight="1" x14ac:dyDescent="0.2">
      <c r="A103" s="720" t="s">
        <v>4179</v>
      </c>
      <c r="B103" s="720"/>
      <c r="C103" s="720"/>
      <c r="D103" s="720"/>
      <c r="E103" s="720"/>
      <c r="F103" s="720"/>
      <c r="G103" s="720"/>
      <c r="H103" s="720"/>
      <c r="I103" s="720"/>
    </row>
    <row r="104" spans="1:9" ht="30" customHeight="1" x14ac:dyDescent="0.2">
      <c r="A104" s="22" t="s">
        <v>6</v>
      </c>
      <c r="B104" s="19"/>
      <c r="C104" s="19"/>
      <c r="D104" s="19"/>
      <c r="E104" s="19"/>
      <c r="F104" s="19"/>
      <c r="G104" s="19"/>
      <c r="H104" s="19"/>
      <c r="I104" s="19"/>
    </row>
    <row r="105" spans="1:9" ht="13.35" customHeight="1" x14ac:dyDescent="0.2">
      <c r="A105" s="646"/>
      <c r="B105" s="647"/>
      <c r="C105" s="647"/>
      <c r="D105" s="647"/>
      <c r="E105" s="647"/>
      <c r="F105" s="647"/>
      <c r="G105" s="647"/>
      <c r="H105" s="647"/>
      <c r="I105" s="648"/>
    </row>
    <row r="106" spans="1:9" s="17" customFormat="1" ht="13.35" customHeight="1" x14ac:dyDescent="0.2">
      <c r="A106" s="649"/>
      <c r="B106" s="650"/>
      <c r="C106" s="650"/>
      <c r="D106" s="650"/>
      <c r="E106" s="650"/>
      <c r="F106" s="650"/>
      <c r="G106" s="650"/>
      <c r="H106" s="650"/>
      <c r="I106" s="651"/>
    </row>
    <row r="107" spans="1:9" s="17" customFormat="1" ht="13.35" customHeight="1" x14ac:dyDescent="0.2">
      <c r="A107" s="652"/>
      <c r="B107" s="653"/>
      <c r="C107" s="653"/>
      <c r="D107" s="653"/>
      <c r="E107" s="653"/>
      <c r="F107" s="653"/>
      <c r="G107" s="653"/>
      <c r="H107" s="653"/>
      <c r="I107" s="654"/>
    </row>
    <row r="109" spans="1:9" x14ac:dyDescent="0.2">
      <c r="A109" s="261" t="s">
        <v>108</v>
      </c>
      <c r="B109" s="262"/>
      <c r="C109" s="263"/>
    </row>
    <row r="110" spans="1:9" x14ac:dyDescent="0.2">
      <c r="A110" s="267" t="s">
        <v>65</v>
      </c>
      <c r="B110" s="264"/>
      <c r="C110" s="158"/>
    </row>
    <row r="111" spans="1:9" x14ac:dyDescent="0.2">
      <c r="A111" s="268" t="s">
        <v>193</v>
      </c>
      <c r="B111" s="265"/>
      <c r="C111" s="266"/>
    </row>
  </sheetData>
  <sheetProtection password="CC6A" sheet="1" objects="1" scenarios="1" formatColumns="0"/>
  <mergeCells count="15">
    <mergeCell ref="A105:I107"/>
    <mergeCell ref="A1:I1"/>
    <mergeCell ref="A2:I2"/>
    <mergeCell ref="B5:F5"/>
    <mergeCell ref="G5:H5"/>
    <mergeCell ref="B6:F6"/>
    <mergeCell ref="G6:H6"/>
    <mergeCell ref="A102:I102"/>
    <mergeCell ref="A103:I103"/>
    <mergeCell ref="A96:I96"/>
    <mergeCell ref="A97:I97"/>
    <mergeCell ref="A98:I98"/>
    <mergeCell ref="A99:I99"/>
    <mergeCell ref="A100:I100"/>
    <mergeCell ref="A101:I101"/>
  </mergeCells>
  <printOptions horizontalCentered="1"/>
  <pageMargins left="0.85" right="0.85" top="1" bottom="1" header="0.5" footer="0.5"/>
  <pageSetup scale="58" orientation="landscape" r:id="rId1"/>
  <headerFooter alignWithMargins="0"/>
  <ignoredErrors>
    <ignoredError sqref="B89:I89 B90:I90"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0"/>
  </sheetPr>
  <dimension ref="A4:G9"/>
  <sheetViews>
    <sheetView workbookViewId="0">
      <selection activeCell="I3" sqref="I3"/>
    </sheetView>
  </sheetViews>
  <sheetFormatPr defaultRowHeight="12.75" x14ac:dyDescent="0.2"/>
  <cols>
    <col min="1" max="1" width="30.1640625" customWidth="1"/>
    <col min="2" max="2" width="9.6640625" customWidth="1"/>
    <col min="3" max="3" width="9.33203125" style="2"/>
    <col min="4" max="4" width="3.83203125" customWidth="1"/>
    <col min="7" max="7" width="9.33203125" style="2"/>
  </cols>
  <sheetData>
    <row r="4" spans="1:6" x14ac:dyDescent="0.2">
      <c r="A4" t="s">
        <v>21</v>
      </c>
      <c r="B4" s="11" t="str">
        <f>LEFT(Readme!C26,4)</f>
        <v>2015</v>
      </c>
      <c r="C4" s="11">
        <f>VALUE(RIGHT(Readme!C26,1))</f>
        <v>2</v>
      </c>
      <c r="D4" s="10"/>
      <c r="F4" s="12" t="str">
        <f>B4&amp;"Q"&amp;C4</f>
        <v>2015Q2</v>
      </c>
    </row>
    <row r="5" spans="1:6" x14ac:dyDescent="0.2">
      <c r="A5" t="s">
        <v>12</v>
      </c>
      <c r="B5" s="11" t="str">
        <f>IF(C5&gt;C4,B9,B4)</f>
        <v>2015</v>
      </c>
      <c r="C5" s="11">
        <f>IF(C4=1,4,IF(C4=2,1,IF(C4=3,2,IF(C4=4,3,"xx"))))</f>
        <v>1</v>
      </c>
      <c r="D5" s="10"/>
      <c r="F5" s="12" t="str">
        <f>B5&amp;"Q"&amp;C5</f>
        <v>2015Q1</v>
      </c>
    </row>
    <row r="6" spans="1:6" x14ac:dyDescent="0.2">
      <c r="A6" t="s">
        <v>12</v>
      </c>
      <c r="B6" s="11">
        <f>IF(C6&gt;C5,B9,B5)</f>
        <v>2014</v>
      </c>
      <c r="C6" s="11">
        <f>IF(C5=1,4,IF(C5=2,1,IF(C5=3,2,IF(C5=4,3,"xx"))))</f>
        <v>4</v>
      </c>
      <c r="D6" s="10"/>
      <c r="F6" s="12" t="str">
        <f>B6&amp;"Q"&amp;C6</f>
        <v>2014Q4</v>
      </c>
    </row>
    <row r="7" spans="1:6" x14ac:dyDescent="0.2">
      <c r="A7" t="s">
        <v>12</v>
      </c>
      <c r="B7" s="11">
        <f>IF(C7&gt;C6,B9,B6)</f>
        <v>2014</v>
      </c>
      <c r="C7" s="11">
        <f>IF(C6=1,4,IF(C6=2,1,IF(C6=3,2,IF(C6=4,3,"xx"))))</f>
        <v>3</v>
      </c>
      <c r="D7" s="10"/>
      <c r="F7" s="12" t="str">
        <f>B7&amp;"Q"&amp;C7</f>
        <v>2014Q3</v>
      </c>
    </row>
    <row r="8" spans="1:6" x14ac:dyDescent="0.2">
      <c r="A8" t="s">
        <v>20</v>
      </c>
    </row>
    <row r="9" spans="1:6" x14ac:dyDescent="0.2">
      <c r="A9" t="s">
        <v>13</v>
      </c>
      <c r="B9" s="11">
        <f>IF(D4=4,B4,B4-1)</f>
        <v>2014</v>
      </c>
      <c r="D9" s="2"/>
    </row>
  </sheetData>
  <sheetProtection password="CC6A" sheet="1" objects="1" scenarios="1"/>
  <phoneticPr fontId="0" type="noConversion"/>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0"/>
  </sheetPr>
  <dimension ref="A1:Y1803"/>
  <sheetViews>
    <sheetView workbookViewId="0"/>
  </sheetViews>
  <sheetFormatPr defaultRowHeight="12.75" x14ac:dyDescent="0.2"/>
  <cols>
    <col min="1" max="1" width="61" style="9" customWidth="1"/>
    <col min="2" max="2" width="13" style="9" customWidth="1"/>
    <col min="3" max="3" width="8.33203125" customWidth="1"/>
    <col min="4" max="4" width="72.83203125" customWidth="1"/>
    <col min="5" max="5" width="94.33203125" customWidth="1"/>
    <col min="6" max="6" width="20.83203125" hidden="1" customWidth="1"/>
    <col min="7" max="7" width="13.33203125" hidden="1" customWidth="1"/>
    <col min="8" max="8" width="17.6640625" hidden="1" customWidth="1"/>
    <col min="9" max="9" width="12.33203125" hidden="1" customWidth="1"/>
    <col min="10" max="10" width="9.5" style="9" customWidth="1"/>
    <col min="11" max="11" width="29.1640625" customWidth="1"/>
    <col min="12" max="12" width="5.83203125" customWidth="1"/>
    <col min="13" max="16" width="10.83203125" customWidth="1"/>
    <col min="17" max="17" width="13" customWidth="1"/>
    <col min="18" max="18" width="15" customWidth="1"/>
  </cols>
  <sheetData>
    <row r="1" spans="1:16" x14ac:dyDescent="0.2">
      <c r="A1" s="457" t="s">
        <v>2021</v>
      </c>
      <c r="B1" s="458" t="s">
        <v>2019</v>
      </c>
      <c r="C1" s="457" t="s">
        <v>2022</v>
      </c>
      <c r="D1" s="457" t="s">
        <v>4325</v>
      </c>
      <c r="E1" s="464" t="s">
        <v>4382</v>
      </c>
      <c r="F1" s="457" t="s">
        <v>4326</v>
      </c>
      <c r="G1" s="457" t="s">
        <v>4327</v>
      </c>
      <c r="H1" s="457" t="s">
        <v>4328</v>
      </c>
      <c r="I1" s="457"/>
      <c r="J1" s="458" t="s">
        <v>4324</v>
      </c>
      <c r="K1" s="459" t="s">
        <v>2020</v>
      </c>
      <c r="L1" s="9" t="s">
        <v>25</v>
      </c>
      <c r="M1" s="13" t="str">
        <f>'Table 1'!B5</f>
        <v>2014Q3</v>
      </c>
      <c r="N1" s="13" t="str">
        <f>'Table 1'!C5</f>
        <v>2014Q4</v>
      </c>
      <c r="O1" s="13" t="str">
        <f>'Table 1'!D5</f>
        <v>2015Q1</v>
      </c>
      <c r="P1" s="13" t="str">
        <f>'Table 1'!E5</f>
        <v>2015Q2</v>
      </c>
    </row>
    <row r="2" spans="1:16" x14ac:dyDescent="0.2">
      <c r="A2" s="101" t="str">
        <f>B2&amp;"_"&amp;C2&amp;"_"&amp;D2</f>
        <v>0001_T1_General Government</v>
      </c>
      <c r="B2" s="362" t="s">
        <v>2829</v>
      </c>
      <c r="C2" s="365" t="s">
        <v>2822</v>
      </c>
      <c r="D2" s="271" t="s">
        <v>27</v>
      </c>
      <c r="E2" s="540" t="str">
        <f>B2&amp;"_"&amp;C2&amp;"_"&amp;F2</f>
        <v>0001_T1_General Government</v>
      </c>
      <c r="F2" s="271" t="s">
        <v>27</v>
      </c>
      <c r="G2" s="271"/>
      <c r="H2" s="271"/>
      <c r="I2" s="271"/>
      <c r="J2" s="460">
        <f>Readme!C$29</f>
        <v>0</v>
      </c>
      <c r="K2" s="280" t="s">
        <v>212</v>
      </c>
      <c r="L2" s="419">
        <v>6</v>
      </c>
      <c r="M2" s="14">
        <f>'Table 1'!B6</f>
        <v>0</v>
      </c>
      <c r="N2" s="14">
        <f>'Table 1'!C6</f>
        <v>0</v>
      </c>
      <c r="O2" s="14">
        <f>'Table 1'!D6</f>
        <v>0</v>
      </c>
      <c r="P2" s="14">
        <f>'Table 1'!E6</f>
        <v>0</v>
      </c>
    </row>
    <row r="3" spans="1:16" x14ac:dyDescent="0.2">
      <c r="A3" s="101" t="str">
        <f>B3&amp;"_"&amp;C3&amp;"_"&amp;".. "&amp;D3</f>
        <v>0002_T1_.. Short-term</v>
      </c>
      <c r="B3" s="362" t="s">
        <v>2830</v>
      </c>
      <c r="C3" s="365" t="s">
        <v>2822</v>
      </c>
      <c r="D3" s="272" t="s">
        <v>1</v>
      </c>
      <c r="E3" s="540" t="str">
        <f>B3&amp;"_"&amp;C3&amp;"_"&amp;F3&amp;", "&amp;G3</f>
        <v>0002_T1_General Government, Short-term</v>
      </c>
      <c r="F3" s="271" t="s">
        <v>27</v>
      </c>
      <c r="G3" s="467" t="s">
        <v>1</v>
      </c>
      <c r="H3" s="271"/>
      <c r="I3" s="271"/>
      <c r="J3" s="463">
        <f>J2</f>
        <v>0</v>
      </c>
      <c r="K3" s="279" t="s">
        <v>213</v>
      </c>
      <c r="L3">
        <f>L2</f>
        <v>6</v>
      </c>
      <c r="M3" s="14">
        <f>'Table 1'!B7</f>
        <v>0</v>
      </c>
      <c r="N3" s="14">
        <f>'Table 1'!C7</f>
        <v>0</v>
      </c>
      <c r="O3" s="14">
        <f>'Table 1'!D7</f>
        <v>0</v>
      </c>
      <c r="P3" s="14">
        <f>'Table 1'!E7</f>
        <v>0</v>
      </c>
    </row>
    <row r="4" spans="1:16" x14ac:dyDescent="0.2">
      <c r="A4" s="101" t="str">
        <f>B4&amp;"_"&amp;C4&amp;"_"&amp;".... "&amp;D4</f>
        <v>0003_T1_.... Currency and deposits 3/</v>
      </c>
      <c r="B4" s="362" t="s">
        <v>2831</v>
      </c>
      <c r="C4" s="365" t="s">
        <v>2822</v>
      </c>
      <c r="D4" s="273" t="s">
        <v>126</v>
      </c>
      <c r="E4" s="540" t="str">
        <f>B4&amp;"_"&amp;C4&amp;"_"&amp;F4&amp;", "&amp;G4&amp;", "&amp;H4</f>
        <v>0003_T1_General Government, Short-term, Currency and deposits</v>
      </c>
      <c r="F4" s="271" t="s">
        <v>27</v>
      </c>
      <c r="G4" s="467" t="s">
        <v>1</v>
      </c>
      <c r="H4" s="465" t="s">
        <v>203</v>
      </c>
      <c r="I4" s="465"/>
      <c r="J4" s="463">
        <f t="shared" ref="J4:J67" si="0">J3</f>
        <v>0</v>
      </c>
      <c r="K4" s="279" t="s">
        <v>214</v>
      </c>
      <c r="L4">
        <f t="shared" ref="L4:L67" si="1">L3</f>
        <v>6</v>
      </c>
      <c r="M4" s="14">
        <f>'Table 1'!B8</f>
        <v>0</v>
      </c>
      <c r="N4" s="14">
        <f>'Table 1'!C8</f>
        <v>0</v>
      </c>
      <c r="O4" s="14">
        <f>'Table 1'!D8</f>
        <v>0</v>
      </c>
      <c r="P4" s="14">
        <f>'Table 1'!E8</f>
        <v>0</v>
      </c>
    </row>
    <row r="5" spans="1:16" x14ac:dyDescent="0.2">
      <c r="A5" s="101" t="str">
        <f>B5&amp;"_"&amp;C5&amp;"_"&amp;".... "&amp;D5</f>
        <v>0004_T1_.... Debt securities</v>
      </c>
      <c r="B5" s="362" t="s">
        <v>2832</v>
      </c>
      <c r="C5" s="365" t="s">
        <v>2822</v>
      </c>
      <c r="D5" s="273" t="s">
        <v>37</v>
      </c>
      <c r="E5" s="540" t="str">
        <f t="shared" ref="E5:E8" si="2">B5&amp;"_"&amp;C5&amp;"_"&amp;F5&amp;", "&amp;G5&amp;", "&amp;H5</f>
        <v>0004_T1_General Government, Short-term, Debt securities</v>
      </c>
      <c r="F5" s="271" t="s">
        <v>27</v>
      </c>
      <c r="G5" s="467" t="s">
        <v>1</v>
      </c>
      <c r="H5" s="465" t="s">
        <v>37</v>
      </c>
      <c r="I5" s="465"/>
      <c r="J5" s="463">
        <f t="shared" si="0"/>
        <v>0</v>
      </c>
      <c r="K5" s="279" t="s">
        <v>215</v>
      </c>
      <c r="L5">
        <f t="shared" si="1"/>
        <v>6</v>
      </c>
      <c r="M5" s="14">
        <f>'Table 1'!B9</f>
        <v>0</v>
      </c>
      <c r="N5" s="14">
        <f>'Table 1'!C9</f>
        <v>0</v>
      </c>
      <c r="O5" s="14">
        <f>'Table 1'!D9</f>
        <v>0</v>
      </c>
      <c r="P5" s="14">
        <f>'Table 1'!E9</f>
        <v>0</v>
      </c>
    </row>
    <row r="6" spans="1:16" x14ac:dyDescent="0.2">
      <c r="A6" s="101" t="str">
        <f>B6&amp;"_"&amp;C6&amp;"_"&amp;".... "&amp;D6</f>
        <v>0005_T1_.... Loans</v>
      </c>
      <c r="B6" s="362" t="s">
        <v>2833</v>
      </c>
      <c r="C6" s="365" t="s">
        <v>2822</v>
      </c>
      <c r="D6" s="273" t="s">
        <v>2</v>
      </c>
      <c r="E6" s="540" t="str">
        <f t="shared" si="2"/>
        <v>0005_T1_General Government, Short-term, Loans</v>
      </c>
      <c r="F6" s="271" t="s">
        <v>27</v>
      </c>
      <c r="G6" s="467" t="s">
        <v>1</v>
      </c>
      <c r="H6" s="465" t="s">
        <v>2</v>
      </c>
      <c r="I6" s="465"/>
      <c r="J6" s="463">
        <f t="shared" si="0"/>
        <v>0</v>
      </c>
      <c r="K6" s="279" t="s">
        <v>216</v>
      </c>
      <c r="L6">
        <f t="shared" si="1"/>
        <v>6</v>
      </c>
      <c r="M6" s="14">
        <f>'Table 1'!B10</f>
        <v>0</v>
      </c>
      <c r="N6" s="14">
        <f>'Table 1'!C10</f>
        <v>0</v>
      </c>
      <c r="O6" s="14">
        <f>'Table 1'!D10</f>
        <v>0</v>
      </c>
      <c r="P6" s="14">
        <f>'Table 1'!E10</f>
        <v>0</v>
      </c>
    </row>
    <row r="7" spans="1:16" x14ac:dyDescent="0.2">
      <c r="A7" s="101" t="str">
        <f>B7&amp;"_"&amp;C7&amp;"_"&amp;".... "&amp;D7</f>
        <v>0006_T1_.... Trade credit and advances</v>
      </c>
      <c r="B7" s="362" t="s">
        <v>2834</v>
      </c>
      <c r="C7" s="365" t="s">
        <v>2822</v>
      </c>
      <c r="D7" s="273" t="s">
        <v>38</v>
      </c>
      <c r="E7" s="540" t="str">
        <f t="shared" si="2"/>
        <v>0006_T1_General Government, Short-term, Trade credit and advances</v>
      </c>
      <c r="F7" s="271" t="s">
        <v>27</v>
      </c>
      <c r="G7" s="467" t="s">
        <v>1</v>
      </c>
      <c r="H7" s="465" t="s">
        <v>38</v>
      </c>
      <c r="I7" s="465"/>
      <c r="J7" s="463">
        <f t="shared" si="0"/>
        <v>0</v>
      </c>
      <c r="K7" s="279" t="s">
        <v>217</v>
      </c>
      <c r="L7">
        <f t="shared" si="1"/>
        <v>6</v>
      </c>
      <c r="M7" s="14">
        <f>'Table 1'!B11</f>
        <v>0</v>
      </c>
      <c r="N7" s="14">
        <f>'Table 1'!C11</f>
        <v>0</v>
      </c>
      <c r="O7" s="14">
        <f>'Table 1'!D11</f>
        <v>0</v>
      </c>
      <c r="P7" s="14">
        <f>'Table 1'!E11</f>
        <v>0</v>
      </c>
    </row>
    <row r="8" spans="1:16" x14ac:dyDescent="0.2">
      <c r="A8" s="101" t="str">
        <f>B8&amp;"_"&amp;C8&amp;"_"&amp;".... "&amp;D8</f>
        <v>0007_T1_.... Other debt liabilities 4/ 5/</v>
      </c>
      <c r="B8" s="362" t="s">
        <v>2835</v>
      </c>
      <c r="C8" s="365" t="s">
        <v>2822</v>
      </c>
      <c r="D8" s="273" t="s">
        <v>127</v>
      </c>
      <c r="E8" s="540" t="str">
        <f t="shared" si="2"/>
        <v>0007_T1_General Government, Short-term, Other debt liabilities</v>
      </c>
      <c r="F8" s="271" t="s">
        <v>27</v>
      </c>
      <c r="G8" s="467" t="s">
        <v>1</v>
      </c>
      <c r="H8" s="465" t="s">
        <v>4329</v>
      </c>
      <c r="I8" s="465"/>
      <c r="J8" s="463">
        <f t="shared" si="0"/>
        <v>0</v>
      </c>
      <c r="K8" s="279" t="s">
        <v>218</v>
      </c>
      <c r="L8">
        <f t="shared" si="1"/>
        <v>6</v>
      </c>
      <c r="M8" s="14">
        <f>'Table 1'!B12</f>
        <v>0</v>
      </c>
      <c r="N8" s="14">
        <f>'Table 1'!C12</f>
        <v>0</v>
      </c>
      <c r="O8" s="14">
        <f>'Table 1'!D12</f>
        <v>0</v>
      </c>
      <c r="P8" s="14">
        <f>'Table 1'!E12</f>
        <v>0</v>
      </c>
    </row>
    <row r="9" spans="1:16" x14ac:dyDescent="0.2">
      <c r="A9" s="101" t="str">
        <f>B9&amp;"_"&amp;C9&amp;"_"&amp;".. "&amp;D9</f>
        <v>0008_T1_.. Long-term</v>
      </c>
      <c r="B9" s="362" t="s">
        <v>2836</v>
      </c>
      <c r="C9" s="365" t="s">
        <v>2822</v>
      </c>
      <c r="D9" s="272" t="s">
        <v>3</v>
      </c>
      <c r="E9" s="540" t="str">
        <f>B9&amp;"_"&amp;C9&amp;"_"&amp;F9&amp;", "&amp;G9</f>
        <v>0008_T1_General Government, Long-term</v>
      </c>
      <c r="F9" s="271" t="s">
        <v>27</v>
      </c>
      <c r="G9" s="467" t="s">
        <v>3</v>
      </c>
      <c r="H9" s="272"/>
      <c r="I9" s="272"/>
      <c r="J9" s="463">
        <f t="shared" si="0"/>
        <v>0</v>
      </c>
      <c r="K9" s="279" t="s">
        <v>219</v>
      </c>
      <c r="L9">
        <f t="shared" si="1"/>
        <v>6</v>
      </c>
      <c r="M9" s="14">
        <f>'Table 1'!B13</f>
        <v>0</v>
      </c>
      <c r="N9" s="14">
        <f>'Table 1'!C13</f>
        <v>0</v>
      </c>
      <c r="O9" s="14">
        <f>'Table 1'!D13</f>
        <v>0</v>
      </c>
      <c r="P9" s="14">
        <f>'Table 1'!E13</f>
        <v>0</v>
      </c>
    </row>
    <row r="10" spans="1:16" x14ac:dyDescent="0.2">
      <c r="A10" s="101" t="str">
        <f t="shared" ref="A10:A15" si="3">B10&amp;"_"&amp;C10&amp;"_"&amp;".... "&amp;D10</f>
        <v>0009_T1_.... Special drawing rights (allocations) 6/</v>
      </c>
      <c r="B10" s="362" t="s">
        <v>2837</v>
      </c>
      <c r="C10" s="365" t="s">
        <v>2822</v>
      </c>
      <c r="D10" s="273" t="s">
        <v>4160</v>
      </c>
      <c r="E10" s="540" t="str">
        <f>B10&amp;"_"&amp;C10&amp;"_"&amp;F10&amp;", "&amp;G10&amp;", "&amp;H10</f>
        <v>0009_T1_General Government, Long-term, Special drawing rights (allocations)</v>
      </c>
      <c r="F10" s="271" t="s">
        <v>27</v>
      </c>
      <c r="G10" s="467" t="s">
        <v>3</v>
      </c>
      <c r="H10" s="465" t="s">
        <v>4330</v>
      </c>
      <c r="I10" s="465"/>
      <c r="J10" s="463">
        <f t="shared" si="0"/>
        <v>0</v>
      </c>
      <c r="K10" s="279" t="s">
        <v>220</v>
      </c>
      <c r="L10">
        <f t="shared" si="1"/>
        <v>6</v>
      </c>
      <c r="M10" s="14">
        <f>'Table 1'!B14</f>
        <v>0</v>
      </c>
      <c r="N10" s="14">
        <f>'Table 1'!C14</f>
        <v>0</v>
      </c>
      <c r="O10" s="14">
        <f>'Table 1'!D14</f>
        <v>0</v>
      </c>
      <c r="P10" s="14">
        <f>'Table 1'!E14</f>
        <v>0</v>
      </c>
    </row>
    <row r="11" spans="1:16" x14ac:dyDescent="0.2">
      <c r="A11" s="101" t="str">
        <f t="shared" si="3"/>
        <v>0010_T1_.... Currency and deposits 3/</v>
      </c>
      <c r="B11" s="362" t="s">
        <v>2838</v>
      </c>
      <c r="C11" s="365" t="s">
        <v>2822</v>
      </c>
      <c r="D11" s="273" t="s">
        <v>126</v>
      </c>
      <c r="E11" s="540" t="str">
        <f t="shared" ref="E11:E15" si="4">B11&amp;"_"&amp;C11&amp;"_"&amp;F11&amp;", "&amp;G11&amp;", "&amp;H11</f>
        <v>0010_T1_General Government, Long-term, Currency and deposits</v>
      </c>
      <c r="F11" s="271" t="s">
        <v>27</v>
      </c>
      <c r="G11" s="467" t="s">
        <v>3</v>
      </c>
      <c r="H11" s="465" t="s">
        <v>203</v>
      </c>
      <c r="I11" s="465"/>
      <c r="J11" s="463">
        <f t="shared" si="0"/>
        <v>0</v>
      </c>
      <c r="K11" s="279" t="s">
        <v>221</v>
      </c>
      <c r="L11">
        <f t="shared" si="1"/>
        <v>6</v>
      </c>
      <c r="M11" s="14">
        <f>'Table 1'!B15</f>
        <v>0</v>
      </c>
      <c r="N11" s="14">
        <f>'Table 1'!C15</f>
        <v>0</v>
      </c>
      <c r="O11" s="14">
        <f>'Table 1'!D15</f>
        <v>0</v>
      </c>
      <c r="P11" s="14">
        <f>'Table 1'!E15</f>
        <v>0</v>
      </c>
    </row>
    <row r="12" spans="1:16" x14ac:dyDescent="0.2">
      <c r="A12" s="101" t="str">
        <f t="shared" si="3"/>
        <v>0011_T1_.... Debt securities</v>
      </c>
      <c r="B12" s="362" t="s">
        <v>2839</v>
      </c>
      <c r="C12" s="365" t="s">
        <v>2822</v>
      </c>
      <c r="D12" s="273" t="s">
        <v>37</v>
      </c>
      <c r="E12" s="540" t="str">
        <f t="shared" si="4"/>
        <v>0011_T1_General Government, Long-term, Debt securities</v>
      </c>
      <c r="F12" s="271" t="s">
        <v>27</v>
      </c>
      <c r="G12" s="467" t="s">
        <v>3</v>
      </c>
      <c r="H12" s="465" t="s">
        <v>37</v>
      </c>
      <c r="I12" s="465"/>
      <c r="J12" s="463">
        <f t="shared" si="0"/>
        <v>0</v>
      </c>
      <c r="K12" s="279" t="s">
        <v>222</v>
      </c>
      <c r="L12">
        <f t="shared" si="1"/>
        <v>6</v>
      </c>
      <c r="M12" s="14">
        <f>'Table 1'!B16</f>
        <v>0</v>
      </c>
      <c r="N12" s="14">
        <f>'Table 1'!C16</f>
        <v>0</v>
      </c>
      <c r="O12" s="14">
        <f>'Table 1'!D16</f>
        <v>0</v>
      </c>
      <c r="P12" s="14">
        <f>'Table 1'!E16</f>
        <v>0</v>
      </c>
    </row>
    <row r="13" spans="1:16" x14ac:dyDescent="0.2">
      <c r="A13" s="101" t="str">
        <f t="shared" si="3"/>
        <v>0012_T1_.... Loans</v>
      </c>
      <c r="B13" s="362" t="s">
        <v>2840</v>
      </c>
      <c r="C13" s="365" t="s">
        <v>2822</v>
      </c>
      <c r="D13" s="273" t="s">
        <v>2</v>
      </c>
      <c r="E13" s="540" t="str">
        <f t="shared" si="4"/>
        <v>0012_T1_General Government, Long-term, Loans</v>
      </c>
      <c r="F13" s="271" t="s">
        <v>27</v>
      </c>
      <c r="G13" s="467" t="s">
        <v>3</v>
      </c>
      <c r="H13" s="465" t="s">
        <v>2</v>
      </c>
      <c r="I13" s="465"/>
      <c r="J13" s="463">
        <f t="shared" si="0"/>
        <v>0</v>
      </c>
      <c r="K13" s="279" t="s">
        <v>223</v>
      </c>
      <c r="L13">
        <f t="shared" si="1"/>
        <v>6</v>
      </c>
      <c r="M13" s="14">
        <f>'Table 1'!B17</f>
        <v>0</v>
      </c>
      <c r="N13" s="14">
        <f>'Table 1'!C17</f>
        <v>0</v>
      </c>
      <c r="O13" s="14">
        <f>'Table 1'!D17</f>
        <v>0</v>
      </c>
      <c r="P13" s="14">
        <f>'Table 1'!E17</f>
        <v>0</v>
      </c>
    </row>
    <row r="14" spans="1:16" x14ac:dyDescent="0.2">
      <c r="A14" s="101" t="str">
        <f t="shared" si="3"/>
        <v>0013_T1_.... Trade credit and advances</v>
      </c>
      <c r="B14" s="362" t="s">
        <v>2841</v>
      </c>
      <c r="C14" s="365" t="s">
        <v>2822</v>
      </c>
      <c r="D14" s="273" t="s">
        <v>38</v>
      </c>
      <c r="E14" s="540" t="str">
        <f t="shared" si="4"/>
        <v>0013_T1_General Government, Long-term, Trade credit and advances</v>
      </c>
      <c r="F14" s="271" t="s">
        <v>27</v>
      </c>
      <c r="G14" s="467" t="s">
        <v>3</v>
      </c>
      <c r="H14" s="465" t="s">
        <v>38</v>
      </c>
      <c r="I14" s="465"/>
      <c r="J14" s="463">
        <f t="shared" si="0"/>
        <v>0</v>
      </c>
      <c r="K14" s="279" t="s">
        <v>224</v>
      </c>
      <c r="L14">
        <f t="shared" si="1"/>
        <v>6</v>
      </c>
      <c r="M14" s="14">
        <f>'Table 1'!B18</f>
        <v>0</v>
      </c>
      <c r="N14" s="14">
        <f>'Table 1'!C18</f>
        <v>0</v>
      </c>
      <c r="O14" s="14">
        <f>'Table 1'!D18</f>
        <v>0</v>
      </c>
      <c r="P14" s="14">
        <f>'Table 1'!E18</f>
        <v>0</v>
      </c>
    </row>
    <row r="15" spans="1:16" x14ac:dyDescent="0.2">
      <c r="A15" s="101" t="str">
        <f t="shared" si="3"/>
        <v>0014_T1_.... Other debt liabilities 4/</v>
      </c>
      <c r="B15" s="362" t="s">
        <v>2842</v>
      </c>
      <c r="C15" s="365" t="s">
        <v>2822</v>
      </c>
      <c r="D15" s="273" t="s">
        <v>128</v>
      </c>
      <c r="E15" s="540" t="str">
        <f t="shared" si="4"/>
        <v>0014_T1_General Government, Long-term, Other debt liabilities</v>
      </c>
      <c r="F15" s="271" t="s">
        <v>27</v>
      </c>
      <c r="G15" s="467" t="s">
        <v>3</v>
      </c>
      <c r="H15" s="465" t="s">
        <v>4329</v>
      </c>
      <c r="I15" s="465"/>
      <c r="J15" s="463">
        <f t="shared" si="0"/>
        <v>0</v>
      </c>
      <c r="K15" s="279" t="s">
        <v>225</v>
      </c>
      <c r="L15">
        <f t="shared" si="1"/>
        <v>6</v>
      </c>
      <c r="M15" s="14">
        <f>'Table 1'!B19</f>
        <v>0</v>
      </c>
      <c r="N15" s="14">
        <f>'Table 1'!C19</f>
        <v>0</v>
      </c>
      <c r="O15" s="14">
        <f>'Table 1'!D19</f>
        <v>0</v>
      </c>
      <c r="P15" s="14">
        <f>'Table 1'!E19</f>
        <v>0</v>
      </c>
    </row>
    <row r="16" spans="1:16" x14ac:dyDescent="0.2">
      <c r="A16" s="101" t="str">
        <f>B16&amp;"_"&amp;C16&amp;"_"&amp;D16</f>
        <v>0015_T1_Central Bank</v>
      </c>
      <c r="B16" s="362" t="s">
        <v>2843</v>
      </c>
      <c r="C16" s="365" t="s">
        <v>2822</v>
      </c>
      <c r="D16" s="271" t="s">
        <v>55</v>
      </c>
      <c r="E16" s="540" t="str">
        <f>B16&amp;"_"&amp;C16&amp;"_"&amp;F16</f>
        <v>0015_T1_Central Bank</v>
      </c>
      <c r="F16" s="271" t="s">
        <v>55</v>
      </c>
      <c r="G16" s="271"/>
      <c r="H16" s="271"/>
      <c r="I16" s="271"/>
      <c r="J16" s="463">
        <f t="shared" si="0"/>
        <v>0</v>
      </c>
      <c r="K16" s="280" t="s">
        <v>226</v>
      </c>
      <c r="L16">
        <f t="shared" si="1"/>
        <v>6</v>
      </c>
      <c r="M16" s="14">
        <f>'Table 1'!B20</f>
        <v>0</v>
      </c>
      <c r="N16" s="14">
        <f>'Table 1'!C20</f>
        <v>0</v>
      </c>
      <c r="O16" s="14">
        <f>'Table 1'!D20</f>
        <v>0</v>
      </c>
      <c r="P16" s="14">
        <f>'Table 1'!E20</f>
        <v>0</v>
      </c>
    </row>
    <row r="17" spans="1:16" x14ac:dyDescent="0.2">
      <c r="A17" s="101" t="str">
        <f>B17&amp;"_"&amp;C17&amp;"_"&amp;".. "&amp;D17</f>
        <v>0016_T1_.. Short-term</v>
      </c>
      <c r="B17" s="362" t="s">
        <v>2844</v>
      </c>
      <c r="C17" s="365" t="s">
        <v>2822</v>
      </c>
      <c r="D17" s="272" t="s">
        <v>1</v>
      </c>
      <c r="E17" s="540" t="str">
        <f>B17&amp;"_"&amp;C17&amp;"_"&amp;F17&amp;", "&amp;G17</f>
        <v>0016_T1_Central Bank, Short-term</v>
      </c>
      <c r="F17" s="271" t="s">
        <v>55</v>
      </c>
      <c r="G17" s="467" t="s">
        <v>1</v>
      </c>
      <c r="H17" s="272"/>
      <c r="I17" s="272"/>
      <c r="J17" s="463">
        <f t="shared" si="0"/>
        <v>0</v>
      </c>
      <c r="K17" s="279" t="s">
        <v>227</v>
      </c>
      <c r="L17">
        <f t="shared" si="1"/>
        <v>6</v>
      </c>
      <c r="M17" s="14">
        <f>'Table 1'!B21</f>
        <v>0</v>
      </c>
      <c r="N17" s="14">
        <f>'Table 1'!C21</f>
        <v>0</v>
      </c>
      <c r="O17" s="14">
        <f>'Table 1'!D21</f>
        <v>0</v>
      </c>
      <c r="P17" s="14">
        <f>'Table 1'!E21</f>
        <v>0</v>
      </c>
    </row>
    <row r="18" spans="1:16" x14ac:dyDescent="0.2">
      <c r="A18" s="101" t="str">
        <f>B18&amp;"_"&amp;C18&amp;"_"&amp;".... "&amp;D18</f>
        <v>0017_T1_.... Currency and deposits 3/</v>
      </c>
      <c r="B18" s="362" t="s">
        <v>2845</v>
      </c>
      <c r="C18" s="365" t="s">
        <v>2822</v>
      </c>
      <c r="D18" s="273" t="s">
        <v>126</v>
      </c>
      <c r="E18" s="540" t="str">
        <f>B18&amp;"_"&amp;C18&amp;"_"&amp;F18&amp;", "&amp;G18&amp;", "&amp;H18</f>
        <v>0017_T1_Central Bank, Short-term, Currency and deposits</v>
      </c>
      <c r="F18" s="271" t="s">
        <v>55</v>
      </c>
      <c r="G18" s="467" t="s">
        <v>1</v>
      </c>
      <c r="H18" s="465" t="s">
        <v>203</v>
      </c>
      <c r="I18" s="465"/>
      <c r="J18" s="463">
        <f t="shared" si="0"/>
        <v>0</v>
      </c>
      <c r="K18" s="279" t="s">
        <v>228</v>
      </c>
      <c r="L18">
        <f t="shared" si="1"/>
        <v>6</v>
      </c>
      <c r="M18" s="14">
        <f>'Table 1'!B22</f>
        <v>0</v>
      </c>
      <c r="N18" s="14">
        <f>'Table 1'!C22</f>
        <v>0</v>
      </c>
      <c r="O18" s="14">
        <f>'Table 1'!D22</f>
        <v>0</v>
      </c>
      <c r="P18" s="14">
        <f>'Table 1'!E22</f>
        <v>0</v>
      </c>
    </row>
    <row r="19" spans="1:16" x14ac:dyDescent="0.2">
      <c r="A19" s="101" t="str">
        <f>B19&amp;"_"&amp;C19&amp;"_"&amp;".... "&amp;D19</f>
        <v>0018_T1_.... Debt securities</v>
      </c>
      <c r="B19" s="362" t="s">
        <v>2846</v>
      </c>
      <c r="C19" s="365" t="s">
        <v>2822</v>
      </c>
      <c r="D19" s="273" t="s">
        <v>37</v>
      </c>
      <c r="E19" s="540" t="str">
        <f t="shared" ref="E19:E22" si="5">B19&amp;"_"&amp;C19&amp;"_"&amp;F19&amp;", "&amp;G19&amp;", "&amp;H19</f>
        <v>0018_T1_Central Bank, Short-term, Debt securities</v>
      </c>
      <c r="F19" s="271" t="s">
        <v>55</v>
      </c>
      <c r="G19" s="467" t="s">
        <v>1</v>
      </c>
      <c r="H19" s="465" t="s">
        <v>37</v>
      </c>
      <c r="I19" s="465"/>
      <c r="J19" s="463">
        <f t="shared" si="0"/>
        <v>0</v>
      </c>
      <c r="K19" s="279" t="s">
        <v>229</v>
      </c>
      <c r="L19">
        <f t="shared" si="1"/>
        <v>6</v>
      </c>
      <c r="M19" s="14">
        <f>'Table 1'!B23</f>
        <v>0</v>
      </c>
      <c r="N19" s="14">
        <f>'Table 1'!C23</f>
        <v>0</v>
      </c>
      <c r="O19" s="14">
        <f>'Table 1'!D23</f>
        <v>0</v>
      </c>
      <c r="P19" s="14">
        <f>'Table 1'!E23</f>
        <v>0</v>
      </c>
    </row>
    <row r="20" spans="1:16" x14ac:dyDescent="0.2">
      <c r="A20" s="101" t="str">
        <f>B20&amp;"_"&amp;C20&amp;"_"&amp;".... "&amp;D20</f>
        <v>0019_T1_.... Loans</v>
      </c>
      <c r="B20" s="362" t="s">
        <v>2847</v>
      </c>
      <c r="C20" s="365" t="s">
        <v>2822</v>
      </c>
      <c r="D20" s="273" t="s">
        <v>2</v>
      </c>
      <c r="E20" s="540" t="str">
        <f t="shared" si="5"/>
        <v>0019_T1_Central Bank, Short-term, Loans</v>
      </c>
      <c r="F20" s="271" t="s">
        <v>55</v>
      </c>
      <c r="G20" s="467" t="s">
        <v>1</v>
      </c>
      <c r="H20" s="465" t="s">
        <v>2</v>
      </c>
      <c r="I20" s="465"/>
      <c r="J20" s="463">
        <f t="shared" si="0"/>
        <v>0</v>
      </c>
      <c r="K20" s="279" t="s">
        <v>230</v>
      </c>
      <c r="L20">
        <f t="shared" si="1"/>
        <v>6</v>
      </c>
      <c r="M20" s="14">
        <f>'Table 1'!B24</f>
        <v>0</v>
      </c>
      <c r="N20" s="14">
        <f>'Table 1'!C24</f>
        <v>0</v>
      </c>
      <c r="O20" s="14">
        <f>'Table 1'!D24</f>
        <v>0</v>
      </c>
      <c r="P20" s="14">
        <f>'Table 1'!E24</f>
        <v>0</v>
      </c>
    </row>
    <row r="21" spans="1:16" x14ac:dyDescent="0.2">
      <c r="A21" s="101" t="str">
        <f>B21&amp;"_"&amp;C21&amp;"_"&amp;".... "&amp;D21</f>
        <v>0020_T1_.... Trade credit and advances</v>
      </c>
      <c r="B21" s="362" t="s">
        <v>2848</v>
      </c>
      <c r="C21" s="365" t="s">
        <v>2822</v>
      </c>
      <c r="D21" s="273" t="s">
        <v>38</v>
      </c>
      <c r="E21" s="540" t="str">
        <f t="shared" si="5"/>
        <v>0020_T1_Central Bank, Short-term, Trade credit and advances</v>
      </c>
      <c r="F21" s="271" t="s">
        <v>55</v>
      </c>
      <c r="G21" s="467" t="s">
        <v>1</v>
      </c>
      <c r="H21" s="465" t="s">
        <v>38</v>
      </c>
      <c r="I21" s="465"/>
      <c r="J21" s="463">
        <f t="shared" si="0"/>
        <v>0</v>
      </c>
      <c r="K21" s="279" t="s">
        <v>231</v>
      </c>
      <c r="L21">
        <f t="shared" si="1"/>
        <v>6</v>
      </c>
      <c r="M21" s="14">
        <f>'Table 1'!B25</f>
        <v>0</v>
      </c>
      <c r="N21" s="14">
        <f>'Table 1'!C25</f>
        <v>0</v>
      </c>
      <c r="O21" s="14">
        <f>'Table 1'!D25</f>
        <v>0</v>
      </c>
      <c r="P21" s="14">
        <f>'Table 1'!E25</f>
        <v>0</v>
      </c>
    </row>
    <row r="22" spans="1:16" x14ac:dyDescent="0.2">
      <c r="A22" s="101" t="str">
        <f>B22&amp;"_"&amp;C22&amp;"_"&amp;".... "&amp;D22</f>
        <v>0021_T1_.... Other debt liabilities 4/ 5/</v>
      </c>
      <c r="B22" s="362" t="s">
        <v>2849</v>
      </c>
      <c r="C22" s="365" t="s">
        <v>2822</v>
      </c>
      <c r="D22" s="273" t="s">
        <v>127</v>
      </c>
      <c r="E22" s="540" t="str">
        <f t="shared" si="5"/>
        <v>0021_T1_Central Bank, Short-term, Other debt liabilities</v>
      </c>
      <c r="F22" s="271" t="s">
        <v>55</v>
      </c>
      <c r="G22" s="467" t="s">
        <v>1</v>
      </c>
      <c r="H22" s="465" t="s">
        <v>4329</v>
      </c>
      <c r="I22" s="465"/>
      <c r="J22" s="463">
        <f t="shared" si="0"/>
        <v>0</v>
      </c>
      <c r="K22" s="279" t="s">
        <v>232</v>
      </c>
      <c r="L22">
        <f t="shared" si="1"/>
        <v>6</v>
      </c>
      <c r="M22" s="14">
        <f>'Table 1'!B26</f>
        <v>0</v>
      </c>
      <c r="N22" s="14">
        <f>'Table 1'!C26</f>
        <v>0</v>
      </c>
      <c r="O22" s="14">
        <f>'Table 1'!D26</f>
        <v>0</v>
      </c>
      <c r="P22" s="14">
        <f>'Table 1'!E26</f>
        <v>0</v>
      </c>
    </row>
    <row r="23" spans="1:16" x14ac:dyDescent="0.2">
      <c r="A23" s="101" t="str">
        <f>B23&amp;"_"&amp;C23&amp;"_"&amp;".. "&amp;D23</f>
        <v>0022_T1_.. Long-term</v>
      </c>
      <c r="B23" s="362" t="s">
        <v>2850</v>
      </c>
      <c r="C23" s="365" t="s">
        <v>2822</v>
      </c>
      <c r="D23" s="272" t="s">
        <v>3</v>
      </c>
      <c r="E23" s="540" t="str">
        <f>B23&amp;"_"&amp;C23&amp;"_"&amp;F23&amp;", "&amp;G23</f>
        <v>0022_T1_Central Bank, Long-term</v>
      </c>
      <c r="F23" s="271" t="s">
        <v>55</v>
      </c>
      <c r="G23" s="467" t="s">
        <v>3</v>
      </c>
      <c r="H23" s="272"/>
      <c r="I23" s="272"/>
      <c r="J23" s="463">
        <f t="shared" si="0"/>
        <v>0</v>
      </c>
      <c r="K23" s="279" t="s">
        <v>233</v>
      </c>
      <c r="L23">
        <f t="shared" si="1"/>
        <v>6</v>
      </c>
      <c r="M23" s="14">
        <f>'Table 1'!B27</f>
        <v>0</v>
      </c>
      <c r="N23" s="14">
        <f>'Table 1'!C27</f>
        <v>0</v>
      </c>
      <c r="O23" s="14">
        <f>'Table 1'!D27</f>
        <v>0</v>
      </c>
      <c r="P23" s="14">
        <f>'Table 1'!E27</f>
        <v>0</v>
      </c>
    </row>
    <row r="24" spans="1:16" x14ac:dyDescent="0.2">
      <c r="A24" s="101" t="str">
        <f t="shared" ref="A24:A29" si="6">B24&amp;"_"&amp;C24&amp;"_"&amp;".... "&amp;D24</f>
        <v>0023_T1_.... Special drawing rights (allocations) 6/</v>
      </c>
      <c r="B24" s="362" t="s">
        <v>2851</v>
      </c>
      <c r="C24" s="365" t="s">
        <v>2822</v>
      </c>
      <c r="D24" s="273" t="s">
        <v>4160</v>
      </c>
      <c r="E24" s="540" t="str">
        <f>B24&amp;"_"&amp;C24&amp;"_"&amp;F24&amp;", "&amp;G24&amp;", "&amp;H24</f>
        <v>0023_T1_Central Bank, Long-term, Special drawing rights (allocations)</v>
      </c>
      <c r="F24" s="271" t="s">
        <v>55</v>
      </c>
      <c r="G24" s="467" t="s">
        <v>3</v>
      </c>
      <c r="H24" s="465" t="s">
        <v>4330</v>
      </c>
      <c r="I24" s="465"/>
      <c r="J24" s="463">
        <f t="shared" si="0"/>
        <v>0</v>
      </c>
      <c r="K24" s="279" t="s">
        <v>234</v>
      </c>
      <c r="L24">
        <f t="shared" si="1"/>
        <v>6</v>
      </c>
      <c r="M24" s="14">
        <f>'Table 1'!B28</f>
        <v>0</v>
      </c>
      <c r="N24" s="14">
        <f>'Table 1'!C28</f>
        <v>0</v>
      </c>
      <c r="O24" s="14">
        <f>'Table 1'!D28</f>
        <v>0</v>
      </c>
      <c r="P24" s="14">
        <f>'Table 1'!E28</f>
        <v>0</v>
      </c>
    </row>
    <row r="25" spans="1:16" x14ac:dyDescent="0.2">
      <c r="A25" s="101" t="str">
        <f t="shared" si="6"/>
        <v>0024_T1_.... Currency and deposits 3/</v>
      </c>
      <c r="B25" s="362" t="s">
        <v>2852</v>
      </c>
      <c r="C25" s="365" t="s">
        <v>2822</v>
      </c>
      <c r="D25" s="273" t="s">
        <v>126</v>
      </c>
      <c r="E25" s="540" t="str">
        <f t="shared" ref="E25:E29" si="7">B25&amp;"_"&amp;C25&amp;"_"&amp;F25&amp;", "&amp;G25&amp;", "&amp;H25</f>
        <v>0024_T1_Central Bank, Long-term, Currency and deposits</v>
      </c>
      <c r="F25" s="271" t="s">
        <v>55</v>
      </c>
      <c r="G25" s="467" t="s">
        <v>3</v>
      </c>
      <c r="H25" s="465" t="s">
        <v>203</v>
      </c>
      <c r="I25" s="465"/>
      <c r="J25" s="463">
        <f t="shared" si="0"/>
        <v>0</v>
      </c>
      <c r="K25" s="279" t="s">
        <v>235</v>
      </c>
      <c r="L25">
        <f t="shared" si="1"/>
        <v>6</v>
      </c>
      <c r="M25" s="14">
        <f>'Table 1'!B29</f>
        <v>0</v>
      </c>
      <c r="N25" s="14">
        <f>'Table 1'!C29</f>
        <v>0</v>
      </c>
      <c r="O25" s="14">
        <f>'Table 1'!D29</f>
        <v>0</v>
      </c>
      <c r="P25" s="14">
        <f>'Table 1'!E29</f>
        <v>0</v>
      </c>
    </row>
    <row r="26" spans="1:16" x14ac:dyDescent="0.2">
      <c r="A26" s="101" t="str">
        <f t="shared" si="6"/>
        <v>0025_T1_.... Debt securities</v>
      </c>
      <c r="B26" s="362" t="s">
        <v>2853</v>
      </c>
      <c r="C26" s="365" t="s">
        <v>2822</v>
      </c>
      <c r="D26" s="273" t="s">
        <v>37</v>
      </c>
      <c r="E26" s="540" t="str">
        <f t="shared" si="7"/>
        <v>0025_T1_Central Bank, Long-term, Debt securities</v>
      </c>
      <c r="F26" s="271" t="s">
        <v>55</v>
      </c>
      <c r="G26" s="467" t="s">
        <v>3</v>
      </c>
      <c r="H26" s="465" t="s">
        <v>37</v>
      </c>
      <c r="I26" s="465"/>
      <c r="J26" s="463">
        <f t="shared" si="0"/>
        <v>0</v>
      </c>
      <c r="K26" s="279" t="s">
        <v>236</v>
      </c>
      <c r="L26">
        <f t="shared" si="1"/>
        <v>6</v>
      </c>
      <c r="M26" s="14">
        <f>'Table 1'!B30</f>
        <v>0</v>
      </c>
      <c r="N26" s="14">
        <f>'Table 1'!C30</f>
        <v>0</v>
      </c>
      <c r="O26" s="14">
        <f>'Table 1'!D30</f>
        <v>0</v>
      </c>
      <c r="P26" s="14">
        <f>'Table 1'!E30</f>
        <v>0</v>
      </c>
    </row>
    <row r="27" spans="1:16" x14ac:dyDescent="0.2">
      <c r="A27" s="101" t="str">
        <f t="shared" si="6"/>
        <v>0026_T1_.... Loans</v>
      </c>
      <c r="B27" s="362" t="s">
        <v>2854</v>
      </c>
      <c r="C27" s="365" t="s">
        <v>2822</v>
      </c>
      <c r="D27" s="273" t="s">
        <v>2</v>
      </c>
      <c r="E27" s="540" t="str">
        <f t="shared" si="7"/>
        <v>0026_T1_Central Bank, Long-term, Loans</v>
      </c>
      <c r="F27" s="271" t="s">
        <v>55</v>
      </c>
      <c r="G27" s="467" t="s">
        <v>3</v>
      </c>
      <c r="H27" s="465" t="s">
        <v>2</v>
      </c>
      <c r="I27" s="465"/>
      <c r="J27" s="463">
        <f t="shared" si="0"/>
        <v>0</v>
      </c>
      <c r="K27" s="279" t="s">
        <v>237</v>
      </c>
      <c r="L27">
        <f t="shared" si="1"/>
        <v>6</v>
      </c>
      <c r="M27" s="14">
        <f>'Table 1'!B31</f>
        <v>0</v>
      </c>
      <c r="N27" s="14">
        <f>'Table 1'!C31</f>
        <v>0</v>
      </c>
      <c r="O27" s="14">
        <f>'Table 1'!D31</f>
        <v>0</v>
      </c>
      <c r="P27" s="14">
        <f>'Table 1'!E31</f>
        <v>0</v>
      </c>
    </row>
    <row r="28" spans="1:16" x14ac:dyDescent="0.2">
      <c r="A28" s="101" t="str">
        <f t="shared" si="6"/>
        <v>0027_T1_.... Trade credit and advances</v>
      </c>
      <c r="B28" s="362" t="s">
        <v>2855</v>
      </c>
      <c r="C28" s="365" t="s">
        <v>2822</v>
      </c>
      <c r="D28" s="273" t="s">
        <v>38</v>
      </c>
      <c r="E28" s="540" t="str">
        <f t="shared" si="7"/>
        <v>0027_T1_Central Bank, Long-term, Trade credit and advances</v>
      </c>
      <c r="F28" s="271" t="s">
        <v>55</v>
      </c>
      <c r="G28" s="467" t="s">
        <v>3</v>
      </c>
      <c r="H28" s="465" t="s">
        <v>38</v>
      </c>
      <c r="I28" s="465"/>
      <c r="J28" s="463">
        <f t="shared" si="0"/>
        <v>0</v>
      </c>
      <c r="K28" s="279" t="s">
        <v>238</v>
      </c>
      <c r="L28">
        <f t="shared" si="1"/>
        <v>6</v>
      </c>
      <c r="M28" s="14">
        <f>'Table 1'!B32</f>
        <v>0</v>
      </c>
      <c r="N28" s="14">
        <f>'Table 1'!C32</f>
        <v>0</v>
      </c>
      <c r="O28" s="14">
        <f>'Table 1'!D32</f>
        <v>0</v>
      </c>
      <c r="P28" s="14">
        <f>'Table 1'!E32</f>
        <v>0</v>
      </c>
    </row>
    <row r="29" spans="1:16" x14ac:dyDescent="0.2">
      <c r="A29" s="101" t="str">
        <f t="shared" si="6"/>
        <v>0028_T1_.... Other debt liabilities 4/</v>
      </c>
      <c r="B29" s="362" t="s">
        <v>2856</v>
      </c>
      <c r="C29" s="365" t="s">
        <v>2822</v>
      </c>
      <c r="D29" s="273" t="s">
        <v>128</v>
      </c>
      <c r="E29" s="540" t="str">
        <f t="shared" si="7"/>
        <v>0028_T1_Central Bank, Long-term, Other debt liabilities</v>
      </c>
      <c r="F29" s="271" t="s">
        <v>55</v>
      </c>
      <c r="G29" s="467" t="s">
        <v>3</v>
      </c>
      <c r="H29" s="465" t="s">
        <v>4329</v>
      </c>
      <c r="I29" s="465"/>
      <c r="J29" s="463">
        <f t="shared" si="0"/>
        <v>0</v>
      </c>
      <c r="K29" s="279" t="s">
        <v>239</v>
      </c>
      <c r="L29">
        <f t="shared" si="1"/>
        <v>6</v>
      </c>
      <c r="M29" s="14">
        <f>'Table 1'!B33</f>
        <v>0</v>
      </c>
      <c r="N29" s="14">
        <f>'Table 1'!C33</f>
        <v>0</v>
      </c>
      <c r="O29" s="14">
        <f>'Table 1'!D33</f>
        <v>0</v>
      </c>
      <c r="P29" s="14">
        <f>'Table 1'!E33</f>
        <v>0</v>
      </c>
    </row>
    <row r="30" spans="1:16" x14ac:dyDescent="0.2">
      <c r="A30" s="101" t="str">
        <f>B30&amp;"_"&amp;C30&amp;"_"&amp;D30</f>
        <v>0029_T1_Deposit-Taking Corporations, except the Central Bank</v>
      </c>
      <c r="B30" s="362" t="s">
        <v>2857</v>
      </c>
      <c r="C30" s="365" t="s">
        <v>2822</v>
      </c>
      <c r="D30" s="271" t="s">
        <v>56</v>
      </c>
      <c r="E30" s="540" t="str">
        <f>B30&amp;"_"&amp;C30&amp;"_"&amp;F30</f>
        <v>0029_T1_Deposit-Taking Corporations, except the Central Bank</v>
      </c>
      <c r="F30" s="271" t="s">
        <v>56</v>
      </c>
      <c r="G30" s="271"/>
      <c r="H30" s="271"/>
      <c r="I30" s="271"/>
      <c r="J30" s="463">
        <f t="shared" si="0"/>
        <v>0</v>
      </c>
      <c r="K30" s="280" t="s">
        <v>240</v>
      </c>
      <c r="L30">
        <f t="shared" si="1"/>
        <v>6</v>
      </c>
      <c r="M30" s="14">
        <f>'Table 1'!B34</f>
        <v>0</v>
      </c>
      <c r="N30" s="14">
        <f>'Table 1'!C34</f>
        <v>0</v>
      </c>
      <c r="O30" s="14">
        <f>'Table 1'!D34</f>
        <v>0</v>
      </c>
      <c r="P30" s="14">
        <f>'Table 1'!E34</f>
        <v>0</v>
      </c>
    </row>
    <row r="31" spans="1:16" x14ac:dyDescent="0.2">
      <c r="A31" s="101" t="str">
        <f>B31&amp;"_"&amp;C31&amp;"_"&amp;".. "&amp;D31</f>
        <v>0030_T1_.. Short-term</v>
      </c>
      <c r="B31" s="362" t="s">
        <v>2858</v>
      </c>
      <c r="C31" s="365" t="s">
        <v>2822</v>
      </c>
      <c r="D31" s="272" t="s">
        <v>1</v>
      </c>
      <c r="E31" s="540" t="str">
        <f>B31&amp;"_"&amp;C31&amp;"_"&amp;F31&amp;", "&amp;G31</f>
        <v>0030_T1_Deposit-Taking Corporations, except the Central Bank, Short-term</v>
      </c>
      <c r="F31" s="271" t="s">
        <v>56</v>
      </c>
      <c r="G31" s="467" t="s">
        <v>1</v>
      </c>
      <c r="H31" s="272"/>
      <c r="I31" s="272"/>
      <c r="J31" s="463">
        <f t="shared" si="0"/>
        <v>0</v>
      </c>
      <c r="K31" s="279" t="s">
        <v>241</v>
      </c>
      <c r="L31">
        <f t="shared" si="1"/>
        <v>6</v>
      </c>
      <c r="M31" s="14">
        <f>'Table 1'!B35</f>
        <v>0</v>
      </c>
      <c r="N31" s="14">
        <f>'Table 1'!C35</f>
        <v>0</v>
      </c>
      <c r="O31" s="14">
        <f>'Table 1'!D35</f>
        <v>0</v>
      </c>
      <c r="P31" s="14">
        <f>'Table 1'!E35</f>
        <v>0</v>
      </c>
    </row>
    <row r="32" spans="1:16" x14ac:dyDescent="0.2">
      <c r="A32" s="101" t="str">
        <f>B32&amp;"_"&amp;C32&amp;"_"&amp;".... "&amp;D32</f>
        <v>0031_T1_.... Currency and deposits 3/</v>
      </c>
      <c r="B32" s="362" t="s">
        <v>2859</v>
      </c>
      <c r="C32" s="365" t="s">
        <v>2822</v>
      </c>
      <c r="D32" s="273" t="s">
        <v>126</v>
      </c>
      <c r="E32" s="540" t="str">
        <f>B32&amp;"_"&amp;C32&amp;"_"&amp;F32&amp;", "&amp;G32&amp;", "&amp;H32</f>
        <v>0031_T1_Deposit-Taking Corporations, except the Central Bank, Short-term, Currency and deposits</v>
      </c>
      <c r="F32" s="271" t="s">
        <v>56</v>
      </c>
      <c r="G32" s="467" t="s">
        <v>1</v>
      </c>
      <c r="H32" s="465" t="s">
        <v>203</v>
      </c>
      <c r="I32" s="465"/>
      <c r="J32" s="463">
        <f t="shared" si="0"/>
        <v>0</v>
      </c>
      <c r="K32" s="279" t="s">
        <v>242</v>
      </c>
      <c r="L32">
        <f t="shared" si="1"/>
        <v>6</v>
      </c>
      <c r="M32" s="14">
        <f>'Table 1'!B36</f>
        <v>0</v>
      </c>
      <c r="N32" s="14">
        <f>'Table 1'!C36</f>
        <v>0</v>
      </c>
      <c r="O32" s="14">
        <f>'Table 1'!D36</f>
        <v>0</v>
      </c>
      <c r="P32" s="14">
        <f>'Table 1'!E36</f>
        <v>0</v>
      </c>
    </row>
    <row r="33" spans="1:16" x14ac:dyDescent="0.2">
      <c r="A33" s="101" t="str">
        <f>B33&amp;"_"&amp;C33&amp;"_"&amp;".... "&amp;D33</f>
        <v>0032_T1_.... Debt securities</v>
      </c>
      <c r="B33" s="362" t="s">
        <v>2860</v>
      </c>
      <c r="C33" s="365" t="s">
        <v>2822</v>
      </c>
      <c r="D33" s="273" t="s">
        <v>37</v>
      </c>
      <c r="E33" s="540" t="str">
        <f t="shared" ref="E33:E36" si="8">B33&amp;"_"&amp;C33&amp;"_"&amp;F33&amp;", "&amp;G33&amp;", "&amp;H33</f>
        <v>0032_T1_Deposit-Taking Corporations, except the Central Bank, Short-term, Debt securities</v>
      </c>
      <c r="F33" s="271" t="s">
        <v>56</v>
      </c>
      <c r="G33" s="467" t="s">
        <v>1</v>
      </c>
      <c r="H33" s="465" t="s">
        <v>37</v>
      </c>
      <c r="I33" s="465"/>
      <c r="J33" s="463">
        <f t="shared" si="0"/>
        <v>0</v>
      </c>
      <c r="K33" s="279" t="s">
        <v>243</v>
      </c>
      <c r="L33">
        <f t="shared" si="1"/>
        <v>6</v>
      </c>
      <c r="M33" s="14">
        <f>'Table 1'!B37</f>
        <v>0</v>
      </c>
      <c r="N33" s="14">
        <f>'Table 1'!C37</f>
        <v>0</v>
      </c>
      <c r="O33" s="14">
        <f>'Table 1'!D37</f>
        <v>0</v>
      </c>
      <c r="P33" s="14">
        <f>'Table 1'!E37</f>
        <v>0</v>
      </c>
    </row>
    <row r="34" spans="1:16" x14ac:dyDescent="0.2">
      <c r="A34" s="101" t="str">
        <f>B34&amp;"_"&amp;C34&amp;"_"&amp;".... "&amp;D34</f>
        <v>0033_T1_.... Loans</v>
      </c>
      <c r="B34" s="362" t="s">
        <v>2861</v>
      </c>
      <c r="C34" s="365" t="s">
        <v>2822</v>
      </c>
      <c r="D34" s="273" t="s">
        <v>2</v>
      </c>
      <c r="E34" s="540" t="str">
        <f t="shared" si="8"/>
        <v>0033_T1_Deposit-Taking Corporations, except the Central Bank, Short-term, Loans</v>
      </c>
      <c r="F34" s="271" t="s">
        <v>56</v>
      </c>
      <c r="G34" s="467" t="s">
        <v>1</v>
      </c>
      <c r="H34" s="465" t="s">
        <v>2</v>
      </c>
      <c r="I34" s="465"/>
      <c r="J34" s="463">
        <f t="shared" si="0"/>
        <v>0</v>
      </c>
      <c r="K34" s="279" t="s">
        <v>244</v>
      </c>
      <c r="L34">
        <f t="shared" si="1"/>
        <v>6</v>
      </c>
      <c r="M34" s="14">
        <f>'Table 1'!B38</f>
        <v>0</v>
      </c>
      <c r="N34" s="14">
        <f>'Table 1'!C38</f>
        <v>0</v>
      </c>
      <c r="O34" s="14">
        <f>'Table 1'!D38</f>
        <v>0</v>
      </c>
      <c r="P34" s="14">
        <f>'Table 1'!E38</f>
        <v>0</v>
      </c>
    </row>
    <row r="35" spans="1:16" x14ac:dyDescent="0.2">
      <c r="A35" s="101" t="str">
        <f>B35&amp;"_"&amp;C35&amp;"_"&amp;".... "&amp;D35</f>
        <v>0034_T1_.... Trade credit and advances</v>
      </c>
      <c r="B35" s="362" t="s">
        <v>2862</v>
      </c>
      <c r="C35" s="365" t="s">
        <v>2822</v>
      </c>
      <c r="D35" s="273" t="s">
        <v>38</v>
      </c>
      <c r="E35" s="540" t="str">
        <f t="shared" si="8"/>
        <v>0034_T1_Deposit-Taking Corporations, except the Central Bank, Short-term, Trade credit and advances</v>
      </c>
      <c r="F35" s="271" t="s">
        <v>56</v>
      </c>
      <c r="G35" s="467" t="s">
        <v>1</v>
      </c>
      <c r="H35" s="465" t="s">
        <v>38</v>
      </c>
      <c r="I35" s="465"/>
      <c r="J35" s="463">
        <f t="shared" si="0"/>
        <v>0</v>
      </c>
      <c r="K35" s="279" t="s">
        <v>245</v>
      </c>
      <c r="L35">
        <f t="shared" si="1"/>
        <v>6</v>
      </c>
      <c r="M35" s="14">
        <f>'Table 1'!B39</f>
        <v>0</v>
      </c>
      <c r="N35" s="14">
        <f>'Table 1'!C39</f>
        <v>0</v>
      </c>
      <c r="O35" s="14">
        <f>'Table 1'!D39</f>
        <v>0</v>
      </c>
      <c r="P35" s="14">
        <f>'Table 1'!E39</f>
        <v>0</v>
      </c>
    </row>
    <row r="36" spans="1:16" x14ac:dyDescent="0.2">
      <c r="A36" s="101" t="str">
        <f>B36&amp;"_"&amp;C36&amp;"_"&amp;".... "&amp;D36</f>
        <v>0035_T1_.... Other debt liabilities 4/ 5/</v>
      </c>
      <c r="B36" s="362" t="s">
        <v>2863</v>
      </c>
      <c r="C36" s="365" t="s">
        <v>2822</v>
      </c>
      <c r="D36" s="273" t="s">
        <v>127</v>
      </c>
      <c r="E36" s="540" t="str">
        <f t="shared" si="8"/>
        <v>0035_T1_Deposit-Taking Corporations, except the Central Bank, Short-term, Other debt liabilities</v>
      </c>
      <c r="F36" s="271" t="s">
        <v>56</v>
      </c>
      <c r="G36" s="467" t="s">
        <v>1</v>
      </c>
      <c r="H36" s="465" t="s">
        <v>4329</v>
      </c>
      <c r="I36" s="465"/>
      <c r="J36" s="463">
        <f t="shared" si="0"/>
        <v>0</v>
      </c>
      <c r="K36" s="279" t="s">
        <v>246</v>
      </c>
      <c r="L36">
        <f t="shared" si="1"/>
        <v>6</v>
      </c>
      <c r="M36" s="14">
        <f>'Table 1'!B40</f>
        <v>0</v>
      </c>
      <c r="N36" s="14">
        <f>'Table 1'!C40</f>
        <v>0</v>
      </c>
      <c r="O36" s="14">
        <f>'Table 1'!D40</f>
        <v>0</v>
      </c>
      <c r="P36" s="14">
        <f>'Table 1'!E40</f>
        <v>0</v>
      </c>
    </row>
    <row r="37" spans="1:16" x14ac:dyDescent="0.2">
      <c r="A37" s="101" t="str">
        <f>B37&amp;"_"&amp;C37&amp;"_"&amp;".. "&amp;D37</f>
        <v>0036_T1_.. Long-term</v>
      </c>
      <c r="B37" s="362" t="s">
        <v>2864</v>
      </c>
      <c r="C37" s="365" t="s">
        <v>2822</v>
      </c>
      <c r="D37" s="272" t="s">
        <v>3</v>
      </c>
      <c r="E37" s="540" t="str">
        <f>B37&amp;"_"&amp;C37&amp;"_"&amp;F37&amp;", "&amp;G37</f>
        <v>0036_T1_Deposit-Taking Corporations, except the Central Bank, Long-term</v>
      </c>
      <c r="F37" s="271" t="s">
        <v>56</v>
      </c>
      <c r="G37" s="467" t="s">
        <v>3</v>
      </c>
      <c r="H37" s="272"/>
      <c r="I37" s="272"/>
      <c r="J37" s="463">
        <f t="shared" si="0"/>
        <v>0</v>
      </c>
      <c r="K37" s="279" t="s">
        <v>247</v>
      </c>
      <c r="L37">
        <f t="shared" si="1"/>
        <v>6</v>
      </c>
      <c r="M37" s="14">
        <f>'Table 1'!B41</f>
        <v>0</v>
      </c>
      <c r="N37" s="14">
        <f>'Table 1'!C41</f>
        <v>0</v>
      </c>
      <c r="O37" s="14">
        <f>'Table 1'!D41</f>
        <v>0</v>
      </c>
      <c r="P37" s="14">
        <f>'Table 1'!E41</f>
        <v>0</v>
      </c>
    </row>
    <row r="38" spans="1:16" x14ac:dyDescent="0.2">
      <c r="A38" s="101" t="str">
        <f>B38&amp;"_"&amp;C38&amp;"_"&amp;".... "&amp;D38</f>
        <v>0037_T1_.... Currency and deposits 3/</v>
      </c>
      <c r="B38" s="362" t="s">
        <v>2865</v>
      </c>
      <c r="C38" s="365" t="s">
        <v>2822</v>
      </c>
      <c r="D38" s="273" t="s">
        <v>126</v>
      </c>
      <c r="E38" s="540" t="str">
        <f>B38&amp;"_"&amp;C38&amp;"_"&amp;F38&amp;", "&amp;G38&amp;", "&amp;H38</f>
        <v>0037_T1_Deposit-Taking Corporations, except the Central Bank, Long-term, Currency and deposits</v>
      </c>
      <c r="F38" s="271" t="s">
        <v>56</v>
      </c>
      <c r="G38" s="467" t="s">
        <v>3</v>
      </c>
      <c r="H38" s="465" t="s">
        <v>203</v>
      </c>
      <c r="I38" s="465"/>
      <c r="J38" s="463">
        <f t="shared" si="0"/>
        <v>0</v>
      </c>
      <c r="K38" s="279" t="s">
        <v>248</v>
      </c>
      <c r="L38">
        <f t="shared" si="1"/>
        <v>6</v>
      </c>
      <c r="M38" s="14">
        <f>'Table 1'!B42</f>
        <v>0</v>
      </c>
      <c r="N38" s="14">
        <f>'Table 1'!C42</f>
        <v>0</v>
      </c>
      <c r="O38" s="14">
        <f>'Table 1'!D42</f>
        <v>0</v>
      </c>
      <c r="P38" s="14">
        <f>'Table 1'!E42</f>
        <v>0</v>
      </c>
    </row>
    <row r="39" spans="1:16" x14ac:dyDescent="0.2">
      <c r="A39" s="101" t="str">
        <f>B39&amp;"_"&amp;C39&amp;"_"&amp;".... "&amp;D39</f>
        <v>0038_T1_.... Debt securities</v>
      </c>
      <c r="B39" s="362" t="s">
        <v>2866</v>
      </c>
      <c r="C39" s="365" t="s">
        <v>2822</v>
      </c>
      <c r="D39" s="273" t="s">
        <v>37</v>
      </c>
      <c r="E39" s="540" t="str">
        <f t="shared" ref="E39:E42" si="9">B39&amp;"_"&amp;C39&amp;"_"&amp;F39&amp;", "&amp;G39&amp;", "&amp;H39</f>
        <v>0038_T1_Deposit-Taking Corporations, except the Central Bank, Long-term, Debt securities</v>
      </c>
      <c r="F39" s="271" t="s">
        <v>56</v>
      </c>
      <c r="G39" s="467" t="s">
        <v>3</v>
      </c>
      <c r="H39" s="465" t="s">
        <v>37</v>
      </c>
      <c r="I39" s="465"/>
      <c r="J39" s="463">
        <f t="shared" si="0"/>
        <v>0</v>
      </c>
      <c r="K39" s="279" t="s">
        <v>249</v>
      </c>
      <c r="L39">
        <f t="shared" si="1"/>
        <v>6</v>
      </c>
      <c r="M39" s="14">
        <f>'Table 1'!B43</f>
        <v>0</v>
      </c>
      <c r="N39" s="14">
        <f>'Table 1'!C43</f>
        <v>0</v>
      </c>
      <c r="O39" s="14">
        <f>'Table 1'!D43</f>
        <v>0</v>
      </c>
      <c r="P39" s="14">
        <f>'Table 1'!E43</f>
        <v>0</v>
      </c>
    </row>
    <row r="40" spans="1:16" x14ac:dyDescent="0.2">
      <c r="A40" s="101" t="str">
        <f>B40&amp;"_"&amp;C40&amp;"_"&amp;".... "&amp;D40</f>
        <v>0039_T1_.... Loans</v>
      </c>
      <c r="B40" s="362" t="s">
        <v>2867</v>
      </c>
      <c r="C40" s="365" t="s">
        <v>2822</v>
      </c>
      <c r="D40" s="273" t="s">
        <v>2</v>
      </c>
      <c r="E40" s="540" t="str">
        <f t="shared" si="9"/>
        <v>0039_T1_Deposit-Taking Corporations, except the Central Bank, Long-term, Loans</v>
      </c>
      <c r="F40" s="271" t="s">
        <v>56</v>
      </c>
      <c r="G40" s="467" t="s">
        <v>3</v>
      </c>
      <c r="H40" s="465" t="s">
        <v>2</v>
      </c>
      <c r="I40" s="465"/>
      <c r="J40" s="463">
        <f t="shared" si="0"/>
        <v>0</v>
      </c>
      <c r="K40" s="279" t="s">
        <v>250</v>
      </c>
      <c r="L40">
        <f t="shared" si="1"/>
        <v>6</v>
      </c>
      <c r="M40" s="14">
        <f>'Table 1'!B44</f>
        <v>0</v>
      </c>
      <c r="N40" s="14">
        <f>'Table 1'!C44</f>
        <v>0</v>
      </c>
      <c r="O40" s="14">
        <f>'Table 1'!D44</f>
        <v>0</v>
      </c>
      <c r="P40" s="14">
        <f>'Table 1'!E44</f>
        <v>0</v>
      </c>
    </row>
    <row r="41" spans="1:16" x14ac:dyDescent="0.2">
      <c r="A41" s="101" t="str">
        <f>B41&amp;"_"&amp;C41&amp;"_"&amp;".... "&amp;D41</f>
        <v>0040_T1_.... Trade credit and advances</v>
      </c>
      <c r="B41" s="362" t="s">
        <v>2868</v>
      </c>
      <c r="C41" s="365" t="s">
        <v>2822</v>
      </c>
      <c r="D41" s="273" t="s">
        <v>38</v>
      </c>
      <c r="E41" s="540" t="str">
        <f t="shared" si="9"/>
        <v>0040_T1_Deposit-Taking Corporations, except the Central Bank, Long-term, Trade credit and advances</v>
      </c>
      <c r="F41" s="271" t="s">
        <v>56</v>
      </c>
      <c r="G41" s="467" t="s">
        <v>3</v>
      </c>
      <c r="H41" s="465" t="s">
        <v>38</v>
      </c>
      <c r="I41" s="465"/>
      <c r="J41" s="463">
        <f t="shared" si="0"/>
        <v>0</v>
      </c>
      <c r="K41" s="279" t="s">
        <v>251</v>
      </c>
      <c r="L41">
        <f t="shared" si="1"/>
        <v>6</v>
      </c>
      <c r="M41" s="14">
        <f>'Table 1'!B45</f>
        <v>0</v>
      </c>
      <c r="N41" s="14">
        <f>'Table 1'!C45</f>
        <v>0</v>
      </c>
      <c r="O41" s="14">
        <f>'Table 1'!D45</f>
        <v>0</v>
      </c>
      <c r="P41" s="14">
        <f>'Table 1'!E45</f>
        <v>0</v>
      </c>
    </row>
    <row r="42" spans="1:16" x14ac:dyDescent="0.2">
      <c r="A42" s="101" t="str">
        <f>B42&amp;"_"&amp;C42&amp;"_"&amp;".... "&amp;D42</f>
        <v>0041_T1_.... Other debt liabilities 4/</v>
      </c>
      <c r="B42" s="362" t="s">
        <v>2869</v>
      </c>
      <c r="C42" s="365" t="s">
        <v>2822</v>
      </c>
      <c r="D42" s="273" t="s">
        <v>128</v>
      </c>
      <c r="E42" s="540" t="str">
        <f t="shared" si="9"/>
        <v>0041_T1_Deposit-Taking Corporations, except the Central Bank, Long-term, Other debt liabilities</v>
      </c>
      <c r="F42" s="271" t="s">
        <v>56</v>
      </c>
      <c r="G42" s="467" t="s">
        <v>3</v>
      </c>
      <c r="H42" s="465" t="s">
        <v>4329</v>
      </c>
      <c r="I42" s="465"/>
      <c r="J42" s="463">
        <f t="shared" si="0"/>
        <v>0</v>
      </c>
      <c r="K42" s="279" t="s">
        <v>252</v>
      </c>
      <c r="L42">
        <f t="shared" si="1"/>
        <v>6</v>
      </c>
      <c r="M42" s="14">
        <f>'Table 1'!B46</f>
        <v>0</v>
      </c>
      <c r="N42" s="14">
        <f>'Table 1'!C46</f>
        <v>0</v>
      </c>
      <c r="O42" s="14">
        <f>'Table 1'!D46</f>
        <v>0</v>
      </c>
      <c r="P42" s="14">
        <f>'Table 1'!E46</f>
        <v>0</v>
      </c>
    </row>
    <row r="43" spans="1:16" x14ac:dyDescent="0.2">
      <c r="A43" s="101" t="str">
        <f>B43&amp;"_"&amp;C43&amp;"_"&amp;D43</f>
        <v>0042_T1_Other Sectors</v>
      </c>
      <c r="B43" s="362" t="s">
        <v>2870</v>
      </c>
      <c r="C43" s="365" t="s">
        <v>2822</v>
      </c>
      <c r="D43" s="271" t="s">
        <v>57</v>
      </c>
      <c r="E43" s="540" t="str">
        <f>B43&amp;"_"&amp;C43&amp;"_"&amp;F43</f>
        <v>0042_T1_Other Sectors</v>
      </c>
      <c r="F43" s="271" t="s">
        <v>57</v>
      </c>
      <c r="G43" s="467"/>
      <c r="H43" s="271"/>
      <c r="I43" s="271"/>
      <c r="J43" s="463">
        <f t="shared" si="0"/>
        <v>0</v>
      </c>
      <c r="K43" s="280" t="s">
        <v>253</v>
      </c>
      <c r="L43">
        <f t="shared" si="1"/>
        <v>6</v>
      </c>
      <c r="M43" s="14">
        <f>'Table 1'!B47</f>
        <v>0</v>
      </c>
      <c r="N43" s="14">
        <f>'Table 1'!C47</f>
        <v>0</v>
      </c>
      <c r="O43" s="14">
        <f>'Table 1'!D47</f>
        <v>0</v>
      </c>
      <c r="P43" s="14">
        <f>'Table 1'!E47</f>
        <v>0</v>
      </c>
    </row>
    <row r="44" spans="1:16" x14ac:dyDescent="0.2">
      <c r="A44" s="101" t="str">
        <f>B44&amp;"_"&amp;C44&amp;"_"&amp;".. "&amp;D44</f>
        <v>0043_T1_.. Short-term</v>
      </c>
      <c r="B44" s="362" t="s">
        <v>2871</v>
      </c>
      <c r="C44" s="365" t="s">
        <v>2822</v>
      </c>
      <c r="D44" s="272" t="s">
        <v>1</v>
      </c>
      <c r="E44" s="540" t="str">
        <f>B44&amp;"_"&amp;C44&amp;"_"&amp;F44&amp;", "&amp;G44</f>
        <v>0043_T1_Other Sectors, Short-term</v>
      </c>
      <c r="F44" s="271" t="s">
        <v>57</v>
      </c>
      <c r="G44" s="467" t="s">
        <v>1</v>
      </c>
      <c r="H44" s="272"/>
      <c r="I44" s="272"/>
      <c r="J44" s="463">
        <f t="shared" si="0"/>
        <v>0</v>
      </c>
      <c r="K44" s="279" t="s">
        <v>254</v>
      </c>
      <c r="L44">
        <f t="shared" si="1"/>
        <v>6</v>
      </c>
      <c r="M44" s="14">
        <f>'Table 1'!B48</f>
        <v>0</v>
      </c>
      <c r="N44" s="14">
        <f>'Table 1'!C48</f>
        <v>0</v>
      </c>
      <c r="O44" s="14">
        <f>'Table 1'!D48</f>
        <v>0</v>
      </c>
      <c r="P44" s="14">
        <f>'Table 1'!E48</f>
        <v>0</v>
      </c>
    </row>
    <row r="45" spans="1:16" x14ac:dyDescent="0.2">
      <c r="A45" s="101" t="str">
        <f>B45&amp;"_"&amp;C45&amp;"_"&amp;".... "&amp;D45</f>
        <v>0044_T1_.... Currency and deposits 3/</v>
      </c>
      <c r="B45" s="362" t="s">
        <v>2872</v>
      </c>
      <c r="C45" s="365" t="s">
        <v>2822</v>
      </c>
      <c r="D45" s="273" t="s">
        <v>126</v>
      </c>
      <c r="E45" s="540" t="str">
        <f>B45&amp;"_"&amp;C45&amp;"_"&amp;F45&amp;", "&amp;G45&amp;", "&amp;H45</f>
        <v>0044_T1_Other Sectors, Short-term, Currency and deposits</v>
      </c>
      <c r="F45" s="271" t="s">
        <v>57</v>
      </c>
      <c r="G45" s="467" t="s">
        <v>1</v>
      </c>
      <c r="H45" s="465" t="s">
        <v>203</v>
      </c>
      <c r="I45" s="465"/>
      <c r="J45" s="463">
        <f t="shared" si="0"/>
        <v>0</v>
      </c>
      <c r="K45" s="279" t="s">
        <v>255</v>
      </c>
      <c r="L45">
        <f t="shared" si="1"/>
        <v>6</v>
      </c>
      <c r="M45" s="14">
        <f>'Table 1'!B49</f>
        <v>0</v>
      </c>
      <c r="N45" s="14">
        <f>'Table 1'!C49</f>
        <v>0</v>
      </c>
      <c r="O45" s="14">
        <f>'Table 1'!D49</f>
        <v>0</v>
      </c>
      <c r="P45" s="14">
        <f>'Table 1'!E49</f>
        <v>0</v>
      </c>
    </row>
    <row r="46" spans="1:16" x14ac:dyDescent="0.2">
      <c r="A46" s="101" t="str">
        <f>B46&amp;"_"&amp;C46&amp;"_"&amp;".... "&amp;D46</f>
        <v>0045_T1_.... Debt securities</v>
      </c>
      <c r="B46" s="362" t="s">
        <v>2873</v>
      </c>
      <c r="C46" s="365" t="s">
        <v>2822</v>
      </c>
      <c r="D46" s="273" t="s">
        <v>37</v>
      </c>
      <c r="E46" s="540" t="str">
        <f t="shared" ref="E46:E49" si="10">B46&amp;"_"&amp;C46&amp;"_"&amp;F46&amp;", "&amp;G46&amp;", "&amp;H46</f>
        <v>0045_T1_Other Sectors, Short-term, Debt securities</v>
      </c>
      <c r="F46" s="271" t="s">
        <v>57</v>
      </c>
      <c r="G46" s="467" t="s">
        <v>1</v>
      </c>
      <c r="H46" s="465" t="s">
        <v>37</v>
      </c>
      <c r="I46" s="465"/>
      <c r="J46" s="463">
        <f t="shared" si="0"/>
        <v>0</v>
      </c>
      <c r="K46" s="279" t="s">
        <v>256</v>
      </c>
      <c r="L46">
        <f t="shared" si="1"/>
        <v>6</v>
      </c>
      <c r="M46" s="14">
        <f>'Table 1'!B50</f>
        <v>0</v>
      </c>
      <c r="N46" s="14">
        <f>'Table 1'!C50</f>
        <v>0</v>
      </c>
      <c r="O46" s="14">
        <f>'Table 1'!D50</f>
        <v>0</v>
      </c>
      <c r="P46" s="14">
        <f>'Table 1'!E50</f>
        <v>0</v>
      </c>
    </row>
    <row r="47" spans="1:16" x14ac:dyDescent="0.2">
      <c r="A47" s="101" t="str">
        <f>B47&amp;"_"&amp;C47&amp;"_"&amp;".... "&amp;D47</f>
        <v>0046_T1_.... Loans</v>
      </c>
      <c r="B47" s="362" t="s">
        <v>2874</v>
      </c>
      <c r="C47" s="365" t="s">
        <v>2822</v>
      </c>
      <c r="D47" s="273" t="s">
        <v>2</v>
      </c>
      <c r="E47" s="540" t="str">
        <f t="shared" si="10"/>
        <v>0046_T1_Other Sectors, Short-term, Loans</v>
      </c>
      <c r="F47" s="271" t="s">
        <v>57</v>
      </c>
      <c r="G47" s="467" t="s">
        <v>1</v>
      </c>
      <c r="H47" s="465" t="s">
        <v>2</v>
      </c>
      <c r="I47" s="465"/>
      <c r="J47" s="463">
        <f t="shared" si="0"/>
        <v>0</v>
      </c>
      <c r="K47" s="279" t="s">
        <v>257</v>
      </c>
      <c r="L47">
        <f t="shared" si="1"/>
        <v>6</v>
      </c>
      <c r="M47" s="14">
        <f>'Table 1'!B51</f>
        <v>0</v>
      </c>
      <c r="N47" s="14">
        <f>'Table 1'!C51</f>
        <v>0</v>
      </c>
      <c r="O47" s="14">
        <f>'Table 1'!D51</f>
        <v>0</v>
      </c>
      <c r="P47" s="14">
        <f>'Table 1'!E51</f>
        <v>0</v>
      </c>
    </row>
    <row r="48" spans="1:16" x14ac:dyDescent="0.2">
      <c r="A48" s="101" t="str">
        <f>B48&amp;"_"&amp;C48&amp;"_"&amp;".... "&amp;D48</f>
        <v>0047_T1_.... Trade credit and advances</v>
      </c>
      <c r="B48" s="362" t="s">
        <v>2875</v>
      </c>
      <c r="C48" s="365" t="s">
        <v>2822</v>
      </c>
      <c r="D48" s="273" t="s">
        <v>38</v>
      </c>
      <c r="E48" s="540" t="str">
        <f t="shared" si="10"/>
        <v>0047_T1_Other Sectors, Short-term, Trade credit and advances</v>
      </c>
      <c r="F48" s="271" t="s">
        <v>57</v>
      </c>
      <c r="G48" s="467" t="s">
        <v>1</v>
      </c>
      <c r="H48" s="465" t="s">
        <v>38</v>
      </c>
      <c r="I48" s="465"/>
      <c r="J48" s="463">
        <f t="shared" si="0"/>
        <v>0</v>
      </c>
      <c r="K48" s="279" t="s">
        <v>258</v>
      </c>
      <c r="L48">
        <f t="shared" si="1"/>
        <v>6</v>
      </c>
      <c r="M48" s="14">
        <f>'Table 1'!B52</f>
        <v>0</v>
      </c>
      <c r="N48" s="14">
        <f>'Table 1'!C52</f>
        <v>0</v>
      </c>
      <c r="O48" s="14">
        <f>'Table 1'!D52</f>
        <v>0</v>
      </c>
      <c r="P48" s="14">
        <f>'Table 1'!E52</f>
        <v>0</v>
      </c>
    </row>
    <row r="49" spans="1:16" x14ac:dyDescent="0.2">
      <c r="A49" s="101" t="str">
        <f>B49&amp;"_"&amp;C49&amp;"_"&amp;".... "&amp;D49</f>
        <v>0048_T1_.... Other debt liabilities 4/ 5/</v>
      </c>
      <c r="B49" s="362" t="s">
        <v>2876</v>
      </c>
      <c r="C49" s="365" t="s">
        <v>2822</v>
      </c>
      <c r="D49" s="273" t="s">
        <v>127</v>
      </c>
      <c r="E49" s="540" t="str">
        <f t="shared" si="10"/>
        <v>0048_T1_Other Sectors, Short-term, Other debt liabilities</v>
      </c>
      <c r="F49" s="271" t="s">
        <v>57</v>
      </c>
      <c r="G49" s="467" t="s">
        <v>1</v>
      </c>
      <c r="H49" s="465" t="s">
        <v>4329</v>
      </c>
      <c r="I49" s="465"/>
      <c r="J49" s="463">
        <f t="shared" si="0"/>
        <v>0</v>
      </c>
      <c r="K49" s="279" t="s">
        <v>259</v>
      </c>
      <c r="L49">
        <f t="shared" si="1"/>
        <v>6</v>
      </c>
      <c r="M49" s="14">
        <f>'Table 1'!B53</f>
        <v>0</v>
      </c>
      <c r="N49" s="14">
        <f>'Table 1'!C53</f>
        <v>0</v>
      </c>
      <c r="O49" s="14">
        <f>'Table 1'!D53</f>
        <v>0</v>
      </c>
      <c r="P49" s="14">
        <f>'Table 1'!E53</f>
        <v>0</v>
      </c>
    </row>
    <row r="50" spans="1:16" x14ac:dyDescent="0.2">
      <c r="A50" s="101" t="str">
        <f>B50&amp;"_"&amp;C50&amp;"_"&amp;".. "&amp;D50</f>
        <v>0049_T1_.. Long-term</v>
      </c>
      <c r="B50" s="362" t="s">
        <v>2877</v>
      </c>
      <c r="C50" s="365" t="s">
        <v>2822</v>
      </c>
      <c r="D50" s="272" t="s">
        <v>3</v>
      </c>
      <c r="E50" s="540" t="str">
        <f>B50&amp;"_"&amp;C50&amp;"_"&amp;F50&amp;", "&amp;G50</f>
        <v>0049_T1_Other Sectors, Long-term</v>
      </c>
      <c r="F50" s="271" t="s">
        <v>57</v>
      </c>
      <c r="G50" s="467" t="s">
        <v>3</v>
      </c>
      <c r="H50" s="272"/>
      <c r="I50" s="272"/>
      <c r="J50" s="463">
        <f t="shared" si="0"/>
        <v>0</v>
      </c>
      <c r="K50" s="279" t="s">
        <v>260</v>
      </c>
      <c r="L50">
        <f t="shared" si="1"/>
        <v>6</v>
      </c>
      <c r="M50" s="14">
        <f>'Table 1'!B54</f>
        <v>0</v>
      </c>
      <c r="N50" s="14">
        <f>'Table 1'!C54</f>
        <v>0</v>
      </c>
      <c r="O50" s="14">
        <f>'Table 1'!D54</f>
        <v>0</v>
      </c>
      <c r="P50" s="14">
        <f>'Table 1'!E54</f>
        <v>0</v>
      </c>
    </row>
    <row r="51" spans="1:16" x14ac:dyDescent="0.2">
      <c r="A51" s="101" t="str">
        <f>B51&amp;"_"&amp;C51&amp;"_"&amp;".... "&amp;D51</f>
        <v>0050_T1_.... Currency and deposits 3/</v>
      </c>
      <c r="B51" s="362" t="s">
        <v>2878</v>
      </c>
      <c r="C51" s="365" t="s">
        <v>2822</v>
      </c>
      <c r="D51" s="273" t="s">
        <v>126</v>
      </c>
      <c r="E51" s="540" t="str">
        <f>B51&amp;"_"&amp;C51&amp;"_"&amp;F51&amp;", "&amp;G51&amp;", "&amp;H51</f>
        <v>0050_T1_Other Sectors, Long-term, Currency and deposits</v>
      </c>
      <c r="F51" s="271" t="s">
        <v>57</v>
      </c>
      <c r="G51" s="467" t="s">
        <v>3</v>
      </c>
      <c r="H51" s="465" t="s">
        <v>203</v>
      </c>
      <c r="I51" s="465"/>
      <c r="J51" s="463">
        <f t="shared" si="0"/>
        <v>0</v>
      </c>
      <c r="K51" s="279" t="s">
        <v>261</v>
      </c>
      <c r="L51">
        <f t="shared" si="1"/>
        <v>6</v>
      </c>
      <c r="M51" s="14">
        <f>'Table 1'!B55</f>
        <v>0</v>
      </c>
      <c r="N51" s="14">
        <f>'Table 1'!C55</f>
        <v>0</v>
      </c>
      <c r="O51" s="14">
        <f>'Table 1'!D55</f>
        <v>0</v>
      </c>
      <c r="P51" s="14">
        <f>'Table 1'!E55</f>
        <v>0</v>
      </c>
    </row>
    <row r="52" spans="1:16" x14ac:dyDescent="0.2">
      <c r="A52" s="101" t="str">
        <f>B52&amp;"_"&amp;C52&amp;"_"&amp;".... "&amp;D52</f>
        <v>0051_T1_.... Debt securities</v>
      </c>
      <c r="B52" s="362" t="s">
        <v>2879</v>
      </c>
      <c r="C52" s="365" t="s">
        <v>2822</v>
      </c>
      <c r="D52" s="273" t="s">
        <v>37</v>
      </c>
      <c r="E52" s="540" t="str">
        <f t="shared" ref="E52:E55" si="11">B52&amp;"_"&amp;C52&amp;"_"&amp;F52&amp;", "&amp;G52&amp;", "&amp;H52</f>
        <v>0051_T1_Other Sectors, Long-term, Debt securities</v>
      </c>
      <c r="F52" s="271" t="s">
        <v>57</v>
      </c>
      <c r="G52" s="467" t="s">
        <v>3</v>
      </c>
      <c r="H52" s="465" t="s">
        <v>37</v>
      </c>
      <c r="I52" s="465"/>
      <c r="J52" s="463">
        <f t="shared" si="0"/>
        <v>0</v>
      </c>
      <c r="K52" s="279" t="s">
        <v>262</v>
      </c>
      <c r="L52">
        <f t="shared" si="1"/>
        <v>6</v>
      </c>
      <c r="M52" s="14">
        <f>'Table 1'!B56</f>
        <v>0</v>
      </c>
      <c r="N52" s="14">
        <f>'Table 1'!C56</f>
        <v>0</v>
      </c>
      <c r="O52" s="14">
        <f>'Table 1'!D56</f>
        <v>0</v>
      </c>
      <c r="P52" s="14">
        <f>'Table 1'!E56</f>
        <v>0</v>
      </c>
    </row>
    <row r="53" spans="1:16" x14ac:dyDescent="0.2">
      <c r="A53" s="101" t="str">
        <f>B53&amp;"_"&amp;C53&amp;"_"&amp;".... "&amp;D53</f>
        <v>0052_T1_.... Loans</v>
      </c>
      <c r="B53" s="362" t="s">
        <v>2880</v>
      </c>
      <c r="C53" s="365" t="s">
        <v>2822</v>
      </c>
      <c r="D53" s="273" t="s">
        <v>2</v>
      </c>
      <c r="E53" s="540" t="str">
        <f t="shared" si="11"/>
        <v>0052_T1_Other Sectors, Long-term, Loans</v>
      </c>
      <c r="F53" s="271" t="s">
        <v>57</v>
      </c>
      <c r="G53" s="467" t="s">
        <v>3</v>
      </c>
      <c r="H53" s="465" t="s">
        <v>2</v>
      </c>
      <c r="I53" s="465"/>
      <c r="J53" s="463">
        <f t="shared" si="0"/>
        <v>0</v>
      </c>
      <c r="K53" s="279" t="s">
        <v>263</v>
      </c>
      <c r="L53">
        <f t="shared" si="1"/>
        <v>6</v>
      </c>
      <c r="M53" s="14">
        <f>'Table 1'!B57</f>
        <v>0</v>
      </c>
      <c r="N53" s="14">
        <f>'Table 1'!C57</f>
        <v>0</v>
      </c>
      <c r="O53" s="14">
        <f>'Table 1'!D57</f>
        <v>0</v>
      </c>
      <c r="P53" s="14">
        <f>'Table 1'!E57</f>
        <v>0</v>
      </c>
    </row>
    <row r="54" spans="1:16" x14ac:dyDescent="0.2">
      <c r="A54" s="101" t="str">
        <f>B54&amp;"_"&amp;C54&amp;"_"&amp;".... "&amp;D54</f>
        <v>0053_T1_.... Trade credit and advances</v>
      </c>
      <c r="B54" s="362" t="s">
        <v>2881</v>
      </c>
      <c r="C54" s="365" t="s">
        <v>2822</v>
      </c>
      <c r="D54" s="273" t="s">
        <v>38</v>
      </c>
      <c r="E54" s="540" t="str">
        <f t="shared" si="11"/>
        <v>0053_T1_Other Sectors, Long-term, Trade credit and advances</v>
      </c>
      <c r="F54" s="271" t="s">
        <v>57</v>
      </c>
      <c r="G54" s="467" t="s">
        <v>3</v>
      </c>
      <c r="H54" s="465" t="s">
        <v>38</v>
      </c>
      <c r="I54" s="465"/>
      <c r="J54" s="463">
        <f t="shared" si="0"/>
        <v>0</v>
      </c>
      <c r="K54" s="279" t="s">
        <v>264</v>
      </c>
      <c r="L54">
        <f t="shared" si="1"/>
        <v>6</v>
      </c>
      <c r="M54" s="14">
        <f>'Table 1'!B58</f>
        <v>0</v>
      </c>
      <c r="N54" s="14">
        <f>'Table 1'!C58</f>
        <v>0</v>
      </c>
      <c r="O54" s="14">
        <f>'Table 1'!D58</f>
        <v>0</v>
      </c>
      <c r="P54" s="14">
        <f>'Table 1'!E58</f>
        <v>0</v>
      </c>
    </row>
    <row r="55" spans="1:16" x14ac:dyDescent="0.2">
      <c r="A55" s="101" t="str">
        <f>B55&amp;"_"&amp;C55&amp;"_"&amp;".... "&amp;D55</f>
        <v>0054_T1_.... Other debt liabilities 4/</v>
      </c>
      <c r="B55" s="362" t="s">
        <v>2882</v>
      </c>
      <c r="C55" s="365" t="s">
        <v>2822</v>
      </c>
      <c r="D55" s="273" t="s">
        <v>128</v>
      </c>
      <c r="E55" s="540" t="str">
        <f t="shared" si="11"/>
        <v>0054_T1_Other Sectors, Long-term, Other debt liabilities</v>
      </c>
      <c r="F55" s="271" t="s">
        <v>57</v>
      </c>
      <c r="G55" s="467" t="s">
        <v>3</v>
      </c>
      <c r="H55" s="465" t="s">
        <v>4329</v>
      </c>
      <c r="I55" s="465"/>
      <c r="J55" s="463">
        <f t="shared" si="0"/>
        <v>0</v>
      </c>
      <c r="K55" s="279" t="s">
        <v>265</v>
      </c>
      <c r="L55">
        <f t="shared" si="1"/>
        <v>6</v>
      </c>
      <c r="M55" s="14">
        <f>'Table 1'!B59</f>
        <v>0</v>
      </c>
      <c r="N55" s="14">
        <f>'Table 1'!C59</f>
        <v>0</v>
      </c>
      <c r="O55" s="14">
        <f>'Table 1'!D59</f>
        <v>0</v>
      </c>
      <c r="P55" s="14">
        <f>'Table 1'!E59</f>
        <v>0</v>
      </c>
    </row>
    <row r="56" spans="1:16" x14ac:dyDescent="0.2">
      <c r="A56" s="101" t="str">
        <f>B56&amp;"_"&amp;C56&amp;"_"&amp;D56</f>
        <v>0055_T1_Direct Investment: Intercompany Lending</v>
      </c>
      <c r="B56" s="362" t="s">
        <v>2883</v>
      </c>
      <c r="C56" s="365" t="s">
        <v>2822</v>
      </c>
      <c r="D56" s="274" t="s">
        <v>58</v>
      </c>
      <c r="E56" s="540" t="str">
        <f>B56&amp;"_"&amp;C56&amp;"_"&amp;F56</f>
        <v>0055_T1_Direct Investment: Intercompany Lending</v>
      </c>
      <c r="F56" s="274" t="s">
        <v>58</v>
      </c>
      <c r="G56" s="465"/>
      <c r="H56" s="274"/>
      <c r="I56" s="274"/>
      <c r="J56" s="463">
        <f t="shared" si="0"/>
        <v>0</v>
      </c>
      <c r="K56" s="280" t="s">
        <v>266</v>
      </c>
      <c r="L56">
        <f t="shared" si="1"/>
        <v>6</v>
      </c>
      <c r="M56" s="14">
        <f>'Table 1'!B60</f>
        <v>0</v>
      </c>
      <c r="N56" s="14">
        <f>'Table 1'!C60</f>
        <v>0</v>
      </c>
      <c r="O56" s="14">
        <f>'Table 1'!D60</f>
        <v>0</v>
      </c>
      <c r="P56" s="14">
        <f>'Table 1'!E60</f>
        <v>0</v>
      </c>
    </row>
    <row r="57" spans="1:16" x14ac:dyDescent="0.2">
      <c r="A57" s="101" t="str">
        <f>B57&amp;"_"&amp;C57&amp;"_"&amp;".. "&amp;D57</f>
        <v xml:space="preserve">0056_T1_.. Debt liabilities of direct investment enterprises to direct investors              </v>
      </c>
      <c r="B57" s="362" t="s">
        <v>2884</v>
      </c>
      <c r="C57" s="365" t="s">
        <v>2822</v>
      </c>
      <c r="D57" s="275" t="s">
        <v>39</v>
      </c>
      <c r="E57" s="540" t="str">
        <f t="shared" ref="E57:E59" si="12">B57&amp;"_"&amp;C57&amp;"_"&amp;F57&amp;", "&amp;H57</f>
        <v xml:space="preserve">0056_T1_Direct Investment: Intercompany Lending, Debt liabilities of direct investment enterprises to direct investors              </v>
      </c>
      <c r="F57" s="274" t="s">
        <v>58</v>
      </c>
      <c r="G57" s="465"/>
      <c r="H57" s="275" t="s">
        <v>39</v>
      </c>
      <c r="I57" s="275"/>
      <c r="J57" s="463">
        <f t="shared" si="0"/>
        <v>0</v>
      </c>
      <c r="K57" s="279" t="s">
        <v>267</v>
      </c>
      <c r="L57">
        <f t="shared" si="1"/>
        <v>6</v>
      </c>
      <c r="M57" s="14">
        <f>'Table 1'!B61</f>
        <v>0</v>
      </c>
      <c r="N57" s="14">
        <f>'Table 1'!C61</f>
        <v>0</v>
      </c>
      <c r="O57" s="14">
        <f>'Table 1'!D61</f>
        <v>0</v>
      </c>
      <c r="P57" s="14">
        <f>'Table 1'!E61</f>
        <v>0</v>
      </c>
    </row>
    <row r="58" spans="1:16" x14ac:dyDescent="0.2">
      <c r="A58" s="101" t="str">
        <f>B58&amp;"_"&amp;C58&amp;"_"&amp;".. "&amp;D58</f>
        <v xml:space="preserve">0057_T1_.. Debt liabilities of direct investors to direct investment enterprises </v>
      </c>
      <c r="B58" s="362" t="s">
        <v>2885</v>
      </c>
      <c r="C58" s="365" t="s">
        <v>2822</v>
      </c>
      <c r="D58" s="275" t="s">
        <v>40</v>
      </c>
      <c r="E58" s="540" t="str">
        <f t="shared" si="12"/>
        <v xml:space="preserve">0057_T1_Direct Investment: Intercompany Lending, Debt liabilities of direct investors to direct investment enterprises </v>
      </c>
      <c r="F58" s="274" t="s">
        <v>58</v>
      </c>
      <c r="G58" s="465"/>
      <c r="H58" s="275" t="s">
        <v>40</v>
      </c>
      <c r="I58" s="275"/>
      <c r="J58" s="463">
        <f t="shared" si="0"/>
        <v>0</v>
      </c>
      <c r="K58" s="279" t="s">
        <v>268</v>
      </c>
      <c r="L58">
        <f t="shared" si="1"/>
        <v>6</v>
      </c>
      <c r="M58" s="14">
        <f>'Table 1'!B62</f>
        <v>0</v>
      </c>
      <c r="N58" s="14">
        <f>'Table 1'!C62</f>
        <v>0</v>
      </c>
      <c r="O58" s="14">
        <f>'Table 1'!D62</f>
        <v>0</v>
      </c>
      <c r="P58" s="14">
        <f>'Table 1'!E62</f>
        <v>0</v>
      </c>
    </row>
    <row r="59" spans="1:16" x14ac:dyDescent="0.2">
      <c r="A59" s="101" t="str">
        <f>B59&amp;"_"&amp;C59&amp;"_"&amp;".. "&amp;D59</f>
        <v>0058_T1_.. Debt liabilities to fellow enterprises</v>
      </c>
      <c r="B59" s="362" t="s">
        <v>2886</v>
      </c>
      <c r="C59" s="365" t="s">
        <v>2822</v>
      </c>
      <c r="D59" s="275" t="s">
        <v>59</v>
      </c>
      <c r="E59" s="540" t="str">
        <f t="shared" si="12"/>
        <v>0058_T1_Direct Investment: Intercompany Lending, Debt liabilities to fellow enterprises</v>
      </c>
      <c r="F59" s="274" t="s">
        <v>58</v>
      </c>
      <c r="G59" s="275"/>
      <c r="H59" s="275" t="s">
        <v>59</v>
      </c>
      <c r="I59" s="275"/>
      <c r="J59" s="463">
        <f t="shared" si="0"/>
        <v>0</v>
      </c>
      <c r="K59" s="279" t="s">
        <v>269</v>
      </c>
      <c r="L59">
        <f t="shared" si="1"/>
        <v>6</v>
      </c>
      <c r="M59" s="14">
        <f>'Table 1'!B63</f>
        <v>0</v>
      </c>
      <c r="N59" s="14">
        <f>'Table 1'!C63</f>
        <v>0</v>
      </c>
      <c r="O59" s="14">
        <f>'Table 1'!D63</f>
        <v>0</v>
      </c>
      <c r="P59" s="14">
        <f>'Table 1'!E63</f>
        <v>0</v>
      </c>
    </row>
    <row r="60" spans="1:16" x14ac:dyDescent="0.2">
      <c r="A60" s="101" t="str">
        <f>B60&amp;"_"&amp;C60&amp;"_"&amp;D60</f>
        <v>0059_T1_Gross External Debt Position</v>
      </c>
      <c r="B60" s="362" t="s">
        <v>2887</v>
      </c>
      <c r="C60" s="365" t="s">
        <v>2822</v>
      </c>
      <c r="D60" s="401" t="s">
        <v>29</v>
      </c>
      <c r="E60" s="540" t="str">
        <f>B60&amp;"_"&amp;C60&amp;"_"&amp;F60</f>
        <v>0059_T1_Gross External Debt Position</v>
      </c>
      <c r="F60" s="401" t="s">
        <v>29</v>
      </c>
      <c r="G60" s="401"/>
      <c r="H60" s="401"/>
      <c r="I60" s="401"/>
      <c r="J60" s="463">
        <f t="shared" si="0"/>
        <v>0</v>
      </c>
      <c r="K60" s="402" t="s">
        <v>60</v>
      </c>
      <c r="L60">
        <f t="shared" si="1"/>
        <v>6</v>
      </c>
      <c r="M60" s="283">
        <f>'Table 1'!B64</f>
        <v>0</v>
      </c>
      <c r="N60" s="283">
        <f>'Table 1'!C64</f>
        <v>0</v>
      </c>
      <c r="O60" s="283">
        <f>'Table 1'!D64</f>
        <v>0</v>
      </c>
      <c r="P60" s="283">
        <f>'Table 1'!E64</f>
        <v>0</v>
      </c>
    </row>
    <row r="61" spans="1:16" x14ac:dyDescent="0.2">
      <c r="A61" s="101" t="str">
        <f>B61&amp;"_"&amp;C61&amp;"_"&amp;D61</f>
        <v>0060_T1_Arrears: By Sector</v>
      </c>
      <c r="B61" s="362" t="s">
        <v>2888</v>
      </c>
      <c r="C61" s="365" t="s">
        <v>2822</v>
      </c>
      <c r="D61" s="276" t="s">
        <v>61</v>
      </c>
      <c r="E61" s="540" t="str">
        <f>B61&amp;"_"&amp;C61&amp;"_"&amp;F61</f>
        <v>0060_T1_Arrears</v>
      </c>
      <c r="F61" s="276" t="s">
        <v>73</v>
      </c>
      <c r="G61" s="276"/>
      <c r="H61" s="276"/>
      <c r="I61" s="276"/>
      <c r="J61" s="463">
        <f t="shared" si="0"/>
        <v>0</v>
      </c>
      <c r="K61" s="279" t="s">
        <v>270</v>
      </c>
      <c r="L61">
        <f t="shared" si="1"/>
        <v>6</v>
      </c>
      <c r="M61" s="283">
        <f>'Table 1'!B67</f>
        <v>0</v>
      </c>
      <c r="N61" s="283">
        <f>'Table 1'!C67</f>
        <v>0</v>
      </c>
      <c r="O61" s="283">
        <f>'Table 1'!D67</f>
        <v>0</v>
      </c>
      <c r="P61" s="283">
        <f>'Table 1'!E67</f>
        <v>0</v>
      </c>
    </row>
    <row r="62" spans="1:16" x14ac:dyDescent="0.2">
      <c r="A62" s="101" t="str">
        <f t="shared" ref="A62:A71" si="13">B62&amp;"_"&amp;C62&amp;"_"&amp;".. "&amp;D62</f>
        <v>0061_T1_.. General Government</v>
      </c>
      <c r="B62" s="362" t="s">
        <v>2889</v>
      </c>
      <c r="C62" s="365" t="s">
        <v>2822</v>
      </c>
      <c r="D62" s="277" t="s">
        <v>27</v>
      </c>
      <c r="E62" s="540" t="str">
        <f>B62&amp;"_"&amp;C62&amp;"_"&amp;F62&amp;", "&amp;H62</f>
        <v>0061_T1_Arrears, General Government</v>
      </c>
      <c r="F62" s="276" t="s">
        <v>73</v>
      </c>
      <c r="G62" s="277"/>
      <c r="H62" s="468" t="s">
        <v>27</v>
      </c>
      <c r="I62" s="468"/>
      <c r="J62" s="463">
        <f t="shared" si="0"/>
        <v>0</v>
      </c>
      <c r="K62" s="279" t="s">
        <v>271</v>
      </c>
      <c r="L62">
        <f t="shared" si="1"/>
        <v>6</v>
      </c>
      <c r="M62" s="283">
        <f>'Table 1'!B68</f>
        <v>0</v>
      </c>
      <c r="N62" s="283">
        <f>'Table 1'!C68</f>
        <v>0</v>
      </c>
      <c r="O62" s="283">
        <f>'Table 1'!D68</f>
        <v>0</v>
      </c>
      <c r="P62" s="283">
        <f>'Table 1'!E68</f>
        <v>0</v>
      </c>
    </row>
    <row r="63" spans="1:16" x14ac:dyDescent="0.2">
      <c r="A63" s="101" t="str">
        <f t="shared" si="13"/>
        <v>0062_T1_.. Central Bank</v>
      </c>
      <c r="B63" s="362" t="s">
        <v>2890</v>
      </c>
      <c r="C63" s="365" t="s">
        <v>2822</v>
      </c>
      <c r="D63" s="278" t="s">
        <v>55</v>
      </c>
      <c r="E63" s="540" t="str">
        <f t="shared" ref="E63:E66" si="14">B63&amp;"_"&amp;C63&amp;"_"&amp;F63&amp;", "&amp;H63</f>
        <v>0062_T1_Arrears, Central Bank</v>
      </c>
      <c r="F63" s="276" t="s">
        <v>73</v>
      </c>
      <c r="G63" s="278"/>
      <c r="H63" s="469" t="s">
        <v>55</v>
      </c>
      <c r="I63" s="469"/>
      <c r="J63" s="463">
        <f t="shared" si="0"/>
        <v>0</v>
      </c>
      <c r="K63" s="279" t="s">
        <v>272</v>
      </c>
      <c r="L63">
        <f t="shared" si="1"/>
        <v>6</v>
      </c>
      <c r="M63" s="283">
        <f>'Table 1'!B69</f>
        <v>0</v>
      </c>
      <c r="N63" s="283">
        <f>'Table 1'!C69</f>
        <v>0</v>
      </c>
      <c r="O63" s="283">
        <f>'Table 1'!D69</f>
        <v>0</v>
      </c>
      <c r="P63" s="283">
        <f>'Table 1'!E69</f>
        <v>0</v>
      </c>
    </row>
    <row r="64" spans="1:16" x14ac:dyDescent="0.2">
      <c r="A64" s="101" t="str">
        <f t="shared" si="13"/>
        <v>0063_T1_.. Deposit-Taking Corporations, except the Central Bank</v>
      </c>
      <c r="B64" s="362" t="s">
        <v>2891</v>
      </c>
      <c r="C64" s="365" t="s">
        <v>2822</v>
      </c>
      <c r="D64" s="278" t="s">
        <v>56</v>
      </c>
      <c r="E64" s="540" t="str">
        <f t="shared" si="14"/>
        <v>0063_T1_Arrears, Deposit-Taking Corporations, except the Central Bank</v>
      </c>
      <c r="F64" s="276" t="s">
        <v>73</v>
      </c>
      <c r="G64" s="278"/>
      <c r="H64" s="469" t="s">
        <v>56</v>
      </c>
      <c r="I64" s="469"/>
      <c r="J64" s="463">
        <f t="shared" si="0"/>
        <v>0</v>
      </c>
      <c r="K64" s="279" t="s">
        <v>273</v>
      </c>
      <c r="L64">
        <f t="shared" si="1"/>
        <v>6</v>
      </c>
      <c r="M64" s="283">
        <f>'Table 1'!B70</f>
        <v>0</v>
      </c>
      <c r="N64" s="283">
        <f>'Table 1'!C70</f>
        <v>0</v>
      </c>
      <c r="O64" s="283">
        <f>'Table 1'!D70</f>
        <v>0</v>
      </c>
      <c r="P64" s="283">
        <f>'Table 1'!E70</f>
        <v>0</v>
      </c>
    </row>
    <row r="65" spans="1:18" x14ac:dyDescent="0.2">
      <c r="A65" s="101" t="str">
        <f t="shared" si="13"/>
        <v>0064_T1_.. Other Sectors</v>
      </c>
      <c r="B65" s="362" t="s">
        <v>2892</v>
      </c>
      <c r="C65" s="365" t="s">
        <v>2822</v>
      </c>
      <c r="D65" s="278" t="s">
        <v>57</v>
      </c>
      <c r="E65" s="540" t="str">
        <f t="shared" si="14"/>
        <v>0064_T1_Arrears, Other Sectors</v>
      </c>
      <c r="F65" s="276" t="s">
        <v>73</v>
      </c>
      <c r="G65" s="278"/>
      <c r="H65" s="469" t="s">
        <v>57</v>
      </c>
      <c r="I65" s="469"/>
      <c r="J65" s="463">
        <f t="shared" si="0"/>
        <v>0</v>
      </c>
      <c r="K65" s="279" t="s">
        <v>274</v>
      </c>
      <c r="L65">
        <f t="shared" si="1"/>
        <v>6</v>
      </c>
      <c r="M65" s="283">
        <f>'Table 1'!B71</f>
        <v>0</v>
      </c>
      <c r="N65" s="283">
        <f>'Table 1'!C71</f>
        <v>0</v>
      </c>
      <c r="O65" s="283">
        <f>'Table 1'!D71</f>
        <v>0</v>
      </c>
      <c r="P65" s="283">
        <f>'Table 1'!E71</f>
        <v>0</v>
      </c>
    </row>
    <row r="66" spans="1:18" x14ac:dyDescent="0.2">
      <c r="A66" s="101" t="str">
        <f t="shared" si="13"/>
        <v>0065_T1_.. Direct investment: Intercompany Lending</v>
      </c>
      <c r="B66" s="362" t="s">
        <v>2893</v>
      </c>
      <c r="C66" s="365" t="s">
        <v>2822</v>
      </c>
      <c r="D66" s="278" t="s">
        <v>62</v>
      </c>
      <c r="E66" s="540" t="str">
        <f t="shared" si="14"/>
        <v>0065_T1_Arrears, Direct investment: Intercompany Lending</v>
      </c>
      <c r="F66" s="276" t="s">
        <v>73</v>
      </c>
      <c r="G66" s="278"/>
      <c r="H66" s="469" t="s">
        <v>62</v>
      </c>
      <c r="I66" s="469"/>
      <c r="J66" s="463">
        <f t="shared" si="0"/>
        <v>0</v>
      </c>
      <c r="K66" s="279" t="s">
        <v>275</v>
      </c>
      <c r="L66">
        <f t="shared" si="1"/>
        <v>6</v>
      </c>
      <c r="M66" s="283">
        <f>'Table 1'!B72</f>
        <v>0</v>
      </c>
      <c r="N66" s="283">
        <f>'Table 1'!C72</f>
        <v>0</v>
      </c>
      <c r="O66" s="283">
        <f>'Table 1'!D72</f>
        <v>0</v>
      </c>
      <c r="P66" s="283">
        <f>'Table 1'!E72</f>
        <v>0</v>
      </c>
    </row>
    <row r="67" spans="1:18" x14ac:dyDescent="0.2">
      <c r="A67" s="101" t="str">
        <f>B67&amp;"_"&amp;C67&amp;"_"&amp;D67</f>
        <v xml:space="preserve">0066_T1_Debt Securities: By Sector 2/ </v>
      </c>
      <c r="B67" s="362" t="s">
        <v>2894</v>
      </c>
      <c r="C67" s="365" t="s">
        <v>2822</v>
      </c>
      <c r="D67" s="276" t="s">
        <v>4161</v>
      </c>
      <c r="E67" s="540" t="str">
        <f>B67&amp;"_"&amp;C67&amp;"_"&amp;F67</f>
        <v>0066_T1_Debt Securities</v>
      </c>
      <c r="F67" s="276" t="s">
        <v>4331</v>
      </c>
      <c r="G67" s="276"/>
      <c r="H67" s="276"/>
      <c r="I67" s="276"/>
      <c r="J67" s="463">
        <f t="shared" si="0"/>
        <v>0</v>
      </c>
      <c r="K67" s="279" t="s">
        <v>276</v>
      </c>
      <c r="L67">
        <f t="shared" si="1"/>
        <v>6</v>
      </c>
      <c r="M67" s="283">
        <f>'Table 1'!B73</f>
        <v>0</v>
      </c>
      <c r="N67" s="283">
        <f>'Table 1'!C73</f>
        <v>0</v>
      </c>
      <c r="O67" s="283">
        <f>'Table 1'!D73</f>
        <v>0</v>
      </c>
      <c r="P67" s="283">
        <f>'Table 1'!E73</f>
        <v>0</v>
      </c>
    </row>
    <row r="68" spans="1:18" x14ac:dyDescent="0.2">
      <c r="A68" s="101" t="str">
        <f t="shared" si="13"/>
        <v>0067_T1_.. General Government</v>
      </c>
      <c r="B68" s="362" t="s">
        <v>2895</v>
      </c>
      <c r="C68" s="365" t="s">
        <v>2822</v>
      </c>
      <c r="D68" s="278" t="s">
        <v>27</v>
      </c>
      <c r="E68" s="540" t="str">
        <f>B68&amp;"_"&amp;C68&amp;"_"&amp;F68&amp;", "&amp;H68</f>
        <v>0067_T1_Debt Securities, General Government</v>
      </c>
      <c r="F68" s="276" t="s">
        <v>4331</v>
      </c>
      <c r="G68" s="278"/>
      <c r="H68" s="468" t="s">
        <v>27</v>
      </c>
      <c r="I68" s="468"/>
      <c r="J68" s="463">
        <f t="shared" ref="J68:J131" si="15">J67</f>
        <v>0</v>
      </c>
      <c r="K68" s="279" t="s">
        <v>277</v>
      </c>
      <c r="L68">
        <f t="shared" ref="L68:L131" si="16">L67</f>
        <v>6</v>
      </c>
      <c r="M68" s="283">
        <f>'Table 1'!B74</f>
        <v>0</v>
      </c>
      <c r="N68" s="283">
        <f>'Table 1'!C74</f>
        <v>0</v>
      </c>
      <c r="O68" s="283">
        <f>'Table 1'!D74</f>
        <v>0</v>
      </c>
      <c r="P68" s="283">
        <f>'Table 1'!E74</f>
        <v>0</v>
      </c>
    </row>
    <row r="69" spans="1:18" x14ac:dyDescent="0.2">
      <c r="A69" s="101" t="str">
        <f t="shared" si="13"/>
        <v>0068_T1_.. Central Bank</v>
      </c>
      <c r="B69" s="362" t="s">
        <v>2896</v>
      </c>
      <c r="C69" s="365" t="s">
        <v>2822</v>
      </c>
      <c r="D69" s="277" t="s">
        <v>55</v>
      </c>
      <c r="E69" s="540" t="str">
        <f t="shared" ref="E69:E71" si="17">B69&amp;"_"&amp;C69&amp;"_"&amp;F69&amp;", "&amp;H69</f>
        <v>0068_T1_Debt Securities, Central Bank</v>
      </c>
      <c r="F69" s="276" t="s">
        <v>4331</v>
      </c>
      <c r="G69" s="277"/>
      <c r="H69" s="469" t="s">
        <v>55</v>
      </c>
      <c r="I69" s="469"/>
      <c r="J69" s="463">
        <f t="shared" si="15"/>
        <v>0</v>
      </c>
      <c r="K69" s="279" t="s">
        <v>278</v>
      </c>
      <c r="L69">
        <f t="shared" si="16"/>
        <v>6</v>
      </c>
      <c r="M69" s="283">
        <f>'Table 1'!B75</f>
        <v>0</v>
      </c>
      <c r="N69" s="283">
        <f>'Table 1'!C75</f>
        <v>0</v>
      </c>
      <c r="O69" s="283">
        <f>'Table 1'!D75</f>
        <v>0</v>
      </c>
      <c r="P69" s="283">
        <f>'Table 1'!E75</f>
        <v>0</v>
      </c>
    </row>
    <row r="70" spans="1:18" x14ac:dyDescent="0.2">
      <c r="A70" s="101" t="str">
        <f t="shared" si="13"/>
        <v>0069_T1_.. Deposit-Taking Corporations, except the Central Bank</v>
      </c>
      <c r="B70" s="362" t="s">
        <v>2897</v>
      </c>
      <c r="C70" s="365" t="s">
        <v>2822</v>
      </c>
      <c r="D70" s="278" t="s">
        <v>56</v>
      </c>
      <c r="E70" s="540" t="str">
        <f t="shared" si="17"/>
        <v>0069_T1_Debt Securities, Deposit-Taking Corporations, except the Central Bank</v>
      </c>
      <c r="F70" s="276" t="s">
        <v>4331</v>
      </c>
      <c r="G70" s="278"/>
      <c r="H70" s="469" t="s">
        <v>56</v>
      </c>
      <c r="I70" s="469"/>
      <c r="J70" s="463">
        <f t="shared" si="15"/>
        <v>0</v>
      </c>
      <c r="K70" s="279" t="s">
        <v>279</v>
      </c>
      <c r="L70">
        <f t="shared" si="16"/>
        <v>6</v>
      </c>
      <c r="M70" s="283">
        <f>'Table 1'!B76</f>
        <v>0</v>
      </c>
      <c r="N70" s="283">
        <f>'Table 1'!C76</f>
        <v>0</v>
      </c>
      <c r="O70" s="283">
        <f>'Table 1'!D76</f>
        <v>0</v>
      </c>
      <c r="P70" s="283">
        <f>'Table 1'!E76</f>
        <v>0</v>
      </c>
    </row>
    <row r="71" spans="1:18" x14ac:dyDescent="0.2">
      <c r="A71" s="400" t="str">
        <f t="shared" si="13"/>
        <v>0070_T1_.. Other Sectors</v>
      </c>
      <c r="B71" s="392" t="s">
        <v>2898</v>
      </c>
      <c r="C71" s="393" t="s">
        <v>2822</v>
      </c>
      <c r="D71" s="281" t="s">
        <v>57</v>
      </c>
      <c r="E71" s="541" t="str">
        <f t="shared" si="17"/>
        <v>0070_T1_Debt Securities, Other Sectors</v>
      </c>
      <c r="F71" s="512" t="s">
        <v>4331</v>
      </c>
      <c r="G71" s="281"/>
      <c r="H71" s="513" t="s">
        <v>57</v>
      </c>
      <c r="I71" s="513"/>
      <c r="J71" s="514">
        <f t="shared" si="15"/>
        <v>0</v>
      </c>
      <c r="K71" s="282" t="s">
        <v>280</v>
      </c>
      <c r="L71">
        <f t="shared" si="16"/>
        <v>6</v>
      </c>
      <c r="M71" s="283">
        <f>'Table 1'!B77</f>
        <v>0</v>
      </c>
      <c r="N71" s="283">
        <f>'Table 1'!C77</f>
        <v>0</v>
      </c>
      <c r="O71" s="283">
        <f>'Table 1'!D77</f>
        <v>0</v>
      </c>
      <c r="P71" s="283">
        <f>'Table 1'!E77</f>
        <v>0</v>
      </c>
    </row>
    <row r="72" spans="1:18" x14ac:dyDescent="0.2">
      <c r="A72" s="102" t="str">
        <f>B72&amp;"_"&amp;C72&amp;"_"&amp;D72</f>
        <v>0071_T2_Foreign currency 5/</v>
      </c>
      <c r="B72" s="363" t="s">
        <v>2899</v>
      </c>
      <c r="C72" s="364" t="s">
        <v>2823</v>
      </c>
      <c r="D72" s="103" t="s">
        <v>87</v>
      </c>
      <c r="E72" s="466" t="str">
        <f>B72&amp;"_"&amp;C72&amp;"_"&amp;F72&amp;", "&amp;H72</f>
        <v>0071_T2_Gross External Debt Position, Foreign currency</v>
      </c>
      <c r="F72" s="103" t="s">
        <v>29</v>
      </c>
      <c r="G72" s="103"/>
      <c r="H72" s="103" t="s">
        <v>4334</v>
      </c>
      <c r="I72" s="103"/>
      <c r="J72" s="463">
        <f t="shared" si="15"/>
        <v>0</v>
      </c>
      <c r="K72" s="284" t="s">
        <v>44</v>
      </c>
      <c r="L72">
        <f t="shared" si="16"/>
        <v>6</v>
      </c>
      <c r="M72" s="14">
        <f>'Table 2'!B6</f>
        <v>0</v>
      </c>
      <c r="N72" s="14">
        <f>'Table 2'!C6</f>
        <v>0</v>
      </c>
      <c r="O72" s="14">
        <f>'Table 2'!D6</f>
        <v>0</v>
      </c>
      <c r="P72" s="14">
        <f>'Table 2'!E6</f>
        <v>0</v>
      </c>
    </row>
    <row r="73" spans="1:18" x14ac:dyDescent="0.2">
      <c r="A73" s="102" t="str">
        <f>B73&amp;"_"&amp;C73&amp;"_"&amp;".. "&amp;D73</f>
        <v>0072_T2_.. Short-term</v>
      </c>
      <c r="B73" s="363" t="s">
        <v>2900</v>
      </c>
      <c r="C73" s="364" t="s">
        <v>2823</v>
      </c>
      <c r="D73" s="286" t="s">
        <v>1</v>
      </c>
      <c r="E73" s="466" t="str">
        <f>B73&amp;"_"&amp;C73&amp;"_"&amp;F73&amp;", "&amp;H73&amp;", "&amp;G73</f>
        <v>0072_T2_Gross External Debt Position, Foreign currency, Short-term</v>
      </c>
      <c r="F73" s="103" t="s">
        <v>29</v>
      </c>
      <c r="G73" s="467" t="s">
        <v>1</v>
      </c>
      <c r="H73" s="103" t="s">
        <v>4334</v>
      </c>
      <c r="I73" s="103"/>
      <c r="J73" s="463">
        <f t="shared" si="15"/>
        <v>0</v>
      </c>
      <c r="K73" s="104" t="s">
        <v>45</v>
      </c>
      <c r="L73">
        <f t="shared" si="16"/>
        <v>6</v>
      </c>
      <c r="M73" s="14">
        <f>'Table 2'!B7</f>
        <v>0</v>
      </c>
      <c r="N73" s="14">
        <f>'Table 2'!C7</f>
        <v>0</v>
      </c>
      <c r="O73" s="14">
        <f>'Table 2'!D7</f>
        <v>0</v>
      </c>
      <c r="P73" s="14">
        <f>'Table 2'!E7</f>
        <v>0</v>
      </c>
    </row>
    <row r="74" spans="1:18" x14ac:dyDescent="0.2">
      <c r="A74" s="102" t="str">
        <f>B74&amp;"_"&amp;C74&amp;"_"&amp;".. "&amp;D74</f>
        <v>0073_T2_.. Long-term 6/</v>
      </c>
      <c r="B74" s="363" t="s">
        <v>2901</v>
      </c>
      <c r="C74" s="364" t="s">
        <v>2823</v>
      </c>
      <c r="D74" s="286" t="s">
        <v>88</v>
      </c>
      <c r="E74" s="466" t="str">
        <f>B74&amp;"_"&amp;C74&amp;"_"&amp;F74&amp;", "&amp;H74&amp;", "&amp;G74</f>
        <v>0073_T2_Gross External Debt Position, Foreign currency, Long-term</v>
      </c>
      <c r="F74" s="103" t="s">
        <v>29</v>
      </c>
      <c r="G74" s="467" t="s">
        <v>3</v>
      </c>
      <c r="H74" s="103" t="s">
        <v>4334</v>
      </c>
      <c r="I74" s="103"/>
      <c r="J74" s="463">
        <f t="shared" si="15"/>
        <v>0</v>
      </c>
      <c r="K74" s="104" t="s">
        <v>47</v>
      </c>
      <c r="L74">
        <f t="shared" si="16"/>
        <v>6</v>
      </c>
      <c r="M74" s="14">
        <f>'Table 2'!B8</f>
        <v>0</v>
      </c>
      <c r="N74" s="14">
        <f>'Table 2'!C8</f>
        <v>0</v>
      </c>
      <c r="O74" s="14">
        <f>'Table 2'!D8</f>
        <v>0</v>
      </c>
      <c r="P74" s="14">
        <f>'Table 2'!E8</f>
        <v>0</v>
      </c>
    </row>
    <row r="75" spans="1:18" x14ac:dyDescent="0.2">
      <c r="A75" s="102" t="str">
        <f>B75&amp;"_"&amp;C75&amp;"_"&amp;D75</f>
        <v>0074_T2_Domestic currency 7/</v>
      </c>
      <c r="B75" s="363" t="s">
        <v>2902</v>
      </c>
      <c r="C75" s="364" t="s">
        <v>2823</v>
      </c>
      <c r="D75" s="285" t="s">
        <v>89</v>
      </c>
      <c r="E75" s="466" t="str">
        <f>B75&amp;"_"&amp;C75&amp;"_"&amp;F75&amp;", "&amp;H75</f>
        <v xml:space="preserve">0074_T2_Gross External Debt Position, Domestic currency </v>
      </c>
      <c r="F75" s="103" t="s">
        <v>29</v>
      </c>
      <c r="G75" s="285"/>
      <c r="H75" s="103" t="s">
        <v>4332</v>
      </c>
      <c r="I75" s="103"/>
      <c r="J75" s="463">
        <f t="shared" si="15"/>
        <v>0</v>
      </c>
      <c r="K75" s="284" t="s">
        <v>281</v>
      </c>
      <c r="L75">
        <f t="shared" si="16"/>
        <v>6</v>
      </c>
      <c r="M75" s="14">
        <f>'Table 2'!B9</f>
        <v>0</v>
      </c>
      <c r="N75" s="14">
        <f>'Table 2'!C9</f>
        <v>0</v>
      </c>
      <c r="O75" s="14">
        <f>'Table 2'!D9</f>
        <v>0</v>
      </c>
      <c r="P75" s="14">
        <f>'Table 2'!E9</f>
        <v>0</v>
      </c>
    </row>
    <row r="76" spans="1:18" x14ac:dyDescent="0.2">
      <c r="A76" s="102" t="str">
        <f>B76&amp;"_"&amp;C76&amp;"_"&amp;".. "&amp;D76</f>
        <v>0075_T2_.. Short-term</v>
      </c>
      <c r="B76" s="363" t="s">
        <v>2903</v>
      </c>
      <c r="C76" s="364" t="s">
        <v>2823</v>
      </c>
      <c r="D76" s="286" t="s">
        <v>1</v>
      </c>
      <c r="E76" s="466" t="str">
        <f>B76&amp;"_"&amp;C76&amp;"_"&amp;F76&amp;", "&amp;H76&amp;", "&amp;G76</f>
        <v>0075_T2_Gross External Debt Position, Domestic currency , Short-term</v>
      </c>
      <c r="F76" s="103" t="s">
        <v>29</v>
      </c>
      <c r="G76" s="467" t="s">
        <v>1</v>
      </c>
      <c r="H76" s="103" t="s">
        <v>4332</v>
      </c>
      <c r="I76" s="103"/>
      <c r="J76" s="463">
        <f t="shared" si="15"/>
        <v>0</v>
      </c>
      <c r="K76" s="104" t="s">
        <v>48</v>
      </c>
      <c r="L76">
        <f t="shared" si="16"/>
        <v>6</v>
      </c>
      <c r="M76" s="14">
        <f>'Table 2'!B10</f>
        <v>0</v>
      </c>
      <c r="N76" s="14">
        <f>'Table 2'!C10</f>
        <v>0</v>
      </c>
      <c r="O76" s="14">
        <f>'Table 2'!D10</f>
        <v>0</v>
      </c>
      <c r="P76" s="14">
        <f>'Table 2'!E10</f>
        <v>0</v>
      </c>
    </row>
    <row r="77" spans="1:18" x14ac:dyDescent="0.2">
      <c r="A77" s="102" t="str">
        <f>B77&amp;"_"&amp;C77&amp;"_"&amp;".. "&amp;D77</f>
        <v>0076_T2_.. Long-term</v>
      </c>
      <c r="B77" s="363" t="s">
        <v>2904</v>
      </c>
      <c r="C77" s="364" t="s">
        <v>2823</v>
      </c>
      <c r="D77" s="286" t="s">
        <v>3</v>
      </c>
      <c r="E77" s="466" t="str">
        <f>B77&amp;"_"&amp;C77&amp;"_"&amp;F77&amp;", "&amp;H77&amp;", "&amp;G77</f>
        <v>0076_T2_Gross External Debt Position, Domestic currency , Long-term</v>
      </c>
      <c r="F77" s="103" t="s">
        <v>29</v>
      </c>
      <c r="G77" s="467" t="s">
        <v>3</v>
      </c>
      <c r="H77" s="103" t="s">
        <v>4332</v>
      </c>
      <c r="I77" s="103"/>
      <c r="J77" s="463">
        <f t="shared" si="15"/>
        <v>0</v>
      </c>
      <c r="K77" s="104" t="s">
        <v>49</v>
      </c>
      <c r="L77">
        <f t="shared" si="16"/>
        <v>6</v>
      </c>
      <c r="M77" s="14">
        <f>'Table 2'!B11</f>
        <v>0</v>
      </c>
      <c r="N77" s="14">
        <f>'Table 2'!C11</f>
        <v>0</v>
      </c>
      <c r="O77" s="14">
        <f>'Table 2'!D11</f>
        <v>0</v>
      </c>
      <c r="P77" s="14">
        <f>'Table 2'!E11</f>
        <v>0</v>
      </c>
    </row>
    <row r="78" spans="1:18" x14ac:dyDescent="0.2">
      <c r="A78" s="102" t="str">
        <f t="shared" ref="A78:A79" si="18">B78&amp;"_"&amp;C78&amp;"_"&amp;D78</f>
        <v>0077_T2_Unallocated</v>
      </c>
      <c r="B78" s="363" t="s">
        <v>2905</v>
      </c>
      <c r="C78" s="364" t="s">
        <v>2823</v>
      </c>
      <c r="D78" s="285" t="s">
        <v>50</v>
      </c>
      <c r="E78" s="466" t="str">
        <f>B78&amp;"_"&amp;C78&amp;"_"&amp;F78&amp;", "&amp;H78</f>
        <v>0077_T2_Gross External Debt Position, Unallocated</v>
      </c>
      <c r="F78" s="103" t="s">
        <v>29</v>
      </c>
      <c r="G78" s="285"/>
      <c r="H78" s="285" t="s">
        <v>50</v>
      </c>
      <c r="I78" s="285"/>
      <c r="J78" s="463">
        <f t="shared" si="15"/>
        <v>0</v>
      </c>
      <c r="K78" s="284" t="s">
        <v>51</v>
      </c>
      <c r="L78">
        <f t="shared" si="16"/>
        <v>6</v>
      </c>
      <c r="M78" s="14">
        <f>'Table 2'!B12</f>
        <v>0</v>
      </c>
      <c r="N78" s="14">
        <f>'Table 2'!C12</f>
        <v>0</v>
      </c>
      <c r="O78" s="14">
        <f>'Table 2'!D12</f>
        <v>0</v>
      </c>
      <c r="P78" s="14">
        <f>'Table 2'!E12</f>
        <v>0</v>
      </c>
    </row>
    <row r="79" spans="1:18" x14ac:dyDescent="0.2">
      <c r="A79" s="399" t="str">
        <f t="shared" si="18"/>
        <v xml:space="preserve">0078_T2_Gross External Debt Position </v>
      </c>
      <c r="B79" s="383" t="s">
        <v>2906</v>
      </c>
      <c r="C79" s="384" t="s">
        <v>2823</v>
      </c>
      <c r="D79" s="105" t="s">
        <v>90</v>
      </c>
      <c r="E79" s="511" t="str">
        <f>B79&amp;"_"&amp;C79&amp;"_"&amp;F79&amp;", "&amp;H79</f>
        <v>0078_T2_Gross External Debt Position, All currencies</v>
      </c>
      <c r="F79" s="515" t="s">
        <v>29</v>
      </c>
      <c r="G79" s="105"/>
      <c r="H79" s="105" t="s">
        <v>4333</v>
      </c>
      <c r="I79" s="105"/>
      <c r="J79" s="514">
        <f t="shared" si="15"/>
        <v>0</v>
      </c>
      <c r="K79" s="298" t="s">
        <v>282</v>
      </c>
      <c r="L79">
        <f t="shared" si="16"/>
        <v>6</v>
      </c>
      <c r="M79" s="14">
        <f>'Table 2'!B13</f>
        <v>0</v>
      </c>
      <c r="N79" s="14">
        <f>'Table 2'!C13</f>
        <v>0</v>
      </c>
      <c r="O79" s="14">
        <f>'Table 2'!D13</f>
        <v>0</v>
      </c>
      <c r="P79" s="14">
        <f>'Table 2'!E13</f>
        <v>0</v>
      </c>
    </row>
    <row r="80" spans="1:18" x14ac:dyDescent="0.2">
      <c r="A80" s="106" t="str">
        <f>B80&amp;"_"&amp;C80&amp;"_"&amp;D80</f>
        <v>0079_T3_General Government * (immediate) 3/</v>
      </c>
      <c r="B80" s="354" t="s">
        <v>2907</v>
      </c>
      <c r="C80" s="279" t="s">
        <v>2824</v>
      </c>
      <c r="D80" s="107" t="s">
        <v>4413</v>
      </c>
      <c r="E80" s="542" t="str">
        <f>B80&amp;"_"&amp;C80&amp;"_"&amp;F80&amp;", "&amp;H80</f>
        <v>0079_T3_General Government, immediate</v>
      </c>
      <c r="F80" s="107" t="s">
        <v>27</v>
      </c>
      <c r="G80" s="107"/>
      <c r="H80" s="470" t="s">
        <v>4335</v>
      </c>
      <c r="I80" s="470"/>
      <c r="J80" s="463">
        <f t="shared" si="15"/>
        <v>0</v>
      </c>
      <c r="K80" s="291" t="s">
        <v>283</v>
      </c>
      <c r="L80">
        <f t="shared" si="16"/>
        <v>6</v>
      </c>
      <c r="N80" s="14"/>
      <c r="O80" s="14"/>
      <c r="P80" s="14">
        <f>'Table 3'!B8</f>
        <v>0</v>
      </c>
      <c r="R80" s="355"/>
    </row>
    <row r="81" spans="1:18" x14ac:dyDescent="0.2">
      <c r="A81" s="106" t="str">
        <f>B81&amp;"_"&amp;C81&amp;"_"&amp;".. "&amp;D81</f>
        <v>0080_T3_.. Principal (immediate) 3/</v>
      </c>
      <c r="B81" s="354" t="s">
        <v>2908</v>
      </c>
      <c r="C81" s="279" t="s">
        <v>2824</v>
      </c>
      <c r="D81" s="288" t="s">
        <v>4414</v>
      </c>
      <c r="E81" s="542" t="str">
        <f>B81&amp;"_"&amp;C81&amp;"_"&amp;F81&amp;", "&amp;G81&amp;", "&amp;H81</f>
        <v>0080_T3_General Government, Principal, immediate</v>
      </c>
      <c r="F81" s="470" t="s">
        <v>27</v>
      </c>
      <c r="G81" s="470" t="s">
        <v>9</v>
      </c>
      <c r="H81" s="470" t="s">
        <v>4335</v>
      </c>
      <c r="I81" s="470"/>
      <c r="J81" s="463">
        <f t="shared" si="15"/>
        <v>0</v>
      </c>
      <c r="K81" s="89" t="s">
        <v>284</v>
      </c>
      <c r="L81">
        <f t="shared" si="16"/>
        <v>6</v>
      </c>
      <c r="M81" s="14"/>
      <c r="N81" s="14"/>
      <c r="O81" s="14"/>
      <c r="P81" s="14">
        <f>'Table 3'!B9</f>
        <v>0</v>
      </c>
      <c r="R81" s="355"/>
    </row>
    <row r="82" spans="1:18" x14ac:dyDescent="0.2">
      <c r="A82" s="106" t="str">
        <f>B82&amp;"_"&amp;C82&amp;"_"&amp;".. "&amp;D82</f>
        <v>0081_T3_.. Interest (immediate) 3/</v>
      </c>
      <c r="B82" s="354" t="s">
        <v>2909</v>
      </c>
      <c r="C82" s="279" t="s">
        <v>2824</v>
      </c>
      <c r="D82" s="288" t="s">
        <v>4415</v>
      </c>
      <c r="E82" s="542" t="str">
        <f>B82&amp;"_"&amp;C82&amp;"_"&amp;F82&amp;", "&amp;G82&amp;", "&amp;H82</f>
        <v>0081_T3_General Government, Interest, immediate</v>
      </c>
      <c r="F82" s="470" t="s">
        <v>27</v>
      </c>
      <c r="G82" s="470" t="s">
        <v>10</v>
      </c>
      <c r="H82" s="470" t="s">
        <v>4335</v>
      </c>
      <c r="I82" s="470"/>
      <c r="J82" s="463">
        <f t="shared" si="15"/>
        <v>0</v>
      </c>
      <c r="K82" s="89" t="s">
        <v>285</v>
      </c>
      <c r="L82">
        <f t="shared" si="16"/>
        <v>6</v>
      </c>
      <c r="M82" s="14"/>
      <c r="N82" s="14"/>
      <c r="O82" s="14"/>
      <c r="P82" s="14">
        <f>'Table 3'!B10</f>
        <v>0</v>
      </c>
      <c r="R82" s="355"/>
    </row>
    <row r="83" spans="1:18" x14ac:dyDescent="0.2">
      <c r="A83" s="106" t="str">
        <f>B83&amp;"_"&amp;C83&amp;"_"&amp;D83</f>
        <v>0082_T3_Central Bank * (immediate) 3/</v>
      </c>
      <c r="B83" s="354" t="s">
        <v>2910</v>
      </c>
      <c r="C83" s="279" t="s">
        <v>2824</v>
      </c>
      <c r="D83" s="107" t="s">
        <v>4416</v>
      </c>
      <c r="E83" s="542" t="str">
        <f>B83&amp;"_"&amp;C83&amp;"_"&amp;F83&amp;", "&amp;H83</f>
        <v>0082_T3_Central Bank, immediate</v>
      </c>
      <c r="F83" s="107" t="s">
        <v>55</v>
      </c>
      <c r="G83" s="107"/>
      <c r="H83" s="470" t="s">
        <v>4335</v>
      </c>
      <c r="I83" s="470"/>
      <c r="J83" s="463">
        <f t="shared" si="15"/>
        <v>0</v>
      </c>
      <c r="K83" s="89" t="s">
        <v>286</v>
      </c>
      <c r="L83">
        <f t="shared" si="16"/>
        <v>6</v>
      </c>
      <c r="M83" s="14"/>
      <c r="N83" s="14"/>
      <c r="O83" s="14"/>
      <c r="P83" s="14">
        <f>'Table 3'!B11</f>
        <v>0</v>
      </c>
      <c r="R83" s="355"/>
    </row>
    <row r="84" spans="1:18" x14ac:dyDescent="0.2">
      <c r="A84" s="106" t="str">
        <f>B84&amp;"_"&amp;C84&amp;"_"&amp;".. "&amp;D84</f>
        <v>0083_T3_.. Principal (immediate) 3/</v>
      </c>
      <c r="B84" s="354" t="s">
        <v>2911</v>
      </c>
      <c r="C84" s="279" t="s">
        <v>2824</v>
      </c>
      <c r="D84" s="288" t="s">
        <v>4414</v>
      </c>
      <c r="E84" s="542" t="str">
        <f t="shared" ref="E84:E97" si="19">B84&amp;"_"&amp;C84&amp;"_"&amp;F84&amp;", "&amp;G84&amp;", "&amp;H84</f>
        <v>0083_T3_Central Bank, Principal, immediate</v>
      </c>
      <c r="F84" s="107" t="s">
        <v>55</v>
      </c>
      <c r="G84" s="470" t="s">
        <v>9</v>
      </c>
      <c r="H84" s="470" t="s">
        <v>4335</v>
      </c>
      <c r="I84" s="470"/>
      <c r="J84" s="463">
        <f t="shared" si="15"/>
        <v>0</v>
      </c>
      <c r="K84" s="89" t="s">
        <v>287</v>
      </c>
      <c r="L84">
        <f t="shared" si="16"/>
        <v>6</v>
      </c>
      <c r="M84" s="14"/>
      <c r="N84" s="14"/>
      <c r="O84" s="14"/>
      <c r="P84" s="14">
        <f>'Table 3'!B12</f>
        <v>0</v>
      </c>
      <c r="R84" s="355"/>
    </row>
    <row r="85" spans="1:18" x14ac:dyDescent="0.2">
      <c r="A85" s="106" t="str">
        <f>B85&amp;"_"&amp;C85&amp;"_"&amp;".. "&amp;D85</f>
        <v>0084_T3_.. Interest  (immediate) 3</v>
      </c>
      <c r="B85" s="354" t="s">
        <v>2912</v>
      </c>
      <c r="C85" s="279" t="s">
        <v>2824</v>
      </c>
      <c r="D85" s="288" t="s">
        <v>4417</v>
      </c>
      <c r="E85" s="542" t="str">
        <f t="shared" si="19"/>
        <v>0084_T3_Central Bank, Interest, immediate</v>
      </c>
      <c r="F85" s="107" t="s">
        <v>55</v>
      </c>
      <c r="G85" s="470" t="s">
        <v>10</v>
      </c>
      <c r="H85" s="470" t="s">
        <v>4335</v>
      </c>
      <c r="I85" s="470"/>
      <c r="J85" s="463">
        <f t="shared" si="15"/>
        <v>0</v>
      </c>
      <c r="K85" s="89" t="s">
        <v>288</v>
      </c>
      <c r="L85">
        <f t="shared" si="16"/>
        <v>6</v>
      </c>
      <c r="M85" s="14"/>
      <c r="N85" s="14"/>
      <c r="O85" s="14"/>
      <c r="P85" s="14">
        <f>'Table 3'!B13</f>
        <v>0</v>
      </c>
      <c r="R85" s="355"/>
    </row>
    <row r="86" spans="1:18" x14ac:dyDescent="0.2">
      <c r="A86" s="106" t="str">
        <f>B86&amp;"_"&amp;C86&amp;"_"&amp;D86</f>
        <v>0085_T3_Deposit-Taking Corporations, except the Central Bank (immediate) 3/</v>
      </c>
      <c r="B86" s="354" t="s">
        <v>2913</v>
      </c>
      <c r="C86" s="279" t="s">
        <v>2824</v>
      </c>
      <c r="D86" s="107" t="s">
        <v>4418</v>
      </c>
      <c r="E86" s="542" t="str">
        <f>B86&amp;"_"&amp;C86&amp;"_"&amp;F86&amp;", "&amp;H86</f>
        <v>0085_T3_Deposit-Taking Corporations, except the Central Bank, immediate</v>
      </c>
      <c r="F86" s="107" t="s">
        <v>56</v>
      </c>
      <c r="G86" s="107"/>
      <c r="H86" s="470" t="s">
        <v>4335</v>
      </c>
      <c r="I86" s="470"/>
      <c r="J86" s="463">
        <f t="shared" si="15"/>
        <v>0</v>
      </c>
      <c r="K86" s="89" t="s">
        <v>289</v>
      </c>
      <c r="L86">
        <f t="shared" si="16"/>
        <v>6</v>
      </c>
      <c r="M86" s="14"/>
      <c r="N86" s="14"/>
      <c r="O86" s="14"/>
      <c r="P86" s="14">
        <f>'Table 3'!B14</f>
        <v>0</v>
      </c>
      <c r="R86" s="355"/>
    </row>
    <row r="87" spans="1:18" x14ac:dyDescent="0.2">
      <c r="A87" s="106" t="str">
        <f>B87&amp;"_"&amp;C87&amp;"_"&amp;".. "&amp;D87</f>
        <v>0086_T3_.. Principal (immediate) 3/</v>
      </c>
      <c r="B87" s="354" t="s">
        <v>2914</v>
      </c>
      <c r="C87" s="279" t="s">
        <v>2824</v>
      </c>
      <c r="D87" s="288" t="s">
        <v>4414</v>
      </c>
      <c r="E87" s="542" t="str">
        <f t="shared" si="19"/>
        <v>0086_T3_Deposit-Taking Corporations, except the Central Bank, Principal, immediate</v>
      </c>
      <c r="F87" s="107" t="s">
        <v>56</v>
      </c>
      <c r="G87" s="470" t="s">
        <v>9</v>
      </c>
      <c r="H87" s="470" t="s">
        <v>4335</v>
      </c>
      <c r="I87" s="470"/>
      <c r="J87" s="463">
        <f t="shared" si="15"/>
        <v>0</v>
      </c>
      <c r="K87" s="89" t="s">
        <v>290</v>
      </c>
      <c r="L87">
        <f t="shared" si="16"/>
        <v>6</v>
      </c>
      <c r="M87" s="14"/>
      <c r="N87" s="14"/>
      <c r="O87" s="14"/>
      <c r="P87" s="14">
        <f>'Table 3'!B15</f>
        <v>0</v>
      </c>
      <c r="R87" s="355"/>
    </row>
    <row r="88" spans="1:18" x14ac:dyDescent="0.2">
      <c r="A88" s="106" t="str">
        <f>B88&amp;"_"&amp;C88&amp;"_"&amp;".. "&amp;D88</f>
        <v>0087_T3_.. Interest  (immediate) 3/</v>
      </c>
      <c r="B88" s="354" t="s">
        <v>2915</v>
      </c>
      <c r="C88" s="279" t="s">
        <v>2824</v>
      </c>
      <c r="D88" s="288" t="s">
        <v>4419</v>
      </c>
      <c r="E88" s="542" t="str">
        <f t="shared" si="19"/>
        <v>0087_T3_Deposit-Taking Corporations, except the Central Bank, Interest, immediate</v>
      </c>
      <c r="F88" s="107" t="s">
        <v>56</v>
      </c>
      <c r="G88" s="470" t="s">
        <v>10</v>
      </c>
      <c r="H88" s="470" t="s">
        <v>4335</v>
      </c>
      <c r="I88" s="470"/>
      <c r="J88" s="463">
        <f t="shared" si="15"/>
        <v>0</v>
      </c>
      <c r="K88" s="89" t="s">
        <v>291</v>
      </c>
      <c r="L88">
        <f t="shared" si="16"/>
        <v>6</v>
      </c>
      <c r="M88" s="14"/>
      <c r="N88" s="14"/>
      <c r="O88" s="14"/>
      <c r="P88" s="14">
        <f>'Table 3'!B16</f>
        <v>0</v>
      </c>
      <c r="R88" s="355"/>
    </row>
    <row r="89" spans="1:18" x14ac:dyDescent="0.2">
      <c r="A89" s="106" t="str">
        <f>B89&amp;"_"&amp;C89&amp;"_"&amp;D89</f>
        <v>0088_T3_Other Sectors (immediate) 3/</v>
      </c>
      <c r="B89" s="354" t="s">
        <v>2916</v>
      </c>
      <c r="C89" s="279" t="s">
        <v>2824</v>
      </c>
      <c r="D89" s="107" t="s">
        <v>4420</v>
      </c>
      <c r="E89" s="542" t="str">
        <f>B89&amp;"_"&amp;C89&amp;"_"&amp;F89&amp;", "&amp;H89</f>
        <v>0088_T3_Other Sectors, immediate</v>
      </c>
      <c r="F89" s="107" t="s">
        <v>57</v>
      </c>
      <c r="G89" s="107"/>
      <c r="H89" s="470" t="s">
        <v>4335</v>
      </c>
      <c r="I89" s="470"/>
      <c r="J89" s="463">
        <f t="shared" si="15"/>
        <v>0</v>
      </c>
      <c r="K89" s="89" t="s">
        <v>292</v>
      </c>
      <c r="L89">
        <f t="shared" si="16"/>
        <v>6</v>
      </c>
      <c r="M89" s="14"/>
      <c r="N89" s="14"/>
      <c r="O89" s="14"/>
      <c r="P89" s="14">
        <f>'Table 3'!B17</f>
        <v>0</v>
      </c>
      <c r="R89" s="355"/>
    </row>
    <row r="90" spans="1:18" x14ac:dyDescent="0.2">
      <c r="A90" s="106" t="str">
        <f>B90&amp;"_"&amp;C90&amp;"_"&amp;".. "&amp;D90</f>
        <v>0089_T3_.. Principal (immediate) 3/</v>
      </c>
      <c r="B90" s="354" t="s">
        <v>2917</v>
      </c>
      <c r="C90" s="279" t="s">
        <v>2824</v>
      </c>
      <c r="D90" s="288" t="s">
        <v>4414</v>
      </c>
      <c r="E90" s="542" t="str">
        <f t="shared" si="19"/>
        <v>0089_T3_Other Sectors, Principal, immediate</v>
      </c>
      <c r="F90" s="107" t="s">
        <v>57</v>
      </c>
      <c r="G90" s="470" t="s">
        <v>9</v>
      </c>
      <c r="H90" s="470" t="s">
        <v>4335</v>
      </c>
      <c r="I90" s="470"/>
      <c r="J90" s="463">
        <f t="shared" si="15"/>
        <v>0</v>
      </c>
      <c r="K90" s="89" t="s">
        <v>293</v>
      </c>
      <c r="L90">
        <f t="shared" si="16"/>
        <v>6</v>
      </c>
      <c r="M90" s="14"/>
      <c r="N90" s="14"/>
      <c r="O90" s="14"/>
      <c r="P90" s="14">
        <f>'Table 3'!B18</f>
        <v>0</v>
      </c>
      <c r="R90" s="355"/>
    </row>
    <row r="91" spans="1:18" x14ac:dyDescent="0.2">
      <c r="A91" s="106" t="str">
        <f>B91&amp;"_"&amp;C91&amp;"_"&amp;".. "&amp;D91</f>
        <v>0090_T3_.. Interest  (immediate) 3/</v>
      </c>
      <c r="B91" s="354" t="s">
        <v>2918</v>
      </c>
      <c r="C91" s="279" t="s">
        <v>2824</v>
      </c>
      <c r="D91" s="288" t="s">
        <v>4419</v>
      </c>
      <c r="E91" s="542" t="str">
        <f t="shared" si="19"/>
        <v>0090_T3_Other Sectors, Interest, immediate</v>
      </c>
      <c r="F91" s="107" t="s">
        <v>57</v>
      </c>
      <c r="G91" s="470" t="s">
        <v>10</v>
      </c>
      <c r="H91" s="470" t="s">
        <v>4335</v>
      </c>
      <c r="I91" s="470"/>
      <c r="J91" s="463">
        <f t="shared" si="15"/>
        <v>0</v>
      </c>
      <c r="K91" s="89" t="s">
        <v>294</v>
      </c>
      <c r="L91">
        <f t="shared" si="16"/>
        <v>6</v>
      </c>
      <c r="M91" s="14"/>
      <c r="N91" s="14"/>
      <c r="O91" s="14"/>
      <c r="P91" s="14">
        <f>'Table 3'!B19</f>
        <v>0</v>
      </c>
      <c r="Q91" s="1"/>
      <c r="R91" s="355"/>
    </row>
    <row r="92" spans="1:18" x14ac:dyDescent="0.2">
      <c r="A92" s="106" t="str">
        <f>B92&amp;"_"&amp;C92&amp;"_"&amp;D92</f>
        <v>0091_T3_Direct Investment: Intercompany Lending 4/ (immediate) 3/</v>
      </c>
      <c r="B92" s="354" t="s">
        <v>2919</v>
      </c>
      <c r="C92" s="279" t="s">
        <v>2824</v>
      </c>
      <c r="D92" s="107" t="s">
        <v>4421</v>
      </c>
      <c r="E92" s="542" t="str">
        <f>B92&amp;"_"&amp;C92&amp;"_"&amp;F92&amp;", "&amp;H92</f>
        <v>0091_T3_Direct Investment: Intercompany Lending, immediate</v>
      </c>
      <c r="F92" s="107" t="s">
        <v>58</v>
      </c>
      <c r="G92" s="107"/>
      <c r="H92" s="470" t="s">
        <v>4335</v>
      </c>
      <c r="I92" s="470"/>
      <c r="J92" s="463">
        <f t="shared" si="15"/>
        <v>0</v>
      </c>
      <c r="K92" s="89" t="s">
        <v>295</v>
      </c>
      <c r="L92">
        <f t="shared" si="16"/>
        <v>6</v>
      </c>
      <c r="M92" s="14"/>
      <c r="N92" s="14"/>
      <c r="O92" s="14"/>
      <c r="P92" s="14">
        <f>'Table 3'!B20</f>
        <v>0</v>
      </c>
      <c r="R92" s="355"/>
    </row>
    <row r="93" spans="1:18" x14ac:dyDescent="0.2">
      <c r="A93" s="106" t="str">
        <f>B93&amp;"_"&amp;C93&amp;"_"&amp;".. "&amp;D93</f>
        <v>0092_T3_.. Principal  (immediate) 3/</v>
      </c>
      <c r="B93" s="354" t="s">
        <v>2920</v>
      </c>
      <c r="C93" s="279" t="s">
        <v>2824</v>
      </c>
      <c r="D93" s="288" t="s">
        <v>4422</v>
      </c>
      <c r="E93" s="542" t="str">
        <f t="shared" si="19"/>
        <v>0092_T3_Direct Investment: Intercompany Lending, Principal, immediate</v>
      </c>
      <c r="F93" s="107" t="s">
        <v>58</v>
      </c>
      <c r="G93" s="470" t="s">
        <v>9</v>
      </c>
      <c r="H93" s="470" t="s">
        <v>4335</v>
      </c>
      <c r="I93" s="470"/>
      <c r="J93" s="463">
        <f t="shared" si="15"/>
        <v>0</v>
      </c>
      <c r="K93" s="89" t="s">
        <v>296</v>
      </c>
      <c r="L93">
        <f t="shared" si="16"/>
        <v>6</v>
      </c>
      <c r="M93" s="14"/>
      <c r="N93" s="14"/>
      <c r="O93" s="14"/>
      <c r="P93" s="14">
        <f>'Table 3'!B21</f>
        <v>0</v>
      </c>
      <c r="R93" s="355"/>
    </row>
    <row r="94" spans="1:18" x14ac:dyDescent="0.2">
      <c r="A94" s="106" t="str">
        <f>B94&amp;"_"&amp;C94&amp;"_"&amp;".. "&amp;D94</f>
        <v>0093_T3_.. Interest (immediate) 3/</v>
      </c>
      <c r="B94" s="354" t="s">
        <v>2921</v>
      </c>
      <c r="C94" s="279" t="s">
        <v>2824</v>
      </c>
      <c r="D94" s="288" t="s">
        <v>4415</v>
      </c>
      <c r="E94" s="542" t="str">
        <f t="shared" si="19"/>
        <v>0093_T3_Direct Investment: Intercompany Lending, Interest, immediate</v>
      </c>
      <c r="F94" s="107" t="s">
        <v>58</v>
      </c>
      <c r="G94" s="470" t="s">
        <v>10</v>
      </c>
      <c r="H94" s="470" t="s">
        <v>4335</v>
      </c>
      <c r="I94" s="470"/>
      <c r="J94" s="463">
        <f t="shared" si="15"/>
        <v>0</v>
      </c>
      <c r="K94" s="89" t="s">
        <v>297</v>
      </c>
      <c r="L94">
        <f t="shared" si="16"/>
        <v>6</v>
      </c>
      <c r="M94" s="14"/>
      <c r="N94" s="14"/>
      <c r="O94" s="14"/>
      <c r="P94" s="14">
        <f>'Table 3'!B22</f>
        <v>0</v>
      </c>
      <c r="R94" s="355"/>
    </row>
    <row r="95" spans="1:18" x14ac:dyDescent="0.2">
      <c r="A95" s="106" t="str">
        <f>B95&amp;"_"&amp;C95&amp;"_"&amp;D95</f>
        <v>0094_T3_Total Debt Service Payments (immediate) 3/</v>
      </c>
      <c r="B95" s="354" t="s">
        <v>2922</v>
      </c>
      <c r="C95" s="279" t="s">
        <v>2824</v>
      </c>
      <c r="D95" s="107" t="s">
        <v>4423</v>
      </c>
      <c r="E95" s="542" t="str">
        <f>B95&amp;"_"&amp;C95&amp;"_"&amp;F95&amp;", "&amp;H95</f>
        <v>0094_T3_Total Debt Service Payments, immediate</v>
      </c>
      <c r="F95" s="107" t="s">
        <v>103</v>
      </c>
      <c r="G95" s="107"/>
      <c r="H95" s="470" t="s">
        <v>4335</v>
      </c>
      <c r="I95" s="470"/>
      <c r="J95" s="463">
        <f t="shared" si="15"/>
        <v>0</v>
      </c>
      <c r="K95" s="89" t="s">
        <v>70</v>
      </c>
      <c r="L95">
        <f t="shared" si="16"/>
        <v>6</v>
      </c>
      <c r="M95" s="14"/>
      <c r="N95" s="14"/>
      <c r="O95" s="14"/>
      <c r="P95" s="14">
        <f>'Table 3'!B23</f>
        <v>0</v>
      </c>
      <c r="R95" s="355"/>
    </row>
    <row r="96" spans="1:18" x14ac:dyDescent="0.2">
      <c r="A96" s="106" t="str">
        <f>B96&amp;"_"&amp;C96&amp;"_"&amp;".. "&amp;D96</f>
        <v>0095_T3_.. Principal  (immediate) 3/</v>
      </c>
      <c r="B96" s="354" t="s">
        <v>2923</v>
      </c>
      <c r="C96" s="279" t="s">
        <v>2824</v>
      </c>
      <c r="D96" s="288" t="s">
        <v>4422</v>
      </c>
      <c r="E96" s="542" t="str">
        <f t="shared" si="19"/>
        <v>0095_T3_Total Debt Service Payments, Principal, immediate</v>
      </c>
      <c r="F96" s="107" t="s">
        <v>103</v>
      </c>
      <c r="G96" s="470" t="s">
        <v>9</v>
      </c>
      <c r="H96" s="470" t="s">
        <v>4335</v>
      </c>
      <c r="I96" s="470"/>
      <c r="J96" s="463">
        <f t="shared" si="15"/>
        <v>0</v>
      </c>
      <c r="K96" s="89" t="s">
        <v>71</v>
      </c>
      <c r="L96">
        <f t="shared" si="16"/>
        <v>6</v>
      </c>
      <c r="M96" s="14"/>
      <c r="N96" s="14"/>
      <c r="O96" s="14"/>
      <c r="P96" s="14">
        <f>'Table 3'!B24</f>
        <v>0</v>
      </c>
      <c r="R96" s="355"/>
    </row>
    <row r="97" spans="1:18" x14ac:dyDescent="0.2">
      <c r="A97" s="106" t="str">
        <f>B97&amp;"_"&amp;C97&amp;"_"&amp;".. "&amp;D97</f>
        <v>0096_T3_.. Interest (immediate) 3/</v>
      </c>
      <c r="B97" s="354" t="s">
        <v>2924</v>
      </c>
      <c r="C97" s="279" t="s">
        <v>2824</v>
      </c>
      <c r="D97" s="288" t="s">
        <v>4415</v>
      </c>
      <c r="E97" s="542" t="str">
        <f t="shared" si="19"/>
        <v>0096_T3_Total Debt Service Payments, Interest, immediate</v>
      </c>
      <c r="F97" s="107" t="s">
        <v>103</v>
      </c>
      <c r="G97" s="470" t="s">
        <v>10</v>
      </c>
      <c r="H97" s="470" t="s">
        <v>4335</v>
      </c>
      <c r="I97" s="470"/>
      <c r="J97" s="463">
        <f t="shared" si="15"/>
        <v>0</v>
      </c>
      <c r="K97" s="89" t="s">
        <v>72</v>
      </c>
      <c r="L97">
        <f t="shared" si="16"/>
        <v>6</v>
      </c>
      <c r="M97" s="14"/>
      <c r="N97" s="14"/>
      <c r="O97" s="14"/>
      <c r="P97" s="14">
        <f>'Table 3'!B25</f>
        <v>0</v>
      </c>
      <c r="R97" s="355"/>
    </row>
    <row r="98" spans="1:18" x14ac:dyDescent="0.2">
      <c r="A98" s="106" t="str">
        <f t="shared" ref="A98:A99" si="20">B98&amp;"_"&amp;C98&amp;"_"&amp;D98</f>
        <v>0097_T3_Interest receipts on SDR holdings (immediate) 3/</v>
      </c>
      <c r="B98" s="354" t="s">
        <v>2925</v>
      </c>
      <c r="C98" s="279" t="s">
        <v>2824</v>
      </c>
      <c r="D98" s="287" t="s">
        <v>4424</v>
      </c>
      <c r="E98" s="542" t="str">
        <f t="shared" ref="E98:E99" si="21">B98&amp;"_"&amp;C98&amp;"_"&amp;F98&amp;", "&amp;H98</f>
        <v>0097_T3_Interest receipts on SDR holdings, immediate</v>
      </c>
      <c r="F98" s="287" t="s">
        <v>105</v>
      </c>
      <c r="G98" s="287"/>
      <c r="H98" s="470" t="s">
        <v>4335</v>
      </c>
      <c r="I98" s="470"/>
      <c r="J98" s="463">
        <f t="shared" si="15"/>
        <v>0</v>
      </c>
      <c r="K98" s="89" t="s">
        <v>298</v>
      </c>
      <c r="L98">
        <f t="shared" si="16"/>
        <v>6</v>
      </c>
      <c r="M98" s="14"/>
      <c r="N98" s="14"/>
      <c r="O98" s="14"/>
      <c r="P98" s="14">
        <f>'Table 3'!B28</f>
        <v>0</v>
      </c>
      <c r="R98" s="355"/>
    </row>
    <row r="99" spans="1:18" x14ac:dyDescent="0.2">
      <c r="A99" s="106" t="str">
        <f t="shared" si="20"/>
        <v>0098_T3_Interest payments on SDR allocations (immediate) 3/</v>
      </c>
      <c r="B99" s="354" t="s">
        <v>2926</v>
      </c>
      <c r="C99" s="279" t="s">
        <v>2824</v>
      </c>
      <c r="D99" s="287" t="s">
        <v>4425</v>
      </c>
      <c r="E99" s="542" t="str">
        <f t="shared" si="21"/>
        <v>0098_T3_Interest payments on SDR allocations, immediate</v>
      </c>
      <c r="F99" s="287" t="s">
        <v>106</v>
      </c>
      <c r="G99" s="287"/>
      <c r="H99" s="470" t="s">
        <v>4335</v>
      </c>
      <c r="I99" s="470"/>
      <c r="J99" s="463">
        <f t="shared" si="15"/>
        <v>0</v>
      </c>
      <c r="K99" s="89" t="s">
        <v>299</v>
      </c>
      <c r="L99">
        <f t="shared" si="16"/>
        <v>6</v>
      </c>
      <c r="M99" s="14"/>
      <c r="N99" s="14"/>
      <c r="O99" s="14"/>
      <c r="P99" s="14">
        <f>'Table 3'!B29</f>
        <v>0</v>
      </c>
      <c r="R99" s="355"/>
    </row>
    <row r="100" spans="1:18" x14ac:dyDescent="0.2">
      <c r="A100" s="106" t="str">
        <f>B100&amp;"_"&amp;C100&amp;"_"&amp;D100</f>
        <v>0099_T3_General Government * (More than 0 to 3)</v>
      </c>
      <c r="B100" s="354" t="s">
        <v>2927</v>
      </c>
      <c r="C100" s="279" t="s">
        <v>2824</v>
      </c>
      <c r="D100" s="107" t="s">
        <v>3828</v>
      </c>
      <c r="E100" s="542" t="str">
        <f>B100&amp;"_"&amp;C100&amp;"_"&amp;F100&amp;", "&amp;H100</f>
        <v>0099_T3_General Government, More than 0 to 3</v>
      </c>
      <c r="F100" s="107" t="s">
        <v>27</v>
      </c>
      <c r="G100" s="107"/>
      <c r="H100" s="287" t="s">
        <v>31</v>
      </c>
      <c r="I100" s="287"/>
      <c r="J100" s="463">
        <f t="shared" si="15"/>
        <v>0</v>
      </c>
      <c r="K100" s="291" t="s">
        <v>300</v>
      </c>
      <c r="L100">
        <f t="shared" si="16"/>
        <v>6</v>
      </c>
      <c r="M100" s="14"/>
      <c r="N100" s="14"/>
      <c r="O100" s="14"/>
      <c r="P100" s="14">
        <f>'Table 3'!C8</f>
        <v>0</v>
      </c>
      <c r="R100" s="355"/>
    </row>
    <row r="101" spans="1:18" x14ac:dyDescent="0.2">
      <c r="A101" s="106" t="str">
        <f>B101&amp;"_"&amp;C101&amp;"_"&amp;".. "&amp;D101</f>
        <v>0100_T3_.. Principal (More than 0 to 3)</v>
      </c>
      <c r="B101" s="354" t="s">
        <v>2928</v>
      </c>
      <c r="C101" s="279" t="s">
        <v>2824</v>
      </c>
      <c r="D101" s="288" t="s">
        <v>3829</v>
      </c>
      <c r="E101" s="542" t="str">
        <f>B101&amp;"_"&amp;C101&amp;"_"&amp;F101&amp;", "&amp;G101&amp;", "&amp;H101</f>
        <v>0100_T3_General Government, Principal, More than 0 to 3</v>
      </c>
      <c r="F101" s="470" t="s">
        <v>27</v>
      </c>
      <c r="G101" s="470" t="s">
        <v>9</v>
      </c>
      <c r="H101" s="287" t="s">
        <v>31</v>
      </c>
      <c r="I101" s="287"/>
      <c r="J101" s="463">
        <f t="shared" si="15"/>
        <v>0</v>
      </c>
      <c r="K101" s="89" t="s">
        <v>301</v>
      </c>
      <c r="L101">
        <f t="shared" si="16"/>
        <v>6</v>
      </c>
      <c r="M101" s="14"/>
      <c r="N101" s="14"/>
      <c r="O101" s="14"/>
      <c r="P101" s="14">
        <f>'Table 3'!C9</f>
        <v>0</v>
      </c>
      <c r="R101" s="355"/>
    </row>
    <row r="102" spans="1:18" x14ac:dyDescent="0.2">
      <c r="A102" s="106" t="str">
        <f>B102&amp;"_"&amp;C102&amp;"_"&amp;".. "&amp;D102</f>
        <v>0101_T3_.. Interest (More than 0 to 3)</v>
      </c>
      <c r="B102" s="354" t="s">
        <v>2929</v>
      </c>
      <c r="C102" s="279" t="s">
        <v>2824</v>
      </c>
      <c r="D102" s="288" t="s">
        <v>3830</v>
      </c>
      <c r="E102" s="542" t="str">
        <f>B102&amp;"_"&amp;C102&amp;"_"&amp;F102&amp;", "&amp;G102&amp;", "&amp;H102</f>
        <v>0101_T3_General Government, Interest, More than 0 to 3</v>
      </c>
      <c r="F102" s="470" t="s">
        <v>27</v>
      </c>
      <c r="G102" s="470" t="s">
        <v>10</v>
      </c>
      <c r="H102" s="287" t="s">
        <v>31</v>
      </c>
      <c r="I102" s="287"/>
      <c r="J102" s="463">
        <f t="shared" si="15"/>
        <v>0</v>
      </c>
      <c r="K102" s="89" t="s">
        <v>302</v>
      </c>
      <c r="L102">
        <f t="shared" si="16"/>
        <v>6</v>
      </c>
      <c r="M102" s="14"/>
      <c r="N102" s="14"/>
      <c r="O102" s="14"/>
      <c r="P102" s="14">
        <f>'Table 3'!C10</f>
        <v>0</v>
      </c>
      <c r="R102" s="355"/>
    </row>
    <row r="103" spans="1:18" x14ac:dyDescent="0.2">
      <c r="A103" s="106" t="str">
        <f>B103&amp;"_"&amp;C103&amp;"_"&amp;D103</f>
        <v>0102_T3_Central Bank * (More than 0 to 3)</v>
      </c>
      <c r="B103" s="354" t="s">
        <v>2930</v>
      </c>
      <c r="C103" s="279" t="s">
        <v>2824</v>
      </c>
      <c r="D103" s="107" t="s">
        <v>3831</v>
      </c>
      <c r="E103" s="542" t="str">
        <f>B103&amp;"_"&amp;C103&amp;"_"&amp;F103&amp;", "&amp;H103</f>
        <v>0102_T3_Central Bank, More than 0 to 3</v>
      </c>
      <c r="F103" s="107" t="s">
        <v>55</v>
      </c>
      <c r="G103" s="107"/>
      <c r="H103" s="287" t="s">
        <v>31</v>
      </c>
      <c r="I103" s="287"/>
      <c r="J103" s="463">
        <f t="shared" si="15"/>
        <v>0</v>
      </c>
      <c r="K103" s="89" t="s">
        <v>303</v>
      </c>
      <c r="L103">
        <f t="shared" si="16"/>
        <v>6</v>
      </c>
      <c r="M103" s="14"/>
      <c r="N103" s="14"/>
      <c r="O103" s="14"/>
      <c r="P103" s="14">
        <f>'Table 3'!C11</f>
        <v>0</v>
      </c>
      <c r="R103" s="355"/>
    </row>
    <row r="104" spans="1:18" x14ac:dyDescent="0.2">
      <c r="A104" s="106" t="str">
        <f>B104&amp;"_"&amp;C104&amp;"_"&amp;".. "&amp;D104</f>
        <v>0103_T3_.. Principal (More than 0 to 3)</v>
      </c>
      <c r="B104" s="354" t="s">
        <v>2931</v>
      </c>
      <c r="C104" s="279" t="s">
        <v>2824</v>
      </c>
      <c r="D104" s="288" t="s">
        <v>3829</v>
      </c>
      <c r="E104" s="542" t="str">
        <f t="shared" ref="E104:E117" si="22">B104&amp;"_"&amp;C104&amp;"_"&amp;F104&amp;", "&amp;G104&amp;", "&amp;H104</f>
        <v>0103_T3_Central Bank, Principal, More than 0 to 3</v>
      </c>
      <c r="F104" s="107" t="s">
        <v>55</v>
      </c>
      <c r="G104" s="470" t="s">
        <v>9</v>
      </c>
      <c r="H104" s="287" t="s">
        <v>31</v>
      </c>
      <c r="I104" s="287"/>
      <c r="J104" s="463">
        <f t="shared" si="15"/>
        <v>0</v>
      </c>
      <c r="K104" s="89" t="s">
        <v>304</v>
      </c>
      <c r="L104">
        <f t="shared" si="16"/>
        <v>6</v>
      </c>
      <c r="M104" s="14"/>
      <c r="N104" s="14"/>
      <c r="O104" s="14"/>
      <c r="P104" s="14">
        <f>'Table 3'!C12</f>
        <v>0</v>
      </c>
      <c r="R104" s="355"/>
    </row>
    <row r="105" spans="1:18" x14ac:dyDescent="0.2">
      <c r="A105" s="106" t="str">
        <f>B105&amp;"_"&amp;C105&amp;"_"&amp;".. "&amp;D105</f>
        <v>0104_T3_.. Interest  (More than 0 to 3)</v>
      </c>
      <c r="B105" s="354" t="s">
        <v>2932</v>
      </c>
      <c r="C105" s="279" t="s">
        <v>2824</v>
      </c>
      <c r="D105" s="288" t="s">
        <v>3832</v>
      </c>
      <c r="E105" s="542" t="str">
        <f t="shared" si="22"/>
        <v>0104_T3_Central Bank, Interest, More than 0 to 3</v>
      </c>
      <c r="F105" s="107" t="s">
        <v>55</v>
      </c>
      <c r="G105" s="470" t="s">
        <v>10</v>
      </c>
      <c r="H105" s="287" t="s">
        <v>31</v>
      </c>
      <c r="I105" s="287"/>
      <c r="J105" s="463">
        <f t="shared" si="15"/>
        <v>0</v>
      </c>
      <c r="K105" s="89" t="s">
        <v>305</v>
      </c>
      <c r="L105">
        <f t="shared" si="16"/>
        <v>6</v>
      </c>
      <c r="M105" s="14"/>
      <c r="N105" s="14"/>
      <c r="O105" s="14"/>
      <c r="P105" s="14">
        <f>'Table 3'!C13</f>
        <v>0</v>
      </c>
      <c r="R105" s="355"/>
    </row>
    <row r="106" spans="1:18" x14ac:dyDescent="0.2">
      <c r="A106" s="106" t="str">
        <f>B106&amp;"_"&amp;C106&amp;"_"&amp;D106</f>
        <v>0105_T3_Deposit-Taking Corporations, except the Central Bank (More than 0 to 3)</v>
      </c>
      <c r="B106" s="354" t="s">
        <v>2933</v>
      </c>
      <c r="C106" s="279" t="s">
        <v>2824</v>
      </c>
      <c r="D106" s="107" t="s">
        <v>3833</v>
      </c>
      <c r="E106" s="542" t="str">
        <f>B106&amp;"_"&amp;C106&amp;"_"&amp;F106&amp;", "&amp;H106</f>
        <v>0105_T3_Deposit-Taking Corporations, except the Central Bank, More than 0 to 3</v>
      </c>
      <c r="F106" s="107" t="s">
        <v>56</v>
      </c>
      <c r="G106" s="107"/>
      <c r="H106" s="287" t="s">
        <v>31</v>
      </c>
      <c r="I106" s="287"/>
      <c r="J106" s="463">
        <f t="shared" si="15"/>
        <v>0</v>
      </c>
      <c r="K106" s="89" t="s">
        <v>306</v>
      </c>
      <c r="L106">
        <f t="shared" si="16"/>
        <v>6</v>
      </c>
      <c r="M106" s="14"/>
      <c r="N106" s="14"/>
      <c r="O106" s="14"/>
      <c r="P106" s="14">
        <f>'Table 3'!C14</f>
        <v>0</v>
      </c>
      <c r="R106" s="355"/>
    </row>
    <row r="107" spans="1:18" x14ac:dyDescent="0.2">
      <c r="A107" s="106" t="str">
        <f>B107&amp;"_"&amp;C107&amp;"_"&amp;".. "&amp;D107</f>
        <v>0106_T3_.. Principal (More than 0 to 3)</v>
      </c>
      <c r="B107" s="354" t="s">
        <v>2934</v>
      </c>
      <c r="C107" s="279" t="s">
        <v>2824</v>
      </c>
      <c r="D107" s="288" t="s">
        <v>3829</v>
      </c>
      <c r="E107" s="542" t="str">
        <f t="shared" si="22"/>
        <v>0106_T3_Deposit-Taking Corporations, except the Central Bank, Principal, More than 0 to 3</v>
      </c>
      <c r="F107" s="107" t="s">
        <v>56</v>
      </c>
      <c r="G107" s="470" t="s">
        <v>9</v>
      </c>
      <c r="H107" s="287" t="s">
        <v>31</v>
      </c>
      <c r="I107" s="287"/>
      <c r="J107" s="463">
        <f t="shared" si="15"/>
        <v>0</v>
      </c>
      <c r="K107" s="89" t="s">
        <v>307</v>
      </c>
      <c r="L107">
        <f t="shared" si="16"/>
        <v>6</v>
      </c>
      <c r="M107" s="14"/>
      <c r="N107" s="14"/>
      <c r="O107" s="14"/>
      <c r="P107" s="14">
        <f>'Table 3'!C15</f>
        <v>0</v>
      </c>
      <c r="R107" s="355"/>
    </row>
    <row r="108" spans="1:18" x14ac:dyDescent="0.2">
      <c r="A108" s="106" t="str">
        <f>B108&amp;"_"&amp;C108&amp;"_"&amp;".. "&amp;D108</f>
        <v>0107_T3_.. Interest  (More than 0 to 3)</v>
      </c>
      <c r="B108" s="354" t="s">
        <v>2935</v>
      </c>
      <c r="C108" s="279" t="s">
        <v>2824</v>
      </c>
      <c r="D108" s="288" t="s">
        <v>3832</v>
      </c>
      <c r="E108" s="542" t="str">
        <f t="shared" si="22"/>
        <v>0107_T3_Deposit-Taking Corporations, except the Central Bank, Interest, More than 0 to 3</v>
      </c>
      <c r="F108" s="107" t="s">
        <v>56</v>
      </c>
      <c r="G108" s="470" t="s">
        <v>10</v>
      </c>
      <c r="H108" s="287" t="s">
        <v>31</v>
      </c>
      <c r="I108" s="287"/>
      <c r="J108" s="463">
        <f t="shared" si="15"/>
        <v>0</v>
      </c>
      <c r="K108" s="89" t="s">
        <v>308</v>
      </c>
      <c r="L108">
        <f t="shared" si="16"/>
        <v>6</v>
      </c>
      <c r="M108" s="14"/>
      <c r="N108" s="14"/>
      <c r="O108" s="14"/>
      <c r="P108" s="14">
        <f>'Table 3'!C16</f>
        <v>0</v>
      </c>
      <c r="R108" s="355"/>
    </row>
    <row r="109" spans="1:18" x14ac:dyDescent="0.2">
      <c r="A109" s="106" t="str">
        <f>B109&amp;"_"&amp;C109&amp;"_"&amp;D109</f>
        <v>0108_T3_Other Sectors (More than 0 to 3)</v>
      </c>
      <c r="B109" s="354" t="s">
        <v>2936</v>
      </c>
      <c r="C109" s="279" t="s">
        <v>2824</v>
      </c>
      <c r="D109" s="107" t="s">
        <v>3834</v>
      </c>
      <c r="E109" s="542" t="str">
        <f>B109&amp;"_"&amp;C109&amp;"_"&amp;F109&amp;", "&amp;H109</f>
        <v>0108_T3_Other Sectors, More than 0 to 3</v>
      </c>
      <c r="F109" s="107" t="s">
        <v>57</v>
      </c>
      <c r="G109" s="107"/>
      <c r="H109" s="287" t="s">
        <v>31</v>
      </c>
      <c r="I109" s="287"/>
      <c r="J109" s="463">
        <f t="shared" si="15"/>
        <v>0</v>
      </c>
      <c r="K109" s="89" t="s">
        <v>309</v>
      </c>
      <c r="L109">
        <f t="shared" si="16"/>
        <v>6</v>
      </c>
      <c r="M109" s="14"/>
      <c r="N109" s="14"/>
      <c r="O109" s="14"/>
      <c r="P109" s="14">
        <f>'Table 3'!C17</f>
        <v>0</v>
      </c>
      <c r="R109" s="355"/>
    </row>
    <row r="110" spans="1:18" x14ac:dyDescent="0.2">
      <c r="A110" s="106" t="str">
        <f>B110&amp;"_"&amp;C110&amp;"_"&amp;".. "&amp;D110</f>
        <v>0109_T3_.. Principal (More than 0 to 3)</v>
      </c>
      <c r="B110" s="354" t="s">
        <v>2937</v>
      </c>
      <c r="C110" s="279" t="s">
        <v>2824</v>
      </c>
      <c r="D110" s="288" t="s">
        <v>3829</v>
      </c>
      <c r="E110" s="542" t="str">
        <f t="shared" si="22"/>
        <v>0109_T3_Other Sectors, Principal, More than 0 to 3</v>
      </c>
      <c r="F110" s="107" t="s">
        <v>57</v>
      </c>
      <c r="G110" s="470" t="s">
        <v>9</v>
      </c>
      <c r="H110" s="287" t="s">
        <v>31</v>
      </c>
      <c r="I110" s="287"/>
      <c r="J110" s="463">
        <f t="shared" si="15"/>
        <v>0</v>
      </c>
      <c r="K110" s="89" t="s">
        <v>310</v>
      </c>
      <c r="L110">
        <f t="shared" si="16"/>
        <v>6</v>
      </c>
      <c r="M110" s="14"/>
      <c r="N110" s="14"/>
      <c r="O110" s="14"/>
      <c r="P110" s="14">
        <f>'Table 3'!C18</f>
        <v>0</v>
      </c>
      <c r="R110" s="355"/>
    </row>
    <row r="111" spans="1:18" x14ac:dyDescent="0.2">
      <c r="A111" s="106" t="str">
        <f>B111&amp;"_"&amp;C111&amp;"_"&amp;".. "&amp;D111</f>
        <v>0110_T3_.. Interest  (More than 0 to 3)</v>
      </c>
      <c r="B111" s="354" t="s">
        <v>2938</v>
      </c>
      <c r="C111" s="279" t="s">
        <v>2824</v>
      </c>
      <c r="D111" s="288" t="s">
        <v>3832</v>
      </c>
      <c r="E111" s="542" t="str">
        <f t="shared" si="22"/>
        <v>0110_T3_Other Sectors, Interest, More than 0 to 3</v>
      </c>
      <c r="F111" s="107" t="s">
        <v>57</v>
      </c>
      <c r="G111" s="470" t="s">
        <v>10</v>
      </c>
      <c r="H111" s="287" t="s">
        <v>31</v>
      </c>
      <c r="I111" s="287"/>
      <c r="J111" s="463">
        <f t="shared" si="15"/>
        <v>0</v>
      </c>
      <c r="K111" s="89" t="s">
        <v>311</v>
      </c>
      <c r="L111">
        <f t="shared" si="16"/>
        <v>6</v>
      </c>
      <c r="M111" s="14"/>
      <c r="N111" s="14"/>
      <c r="O111" s="14"/>
      <c r="P111" s="14">
        <f>'Table 3'!C19</f>
        <v>0</v>
      </c>
      <c r="R111" s="355"/>
    </row>
    <row r="112" spans="1:18" x14ac:dyDescent="0.2">
      <c r="A112" s="106" t="str">
        <f>B112&amp;"_"&amp;C112&amp;"_"&amp;D112</f>
        <v>0111_T3_Direct Investment: Intercompany Lending 4/ (More than 0 to 3)</v>
      </c>
      <c r="B112" s="354" t="s">
        <v>2939</v>
      </c>
      <c r="C112" s="279" t="s">
        <v>2824</v>
      </c>
      <c r="D112" s="107" t="s">
        <v>3835</v>
      </c>
      <c r="E112" s="542" t="str">
        <f>B112&amp;"_"&amp;C112&amp;"_"&amp;F112&amp;", "&amp;H112</f>
        <v>0111_T3_Direct Investment: Intercompany Lending, More than 0 to 3</v>
      </c>
      <c r="F112" s="107" t="s">
        <v>58</v>
      </c>
      <c r="G112" s="107"/>
      <c r="H112" s="287" t="s">
        <v>31</v>
      </c>
      <c r="I112" s="287"/>
      <c r="J112" s="463">
        <f t="shared" si="15"/>
        <v>0</v>
      </c>
      <c r="K112" s="89" t="s">
        <v>312</v>
      </c>
      <c r="L112">
        <f t="shared" si="16"/>
        <v>6</v>
      </c>
      <c r="M112" s="14"/>
      <c r="N112" s="14"/>
      <c r="O112" s="14"/>
      <c r="P112" s="14">
        <f>'Table 3'!C20</f>
        <v>0</v>
      </c>
      <c r="R112" s="355"/>
    </row>
    <row r="113" spans="1:18" x14ac:dyDescent="0.2">
      <c r="A113" s="106" t="str">
        <f>B113&amp;"_"&amp;C113&amp;"_"&amp;".. "&amp;D113</f>
        <v>0112_T3_.. Principal  (More than 0 to 3)</v>
      </c>
      <c r="B113" s="354" t="s">
        <v>2940</v>
      </c>
      <c r="C113" s="279" t="s">
        <v>2824</v>
      </c>
      <c r="D113" s="288" t="s">
        <v>3836</v>
      </c>
      <c r="E113" s="542" t="str">
        <f t="shared" si="22"/>
        <v>0112_T3_Direct Investment: Intercompany Lending, Principal, More than 0 to 3</v>
      </c>
      <c r="F113" s="107" t="s">
        <v>58</v>
      </c>
      <c r="G113" s="470" t="s">
        <v>9</v>
      </c>
      <c r="H113" s="287" t="s">
        <v>31</v>
      </c>
      <c r="I113" s="287"/>
      <c r="J113" s="463">
        <f t="shared" si="15"/>
        <v>0</v>
      </c>
      <c r="K113" s="89" t="s">
        <v>313</v>
      </c>
      <c r="L113">
        <f t="shared" si="16"/>
        <v>6</v>
      </c>
      <c r="M113" s="14"/>
      <c r="N113" s="14"/>
      <c r="O113" s="14"/>
      <c r="P113" s="14">
        <f>'Table 3'!C21</f>
        <v>0</v>
      </c>
      <c r="R113" s="355"/>
    </row>
    <row r="114" spans="1:18" x14ac:dyDescent="0.2">
      <c r="A114" s="106" t="str">
        <f>B114&amp;"_"&amp;C114&amp;"_"&amp;".. "&amp;D114</f>
        <v>0113_T3_.. Interest (More than 0 to 3)</v>
      </c>
      <c r="B114" s="354" t="s">
        <v>2941</v>
      </c>
      <c r="C114" s="279" t="s">
        <v>2824</v>
      </c>
      <c r="D114" s="288" t="s">
        <v>3830</v>
      </c>
      <c r="E114" s="542" t="str">
        <f t="shared" si="22"/>
        <v>0113_T3_Direct Investment: Intercompany Lending, Interest, More than 0 to 3</v>
      </c>
      <c r="F114" s="107" t="s">
        <v>58</v>
      </c>
      <c r="G114" s="470" t="s">
        <v>10</v>
      </c>
      <c r="H114" s="287" t="s">
        <v>31</v>
      </c>
      <c r="I114" s="287"/>
      <c r="J114" s="463">
        <f t="shared" si="15"/>
        <v>0</v>
      </c>
      <c r="K114" s="89" t="s">
        <v>314</v>
      </c>
      <c r="L114">
        <f t="shared" si="16"/>
        <v>6</v>
      </c>
      <c r="M114" s="14"/>
      <c r="N114" s="14"/>
      <c r="O114" s="14"/>
      <c r="P114" s="14">
        <f>'Table 3'!C22</f>
        <v>0</v>
      </c>
      <c r="R114" s="355"/>
    </row>
    <row r="115" spans="1:18" x14ac:dyDescent="0.2">
      <c r="A115" s="106" t="str">
        <f>B115&amp;"_"&amp;C115&amp;"_"&amp;D115</f>
        <v>0114_T3_Total Debt Service Payments (More than 0 to 3)</v>
      </c>
      <c r="B115" s="354" t="s">
        <v>2942</v>
      </c>
      <c r="C115" s="279" t="s">
        <v>2824</v>
      </c>
      <c r="D115" s="107" t="s">
        <v>3837</v>
      </c>
      <c r="E115" s="542" t="str">
        <f>B115&amp;"_"&amp;C115&amp;"_"&amp;F115&amp;", "&amp;H115</f>
        <v>0114_T3_Total Debt Service Payments, More than 0 to 3</v>
      </c>
      <c r="F115" s="107" t="s">
        <v>103</v>
      </c>
      <c r="G115" s="107"/>
      <c r="H115" s="287" t="s">
        <v>31</v>
      </c>
      <c r="I115" s="287"/>
      <c r="J115" s="463">
        <f t="shared" si="15"/>
        <v>0</v>
      </c>
      <c r="K115" s="89" t="s">
        <v>315</v>
      </c>
      <c r="L115">
        <f t="shared" si="16"/>
        <v>6</v>
      </c>
      <c r="M115" s="14"/>
      <c r="N115" s="14"/>
      <c r="O115" s="14"/>
      <c r="P115" s="14">
        <f>'Table 3'!C23</f>
        <v>0</v>
      </c>
      <c r="R115" s="355"/>
    </row>
    <row r="116" spans="1:18" x14ac:dyDescent="0.2">
      <c r="A116" s="106" t="str">
        <f>B116&amp;"_"&amp;C116&amp;"_"&amp;".. "&amp;D116</f>
        <v>0115_T3_.. Principal  (More than 0 to 3)</v>
      </c>
      <c r="B116" s="354" t="s">
        <v>2943</v>
      </c>
      <c r="C116" s="279" t="s">
        <v>2824</v>
      </c>
      <c r="D116" s="288" t="s">
        <v>3836</v>
      </c>
      <c r="E116" s="542" t="str">
        <f t="shared" si="22"/>
        <v>0115_T3_Total Debt Service Payments, Principal, More than 0 to 3</v>
      </c>
      <c r="F116" s="107" t="s">
        <v>103</v>
      </c>
      <c r="G116" s="470" t="s">
        <v>9</v>
      </c>
      <c r="H116" s="287" t="s">
        <v>31</v>
      </c>
      <c r="I116" s="287"/>
      <c r="J116" s="463">
        <f t="shared" si="15"/>
        <v>0</v>
      </c>
      <c r="K116" s="89" t="s">
        <v>316</v>
      </c>
      <c r="L116">
        <f t="shared" si="16"/>
        <v>6</v>
      </c>
      <c r="M116" s="14"/>
      <c r="N116" s="14"/>
      <c r="O116" s="14"/>
      <c r="P116" s="14">
        <f>'Table 3'!C24</f>
        <v>0</v>
      </c>
      <c r="R116" s="355"/>
    </row>
    <row r="117" spans="1:18" x14ac:dyDescent="0.2">
      <c r="A117" s="106" t="str">
        <f>B117&amp;"_"&amp;C117&amp;"_"&amp;".. "&amp;D117</f>
        <v>0116_T3_.. Interest (More than 0 to 3)</v>
      </c>
      <c r="B117" s="354" t="s">
        <v>2944</v>
      </c>
      <c r="C117" s="279" t="s">
        <v>2824</v>
      </c>
      <c r="D117" s="288" t="s">
        <v>3830</v>
      </c>
      <c r="E117" s="542" t="str">
        <f t="shared" si="22"/>
        <v>0116_T3_Total Debt Service Payments, Interest, More than 0 to 3</v>
      </c>
      <c r="F117" s="107" t="s">
        <v>103</v>
      </c>
      <c r="G117" s="470" t="s">
        <v>10</v>
      </c>
      <c r="H117" s="287" t="s">
        <v>31</v>
      </c>
      <c r="I117" s="287"/>
      <c r="J117" s="463">
        <f t="shared" si="15"/>
        <v>0</v>
      </c>
      <c r="K117" s="89" t="s">
        <v>317</v>
      </c>
      <c r="L117">
        <f t="shared" si="16"/>
        <v>6</v>
      </c>
      <c r="M117" s="14"/>
      <c r="N117" s="14"/>
      <c r="O117" s="14"/>
      <c r="P117" s="14">
        <f>'Table 3'!C25</f>
        <v>0</v>
      </c>
      <c r="R117" s="355"/>
    </row>
    <row r="118" spans="1:18" x14ac:dyDescent="0.2">
      <c r="A118" s="106" t="str">
        <f t="shared" ref="A118:A119" si="23">B118&amp;"_"&amp;C118&amp;"_"&amp;D118</f>
        <v>0117_T3_Interest receipts on SDR holdings (More than 0 to 3)</v>
      </c>
      <c r="B118" s="354" t="s">
        <v>2945</v>
      </c>
      <c r="C118" s="279" t="s">
        <v>2824</v>
      </c>
      <c r="D118" s="287" t="s">
        <v>3838</v>
      </c>
      <c r="E118" s="542" t="str">
        <f t="shared" ref="E118:E119" si="24">B118&amp;"_"&amp;C118&amp;"_"&amp;F118&amp;", "&amp;H118</f>
        <v>0117_T3_Interest receipts on SDR holdings, More than 0 to 3</v>
      </c>
      <c r="F118" s="287" t="s">
        <v>105</v>
      </c>
      <c r="G118" s="287"/>
      <c r="H118" s="287" t="s">
        <v>31</v>
      </c>
      <c r="I118" s="287"/>
      <c r="J118" s="463">
        <f t="shared" si="15"/>
        <v>0</v>
      </c>
      <c r="K118" s="89" t="s">
        <v>318</v>
      </c>
      <c r="L118">
        <f t="shared" si="16"/>
        <v>6</v>
      </c>
      <c r="M118" s="14"/>
      <c r="N118" s="14"/>
      <c r="O118" s="14"/>
      <c r="P118" s="14">
        <f>'Table 3'!C28</f>
        <v>0</v>
      </c>
      <c r="R118" s="355"/>
    </row>
    <row r="119" spans="1:18" x14ac:dyDescent="0.2">
      <c r="A119" s="106" t="str">
        <f t="shared" si="23"/>
        <v>0118_T3_Interest payments on SDR allocations (More than 0 to 3)</v>
      </c>
      <c r="B119" s="354" t="s">
        <v>2946</v>
      </c>
      <c r="C119" s="279" t="s">
        <v>2824</v>
      </c>
      <c r="D119" s="287" t="s">
        <v>3839</v>
      </c>
      <c r="E119" s="542" t="str">
        <f t="shared" si="24"/>
        <v>0118_T3_Interest payments on SDR allocations, More than 0 to 3</v>
      </c>
      <c r="F119" s="287" t="s">
        <v>106</v>
      </c>
      <c r="G119" s="287"/>
      <c r="H119" s="287" t="s">
        <v>31</v>
      </c>
      <c r="I119" s="287"/>
      <c r="J119" s="463">
        <f t="shared" si="15"/>
        <v>0</v>
      </c>
      <c r="K119" s="89" t="s">
        <v>319</v>
      </c>
      <c r="L119">
        <f t="shared" si="16"/>
        <v>6</v>
      </c>
      <c r="M119" s="14"/>
      <c r="N119" s="14"/>
      <c r="O119" s="14"/>
      <c r="P119" s="14">
        <f>'Table 3'!C29</f>
        <v>0</v>
      </c>
      <c r="R119" s="355"/>
    </row>
    <row r="120" spans="1:18" x14ac:dyDescent="0.2">
      <c r="A120" s="106" t="str">
        <f>B120&amp;"_"&amp;C120&amp;"_"&amp;D120</f>
        <v>0119_T3_General Government * (More than 3 to 6)</v>
      </c>
      <c r="B120" s="354" t="s">
        <v>2947</v>
      </c>
      <c r="C120" s="279" t="s">
        <v>2824</v>
      </c>
      <c r="D120" s="107" t="s">
        <v>3840</v>
      </c>
      <c r="E120" s="542" t="str">
        <f>B120&amp;"_"&amp;C120&amp;"_"&amp;F120&amp;", "&amp;H120</f>
        <v>0119_T3_General Government, More than 3 to 6</v>
      </c>
      <c r="F120" s="107" t="s">
        <v>27</v>
      </c>
      <c r="G120" s="107"/>
      <c r="H120" s="287" t="s">
        <v>32</v>
      </c>
      <c r="I120" s="287"/>
      <c r="J120" s="463">
        <f t="shared" si="15"/>
        <v>0</v>
      </c>
      <c r="K120" s="291" t="s">
        <v>320</v>
      </c>
      <c r="L120">
        <f t="shared" si="16"/>
        <v>6</v>
      </c>
      <c r="M120" s="269"/>
      <c r="N120" s="14"/>
      <c r="O120" s="14"/>
      <c r="P120" s="14">
        <f>'Table 3'!D8</f>
        <v>0</v>
      </c>
      <c r="Q120" s="269"/>
      <c r="R120" s="355"/>
    </row>
    <row r="121" spans="1:18" x14ac:dyDescent="0.2">
      <c r="A121" s="106" t="str">
        <f>B121&amp;"_"&amp;C121&amp;"_"&amp;".. "&amp;D121</f>
        <v>0120_T3_.. Principal (More than 3 to 6)</v>
      </c>
      <c r="B121" s="354" t="s">
        <v>2948</v>
      </c>
      <c r="C121" s="279" t="s">
        <v>2824</v>
      </c>
      <c r="D121" s="288" t="s">
        <v>3841</v>
      </c>
      <c r="E121" s="542" t="str">
        <f>B121&amp;"_"&amp;C121&amp;"_"&amp;F121&amp;", "&amp;G121&amp;", "&amp;H121</f>
        <v>0120_T3_General Government, Principal, More than 3 to 6</v>
      </c>
      <c r="F121" s="470" t="s">
        <v>27</v>
      </c>
      <c r="G121" s="470" t="s">
        <v>9</v>
      </c>
      <c r="H121" s="287" t="s">
        <v>32</v>
      </c>
      <c r="I121" s="287"/>
      <c r="J121" s="463">
        <f t="shared" si="15"/>
        <v>0</v>
      </c>
      <c r="K121" s="89" t="s">
        <v>321</v>
      </c>
      <c r="L121">
        <f t="shared" si="16"/>
        <v>6</v>
      </c>
      <c r="M121" s="270"/>
      <c r="N121" s="14"/>
      <c r="O121" s="14"/>
      <c r="P121" s="14">
        <f>'Table 3'!D9</f>
        <v>0</v>
      </c>
      <c r="Q121" s="270"/>
      <c r="R121" s="355"/>
    </row>
    <row r="122" spans="1:18" x14ac:dyDescent="0.2">
      <c r="A122" s="106" t="str">
        <f>B122&amp;"_"&amp;C122&amp;"_"&amp;".. "&amp;D122</f>
        <v>0121_T3_.. Interest (More than 3 to 6)</v>
      </c>
      <c r="B122" s="354" t="s">
        <v>2949</v>
      </c>
      <c r="C122" s="279" t="s">
        <v>2824</v>
      </c>
      <c r="D122" s="288" t="s">
        <v>3842</v>
      </c>
      <c r="E122" s="542" t="str">
        <f>B122&amp;"_"&amp;C122&amp;"_"&amp;F122&amp;", "&amp;G122&amp;", "&amp;H122</f>
        <v>0121_T3_General Government, Interest, More than 3 to 6</v>
      </c>
      <c r="F122" s="470" t="s">
        <v>27</v>
      </c>
      <c r="G122" s="470" t="s">
        <v>10</v>
      </c>
      <c r="H122" s="287" t="s">
        <v>32</v>
      </c>
      <c r="I122" s="287"/>
      <c r="J122" s="463">
        <f t="shared" si="15"/>
        <v>0</v>
      </c>
      <c r="K122" s="89" t="s">
        <v>322</v>
      </c>
      <c r="L122">
        <f t="shared" si="16"/>
        <v>6</v>
      </c>
      <c r="M122" s="270"/>
      <c r="N122" s="14"/>
      <c r="O122" s="14"/>
      <c r="P122" s="14">
        <f>'Table 3'!D10</f>
        <v>0</v>
      </c>
      <c r="Q122" s="270"/>
      <c r="R122" s="355"/>
    </row>
    <row r="123" spans="1:18" x14ac:dyDescent="0.2">
      <c r="A123" s="106" t="str">
        <f>B123&amp;"_"&amp;C123&amp;"_"&amp;D123</f>
        <v>0122_T3_Central Bank * (More than 3 to 6)</v>
      </c>
      <c r="B123" s="354" t="s">
        <v>2950</v>
      </c>
      <c r="C123" s="279" t="s">
        <v>2824</v>
      </c>
      <c r="D123" s="107" t="s">
        <v>3843</v>
      </c>
      <c r="E123" s="542" t="str">
        <f>B123&amp;"_"&amp;C123&amp;"_"&amp;F123&amp;", "&amp;H123</f>
        <v>0122_T3_Central Bank, More than 3 to 6</v>
      </c>
      <c r="F123" s="107" t="s">
        <v>55</v>
      </c>
      <c r="G123" s="107"/>
      <c r="H123" s="287" t="s">
        <v>32</v>
      </c>
      <c r="I123" s="287"/>
      <c r="J123" s="463">
        <f t="shared" si="15"/>
        <v>0</v>
      </c>
      <c r="K123" s="89" t="s">
        <v>323</v>
      </c>
      <c r="L123">
        <f t="shared" si="16"/>
        <v>6</v>
      </c>
      <c r="M123" s="269"/>
      <c r="N123" s="14"/>
      <c r="O123" s="14"/>
      <c r="P123" s="14">
        <f>'Table 3'!D11</f>
        <v>0</v>
      </c>
      <c r="Q123" s="269"/>
      <c r="R123" s="355"/>
    </row>
    <row r="124" spans="1:18" x14ac:dyDescent="0.2">
      <c r="A124" s="106" t="str">
        <f>B124&amp;"_"&amp;C124&amp;"_"&amp;".. "&amp;D124</f>
        <v>0123_T3_.. Principal (More than 3 to 6)</v>
      </c>
      <c r="B124" s="354" t="s">
        <v>2951</v>
      </c>
      <c r="C124" s="279" t="s">
        <v>2824</v>
      </c>
      <c r="D124" s="288" t="s">
        <v>3841</v>
      </c>
      <c r="E124" s="542" t="str">
        <f t="shared" ref="E124:E137" si="25">B124&amp;"_"&amp;C124&amp;"_"&amp;F124&amp;", "&amp;G124&amp;", "&amp;H124</f>
        <v>0123_T3_Central Bank, Principal, More than 3 to 6</v>
      </c>
      <c r="F124" s="107" t="s">
        <v>55</v>
      </c>
      <c r="G124" s="470" t="s">
        <v>9</v>
      </c>
      <c r="H124" s="287" t="s">
        <v>32</v>
      </c>
      <c r="I124" s="287"/>
      <c r="J124" s="463">
        <f t="shared" si="15"/>
        <v>0</v>
      </c>
      <c r="K124" s="89" t="s">
        <v>324</v>
      </c>
      <c r="L124">
        <f t="shared" si="16"/>
        <v>6</v>
      </c>
      <c r="M124" s="270"/>
      <c r="N124" s="14"/>
      <c r="O124" s="14"/>
      <c r="P124" s="14">
        <f>'Table 3'!D12</f>
        <v>0</v>
      </c>
      <c r="Q124" s="270"/>
      <c r="R124" s="355"/>
    </row>
    <row r="125" spans="1:18" x14ac:dyDescent="0.2">
      <c r="A125" s="106" t="str">
        <f>B125&amp;"_"&amp;C125&amp;"_"&amp;".. "&amp;D125</f>
        <v>0124_T3_.. Interest  (More than 3 to 6)</v>
      </c>
      <c r="B125" s="354" t="s">
        <v>2952</v>
      </c>
      <c r="C125" s="279" t="s">
        <v>2824</v>
      </c>
      <c r="D125" s="288" t="s">
        <v>3844</v>
      </c>
      <c r="E125" s="542" t="str">
        <f t="shared" si="25"/>
        <v>0124_T3_Central Bank, Interest, More than 3 to 6</v>
      </c>
      <c r="F125" s="107" t="s">
        <v>55</v>
      </c>
      <c r="G125" s="470" t="s">
        <v>10</v>
      </c>
      <c r="H125" s="287" t="s">
        <v>32</v>
      </c>
      <c r="I125" s="287"/>
      <c r="J125" s="463">
        <f t="shared" si="15"/>
        <v>0</v>
      </c>
      <c r="K125" s="89" t="s">
        <v>325</v>
      </c>
      <c r="L125">
        <f t="shared" si="16"/>
        <v>6</v>
      </c>
      <c r="M125" s="270"/>
      <c r="N125" s="14"/>
      <c r="O125" s="14"/>
      <c r="P125" s="14">
        <f>'Table 3'!D13</f>
        <v>0</v>
      </c>
      <c r="Q125" s="270"/>
      <c r="R125" s="355"/>
    </row>
    <row r="126" spans="1:18" x14ac:dyDescent="0.2">
      <c r="A126" s="106" t="str">
        <f>B126&amp;"_"&amp;C126&amp;"_"&amp;D126</f>
        <v>0125_T3_Deposit-Taking Corporations, except the Central Bank (More than 3 to 6)</v>
      </c>
      <c r="B126" s="354" t="s">
        <v>2953</v>
      </c>
      <c r="C126" s="279" t="s">
        <v>2824</v>
      </c>
      <c r="D126" s="107" t="s">
        <v>3845</v>
      </c>
      <c r="E126" s="542" t="str">
        <f>B126&amp;"_"&amp;C126&amp;"_"&amp;F126&amp;", "&amp;H126</f>
        <v>0125_T3_Deposit-Taking Corporations, except the Central Bank, More than 3 to 6</v>
      </c>
      <c r="F126" s="107" t="s">
        <v>56</v>
      </c>
      <c r="G126" s="107"/>
      <c r="H126" s="287" t="s">
        <v>32</v>
      </c>
      <c r="I126" s="287"/>
      <c r="J126" s="463">
        <f t="shared" si="15"/>
        <v>0</v>
      </c>
      <c r="K126" s="89" t="s">
        <v>326</v>
      </c>
      <c r="L126">
        <f t="shared" si="16"/>
        <v>6</v>
      </c>
      <c r="M126" s="269"/>
      <c r="N126" s="14"/>
      <c r="O126" s="14"/>
      <c r="P126" s="14">
        <f>'Table 3'!D14</f>
        <v>0</v>
      </c>
      <c r="Q126" s="269"/>
      <c r="R126" s="355"/>
    </row>
    <row r="127" spans="1:18" x14ac:dyDescent="0.2">
      <c r="A127" s="106" t="str">
        <f>B127&amp;"_"&amp;C127&amp;"_"&amp;".. "&amp;D127</f>
        <v>0126_T3_.. Principal (More than 3 to 6)</v>
      </c>
      <c r="B127" s="354" t="s">
        <v>2954</v>
      </c>
      <c r="C127" s="279" t="s">
        <v>2824</v>
      </c>
      <c r="D127" s="288" t="s">
        <v>3841</v>
      </c>
      <c r="E127" s="542" t="str">
        <f t="shared" si="25"/>
        <v>0126_T3_Deposit-Taking Corporations, except the Central Bank, Principal, More than 3 to 6</v>
      </c>
      <c r="F127" s="107" t="s">
        <v>56</v>
      </c>
      <c r="G127" s="470" t="s">
        <v>9</v>
      </c>
      <c r="H127" s="287" t="s">
        <v>32</v>
      </c>
      <c r="I127" s="287"/>
      <c r="J127" s="463">
        <f t="shared" si="15"/>
        <v>0</v>
      </c>
      <c r="K127" s="89" t="s">
        <v>327</v>
      </c>
      <c r="L127">
        <f t="shared" si="16"/>
        <v>6</v>
      </c>
      <c r="M127" s="270"/>
      <c r="N127" s="14"/>
      <c r="O127" s="14"/>
      <c r="P127" s="14">
        <f>'Table 3'!D15</f>
        <v>0</v>
      </c>
      <c r="Q127" s="270"/>
      <c r="R127" s="355"/>
    </row>
    <row r="128" spans="1:18" x14ac:dyDescent="0.2">
      <c r="A128" s="106" t="str">
        <f>B128&amp;"_"&amp;C128&amp;"_"&amp;".. "&amp;D128</f>
        <v>0127_T3_.. Interest  (More than 3 to 6)</v>
      </c>
      <c r="B128" s="354" t="s">
        <v>2955</v>
      </c>
      <c r="C128" s="279" t="s">
        <v>2824</v>
      </c>
      <c r="D128" s="288" t="s">
        <v>3844</v>
      </c>
      <c r="E128" s="542" t="str">
        <f t="shared" si="25"/>
        <v>0127_T3_Deposit-Taking Corporations, except the Central Bank, Interest, More than 3 to 6</v>
      </c>
      <c r="F128" s="107" t="s">
        <v>56</v>
      </c>
      <c r="G128" s="470" t="s">
        <v>10</v>
      </c>
      <c r="H128" s="287" t="s">
        <v>32</v>
      </c>
      <c r="I128" s="287"/>
      <c r="J128" s="463">
        <f t="shared" si="15"/>
        <v>0</v>
      </c>
      <c r="K128" s="89" t="s">
        <v>328</v>
      </c>
      <c r="L128">
        <f t="shared" si="16"/>
        <v>6</v>
      </c>
      <c r="M128" s="270"/>
      <c r="N128" s="14"/>
      <c r="O128" s="14"/>
      <c r="P128" s="14">
        <f>'Table 3'!D16</f>
        <v>0</v>
      </c>
      <c r="Q128" s="270"/>
      <c r="R128" s="355"/>
    </row>
    <row r="129" spans="1:18" x14ac:dyDescent="0.2">
      <c r="A129" s="106" t="str">
        <f>B129&amp;"_"&amp;C129&amp;"_"&amp;D129</f>
        <v>0128_T3_Other Sectors (More than 3 to 6)</v>
      </c>
      <c r="B129" s="354" t="s">
        <v>2956</v>
      </c>
      <c r="C129" s="279" t="s">
        <v>2824</v>
      </c>
      <c r="D129" s="107" t="s">
        <v>3846</v>
      </c>
      <c r="E129" s="542" t="str">
        <f>B129&amp;"_"&amp;C129&amp;"_"&amp;F129&amp;", "&amp;H129</f>
        <v>0128_T3_Other Sectors, More than 3 to 6</v>
      </c>
      <c r="F129" s="107" t="s">
        <v>57</v>
      </c>
      <c r="G129" s="107"/>
      <c r="H129" s="287" t="s">
        <v>32</v>
      </c>
      <c r="I129" s="287"/>
      <c r="J129" s="463">
        <f t="shared" si="15"/>
        <v>0</v>
      </c>
      <c r="K129" s="89" t="s">
        <v>329</v>
      </c>
      <c r="L129">
        <f t="shared" si="16"/>
        <v>6</v>
      </c>
      <c r="M129" s="269"/>
      <c r="N129" s="14"/>
      <c r="O129" s="14"/>
      <c r="P129" s="14">
        <f>'Table 3'!D17</f>
        <v>0</v>
      </c>
      <c r="Q129" s="269"/>
      <c r="R129" s="355"/>
    </row>
    <row r="130" spans="1:18" x14ac:dyDescent="0.2">
      <c r="A130" s="106" t="str">
        <f>B130&amp;"_"&amp;C130&amp;"_"&amp;".. "&amp;D130</f>
        <v>0129_T3_.. Principal (More than 3 to 6)</v>
      </c>
      <c r="B130" s="354" t="s">
        <v>2957</v>
      </c>
      <c r="C130" s="279" t="s">
        <v>2824</v>
      </c>
      <c r="D130" s="288" t="s">
        <v>3841</v>
      </c>
      <c r="E130" s="542" t="str">
        <f t="shared" si="25"/>
        <v>0129_T3_Other Sectors, Principal, More than 3 to 6</v>
      </c>
      <c r="F130" s="107" t="s">
        <v>57</v>
      </c>
      <c r="G130" s="470" t="s">
        <v>9</v>
      </c>
      <c r="H130" s="287" t="s">
        <v>32</v>
      </c>
      <c r="I130" s="287"/>
      <c r="J130" s="463">
        <f t="shared" si="15"/>
        <v>0</v>
      </c>
      <c r="K130" s="89" t="s">
        <v>330</v>
      </c>
      <c r="L130">
        <f t="shared" si="16"/>
        <v>6</v>
      </c>
      <c r="M130" s="270"/>
      <c r="N130" s="14"/>
      <c r="O130" s="14"/>
      <c r="P130" s="14">
        <f>'Table 3'!D18</f>
        <v>0</v>
      </c>
      <c r="Q130" s="270"/>
      <c r="R130" s="355"/>
    </row>
    <row r="131" spans="1:18" x14ac:dyDescent="0.2">
      <c r="A131" s="106" t="str">
        <f>B131&amp;"_"&amp;C131&amp;"_"&amp;".. "&amp;D131</f>
        <v>0130_T3_.. Interest  (More than 3 to 6)</v>
      </c>
      <c r="B131" s="354" t="s">
        <v>2958</v>
      </c>
      <c r="C131" s="279" t="s">
        <v>2824</v>
      </c>
      <c r="D131" s="288" t="s">
        <v>3844</v>
      </c>
      <c r="E131" s="542" t="str">
        <f t="shared" si="25"/>
        <v>0130_T3_Other Sectors, Interest, More than 3 to 6</v>
      </c>
      <c r="F131" s="107" t="s">
        <v>57</v>
      </c>
      <c r="G131" s="470" t="s">
        <v>10</v>
      </c>
      <c r="H131" s="287" t="s">
        <v>32</v>
      </c>
      <c r="I131" s="287"/>
      <c r="J131" s="463">
        <f t="shared" si="15"/>
        <v>0</v>
      </c>
      <c r="K131" s="89" t="s">
        <v>331</v>
      </c>
      <c r="L131">
        <f t="shared" si="16"/>
        <v>6</v>
      </c>
      <c r="M131" s="270"/>
      <c r="N131" s="14"/>
      <c r="O131" s="14"/>
      <c r="P131" s="14">
        <f>'Table 3'!D19</f>
        <v>0</v>
      </c>
      <c r="Q131" s="270"/>
      <c r="R131" s="355"/>
    </row>
    <row r="132" spans="1:18" x14ac:dyDescent="0.2">
      <c r="A132" s="106" t="str">
        <f>B132&amp;"_"&amp;C132&amp;"_"&amp;D132</f>
        <v>0131_T3_Direct Investment: Intercompany Lending 4/ (More than 3 to 6)</v>
      </c>
      <c r="B132" s="354" t="s">
        <v>2959</v>
      </c>
      <c r="C132" s="279" t="s">
        <v>2824</v>
      </c>
      <c r="D132" s="107" t="s">
        <v>3847</v>
      </c>
      <c r="E132" s="542" t="str">
        <f>B132&amp;"_"&amp;C132&amp;"_"&amp;F132&amp;", "&amp;H132</f>
        <v>0131_T3_Direct Investment: Intercompany Lending, More than 3 to 6</v>
      </c>
      <c r="F132" s="107" t="s">
        <v>58</v>
      </c>
      <c r="G132" s="107"/>
      <c r="H132" s="287" t="s">
        <v>32</v>
      </c>
      <c r="I132" s="287"/>
      <c r="J132" s="463">
        <f t="shared" ref="J132:J195" si="26">J131</f>
        <v>0</v>
      </c>
      <c r="K132" s="89" t="s">
        <v>332</v>
      </c>
      <c r="L132">
        <f t="shared" ref="L132:L195" si="27">L131</f>
        <v>6</v>
      </c>
      <c r="M132" s="269"/>
      <c r="N132" s="14"/>
      <c r="O132" s="14"/>
      <c r="P132" s="14">
        <f>'Table 3'!D20</f>
        <v>0</v>
      </c>
      <c r="Q132" s="269"/>
      <c r="R132" s="355"/>
    </row>
    <row r="133" spans="1:18" x14ac:dyDescent="0.2">
      <c r="A133" s="106" t="str">
        <f>B133&amp;"_"&amp;C133&amp;"_"&amp;".. "&amp;D133</f>
        <v>0132_T3_.. Principal  (More than 3 to 6)</v>
      </c>
      <c r="B133" s="354" t="s">
        <v>2960</v>
      </c>
      <c r="C133" s="279" t="s">
        <v>2824</v>
      </c>
      <c r="D133" s="288" t="s">
        <v>3848</v>
      </c>
      <c r="E133" s="542" t="str">
        <f t="shared" si="25"/>
        <v>0132_T3_Direct Investment: Intercompany Lending, Principal, More than 3 to 6</v>
      </c>
      <c r="F133" s="107" t="s">
        <v>58</v>
      </c>
      <c r="G133" s="470" t="s">
        <v>9</v>
      </c>
      <c r="H133" s="287" t="s">
        <v>32</v>
      </c>
      <c r="I133" s="287"/>
      <c r="J133" s="463">
        <f t="shared" si="26"/>
        <v>0</v>
      </c>
      <c r="K133" s="89" t="s">
        <v>333</v>
      </c>
      <c r="L133">
        <f t="shared" si="27"/>
        <v>6</v>
      </c>
      <c r="M133" s="270"/>
      <c r="N133" s="14"/>
      <c r="O133" s="14"/>
      <c r="P133" s="14">
        <f>'Table 3'!D21</f>
        <v>0</v>
      </c>
      <c r="Q133" s="270"/>
      <c r="R133" s="355"/>
    </row>
    <row r="134" spans="1:18" x14ac:dyDescent="0.2">
      <c r="A134" s="106" t="str">
        <f>B134&amp;"_"&amp;C134&amp;"_"&amp;".. "&amp;D134</f>
        <v>0133_T3_.. Interest (More than 3 to 6)</v>
      </c>
      <c r="B134" s="354" t="s">
        <v>2961</v>
      </c>
      <c r="C134" s="279" t="s">
        <v>2824</v>
      </c>
      <c r="D134" s="288" t="s">
        <v>3842</v>
      </c>
      <c r="E134" s="542" t="str">
        <f t="shared" si="25"/>
        <v>0133_T3_Direct Investment: Intercompany Lending, Interest, More than 3 to 6</v>
      </c>
      <c r="F134" s="107" t="s">
        <v>58</v>
      </c>
      <c r="G134" s="470" t="s">
        <v>10</v>
      </c>
      <c r="H134" s="287" t="s">
        <v>32</v>
      </c>
      <c r="I134" s="287"/>
      <c r="J134" s="463">
        <f t="shared" si="26"/>
        <v>0</v>
      </c>
      <c r="K134" s="89" t="s">
        <v>334</v>
      </c>
      <c r="L134">
        <f t="shared" si="27"/>
        <v>6</v>
      </c>
      <c r="M134" s="270"/>
      <c r="N134" s="14"/>
      <c r="O134" s="14"/>
      <c r="P134" s="14">
        <f>'Table 3'!D22</f>
        <v>0</v>
      </c>
      <c r="Q134" s="270"/>
      <c r="R134" s="355"/>
    </row>
    <row r="135" spans="1:18" x14ac:dyDescent="0.2">
      <c r="A135" s="106" t="str">
        <f>B135&amp;"_"&amp;C135&amp;"_"&amp;D135</f>
        <v>0134_T3_Total Debt Service Payments (More than 3 to 6)</v>
      </c>
      <c r="B135" s="354" t="s">
        <v>2962</v>
      </c>
      <c r="C135" s="279" t="s">
        <v>2824</v>
      </c>
      <c r="D135" s="107" t="s">
        <v>3849</v>
      </c>
      <c r="E135" s="542" t="str">
        <f>B135&amp;"_"&amp;C135&amp;"_"&amp;F135&amp;", "&amp;H135</f>
        <v>0134_T3_Total Debt Service Payments, More than 3 to 6</v>
      </c>
      <c r="F135" s="107" t="s">
        <v>103</v>
      </c>
      <c r="G135" s="107"/>
      <c r="H135" s="287" t="s">
        <v>32</v>
      </c>
      <c r="I135" s="287"/>
      <c r="J135" s="463">
        <f t="shared" si="26"/>
        <v>0</v>
      </c>
      <c r="K135" s="89" t="s">
        <v>335</v>
      </c>
      <c r="L135">
        <f t="shared" si="27"/>
        <v>6</v>
      </c>
      <c r="M135" s="269"/>
      <c r="N135" s="14"/>
      <c r="O135" s="14"/>
      <c r="P135" s="14">
        <f>'Table 3'!D23</f>
        <v>0</v>
      </c>
      <c r="Q135" s="269"/>
      <c r="R135" s="355"/>
    </row>
    <row r="136" spans="1:18" x14ac:dyDescent="0.2">
      <c r="A136" s="106" t="str">
        <f>B136&amp;"_"&amp;C136&amp;"_"&amp;".. "&amp;D136</f>
        <v>0135_T3_.. Principal  (More than 3 to 6)</v>
      </c>
      <c r="B136" s="354" t="s">
        <v>2963</v>
      </c>
      <c r="C136" s="279" t="s">
        <v>2824</v>
      </c>
      <c r="D136" s="288" t="s">
        <v>3848</v>
      </c>
      <c r="E136" s="542" t="str">
        <f t="shared" si="25"/>
        <v>0135_T3_Total Debt Service Payments, Principal, More than 3 to 6</v>
      </c>
      <c r="F136" s="107" t="s">
        <v>103</v>
      </c>
      <c r="G136" s="470" t="s">
        <v>9</v>
      </c>
      <c r="H136" s="287" t="s">
        <v>32</v>
      </c>
      <c r="I136" s="287"/>
      <c r="J136" s="463">
        <f t="shared" si="26"/>
        <v>0</v>
      </c>
      <c r="K136" s="89" t="s">
        <v>336</v>
      </c>
      <c r="L136">
        <f t="shared" si="27"/>
        <v>6</v>
      </c>
      <c r="M136" s="270"/>
      <c r="N136" s="14"/>
      <c r="O136" s="14"/>
      <c r="P136" s="14">
        <f>'Table 3'!D24</f>
        <v>0</v>
      </c>
      <c r="Q136" s="270"/>
      <c r="R136" s="355"/>
    </row>
    <row r="137" spans="1:18" x14ac:dyDescent="0.2">
      <c r="A137" s="106" t="str">
        <f>B137&amp;"_"&amp;C137&amp;"_"&amp;".. "&amp;D137</f>
        <v>0136_T3_.. Interest (More than 3 to 6)</v>
      </c>
      <c r="B137" s="354" t="s">
        <v>2964</v>
      </c>
      <c r="C137" s="279" t="s">
        <v>2824</v>
      </c>
      <c r="D137" s="288" t="s">
        <v>3842</v>
      </c>
      <c r="E137" s="542" t="str">
        <f t="shared" si="25"/>
        <v>0136_T3_Total Debt Service Payments, Interest, More than 3 to 6</v>
      </c>
      <c r="F137" s="107" t="s">
        <v>103</v>
      </c>
      <c r="G137" s="470" t="s">
        <v>10</v>
      </c>
      <c r="H137" s="287" t="s">
        <v>32</v>
      </c>
      <c r="I137" s="287"/>
      <c r="J137" s="463">
        <f t="shared" si="26"/>
        <v>0</v>
      </c>
      <c r="K137" s="89" t="s">
        <v>337</v>
      </c>
      <c r="L137">
        <f t="shared" si="27"/>
        <v>6</v>
      </c>
      <c r="M137" s="270"/>
      <c r="N137" s="14"/>
      <c r="O137" s="14"/>
      <c r="P137" s="14">
        <f>'Table 3'!D25</f>
        <v>0</v>
      </c>
      <c r="Q137" s="270"/>
      <c r="R137" s="355"/>
    </row>
    <row r="138" spans="1:18" x14ac:dyDescent="0.2">
      <c r="A138" s="106" t="str">
        <f t="shared" ref="A138:A139" si="28">B138&amp;"_"&amp;C138&amp;"_"&amp;D138</f>
        <v>0137_T3_Interest receipts on SDR holdings (More than 3 to 6)</v>
      </c>
      <c r="B138" s="354" t="s">
        <v>2965</v>
      </c>
      <c r="C138" s="279" t="s">
        <v>2824</v>
      </c>
      <c r="D138" s="287" t="s">
        <v>3850</v>
      </c>
      <c r="E138" s="542" t="str">
        <f t="shared" ref="E138:E139" si="29">B138&amp;"_"&amp;C138&amp;"_"&amp;F138&amp;", "&amp;H138</f>
        <v>0137_T3_Interest receipts on SDR holdings, More than 3 to 6</v>
      </c>
      <c r="F138" s="287" t="s">
        <v>105</v>
      </c>
      <c r="G138" s="287"/>
      <c r="H138" s="287" t="s">
        <v>32</v>
      </c>
      <c r="I138" s="287"/>
      <c r="J138" s="463">
        <f t="shared" si="26"/>
        <v>0</v>
      </c>
      <c r="K138" s="89" t="s">
        <v>338</v>
      </c>
      <c r="L138">
        <f t="shared" si="27"/>
        <v>6</v>
      </c>
      <c r="M138" s="289"/>
      <c r="N138" s="14"/>
      <c r="O138" s="14"/>
      <c r="P138" s="14">
        <f>'Table 3'!D28</f>
        <v>0</v>
      </c>
      <c r="Q138" s="289"/>
      <c r="R138" s="355"/>
    </row>
    <row r="139" spans="1:18" x14ac:dyDescent="0.2">
      <c r="A139" s="106" t="str">
        <f t="shared" si="28"/>
        <v>0138_T3_Interest payments on SDR allocations (More than 3 to 6)</v>
      </c>
      <c r="B139" s="354" t="s">
        <v>2966</v>
      </c>
      <c r="C139" s="279" t="s">
        <v>2824</v>
      </c>
      <c r="D139" s="287" t="s">
        <v>3851</v>
      </c>
      <c r="E139" s="542" t="str">
        <f t="shared" si="29"/>
        <v>0138_T3_Interest payments on SDR allocations, More than 3 to 6</v>
      </c>
      <c r="F139" s="287" t="s">
        <v>106</v>
      </c>
      <c r="G139" s="287"/>
      <c r="H139" s="287" t="s">
        <v>32</v>
      </c>
      <c r="I139" s="287"/>
      <c r="J139" s="463">
        <f t="shared" si="26"/>
        <v>0</v>
      </c>
      <c r="K139" s="89" t="s">
        <v>339</v>
      </c>
      <c r="L139">
        <f t="shared" si="27"/>
        <v>6</v>
      </c>
      <c r="M139" s="289"/>
      <c r="N139" s="14"/>
      <c r="O139" s="14"/>
      <c r="P139" s="14">
        <f>'Table 3'!D29</f>
        <v>0</v>
      </c>
      <c r="Q139" s="289"/>
      <c r="R139" s="355"/>
    </row>
    <row r="140" spans="1:18" x14ac:dyDescent="0.2">
      <c r="A140" s="106" t="str">
        <f>B140&amp;"_"&amp;C140&amp;"_"&amp;D140</f>
        <v>0139_T3_General Government * (More than 6 to 9)</v>
      </c>
      <c r="B140" s="354" t="s">
        <v>2967</v>
      </c>
      <c r="C140" s="279" t="s">
        <v>2824</v>
      </c>
      <c r="D140" s="107" t="s">
        <v>3852</v>
      </c>
      <c r="E140" s="542" t="str">
        <f>B140&amp;"_"&amp;C140&amp;"_"&amp;F140&amp;", "&amp;H140</f>
        <v>0139_T3_General Government, More than 6 to 9</v>
      </c>
      <c r="F140" s="107" t="s">
        <v>27</v>
      </c>
      <c r="G140" s="107"/>
      <c r="H140" s="287" t="s">
        <v>33</v>
      </c>
      <c r="I140" s="287"/>
      <c r="J140" s="463">
        <f t="shared" si="26"/>
        <v>0</v>
      </c>
      <c r="K140" s="291" t="s">
        <v>340</v>
      </c>
      <c r="L140">
        <f t="shared" si="27"/>
        <v>6</v>
      </c>
      <c r="M140" s="269"/>
      <c r="N140" s="14"/>
      <c r="O140" s="14"/>
      <c r="P140" s="14">
        <f>'Table 3'!E8</f>
        <v>0</v>
      </c>
      <c r="Q140" s="269"/>
    </row>
    <row r="141" spans="1:18" x14ac:dyDescent="0.2">
      <c r="A141" s="106" t="str">
        <f>B141&amp;"_"&amp;C141&amp;"_"&amp;".. "&amp;D141</f>
        <v>0140_T3_.. Principal (More than 6 to 9)</v>
      </c>
      <c r="B141" s="354" t="s">
        <v>2968</v>
      </c>
      <c r="C141" s="279" t="s">
        <v>2824</v>
      </c>
      <c r="D141" s="288" t="s">
        <v>3853</v>
      </c>
      <c r="E141" s="542" t="str">
        <f>B141&amp;"_"&amp;C141&amp;"_"&amp;F141&amp;", "&amp;G141&amp;", "&amp;H141</f>
        <v>0140_T3_General Government, Principal, More than 6 to 9</v>
      </c>
      <c r="F141" s="470" t="s">
        <v>27</v>
      </c>
      <c r="G141" s="470" t="s">
        <v>9</v>
      </c>
      <c r="H141" s="287" t="s">
        <v>33</v>
      </c>
      <c r="I141" s="287"/>
      <c r="J141" s="463">
        <f t="shared" si="26"/>
        <v>0</v>
      </c>
      <c r="K141" s="89" t="s">
        <v>341</v>
      </c>
      <c r="L141">
        <f t="shared" si="27"/>
        <v>6</v>
      </c>
      <c r="M141" s="270"/>
      <c r="N141" s="14"/>
      <c r="O141" s="14"/>
      <c r="P141" s="14">
        <f>'Table 3'!E9</f>
        <v>0</v>
      </c>
      <c r="Q141" s="270"/>
    </row>
    <row r="142" spans="1:18" x14ac:dyDescent="0.2">
      <c r="A142" s="106" t="str">
        <f>B142&amp;"_"&amp;C142&amp;"_"&amp;".. "&amp;D142</f>
        <v>0141_T3_.. Interest (More than 6 to 9)</v>
      </c>
      <c r="B142" s="354" t="s">
        <v>2969</v>
      </c>
      <c r="C142" s="279" t="s">
        <v>2824</v>
      </c>
      <c r="D142" s="288" t="s">
        <v>3854</v>
      </c>
      <c r="E142" s="542" t="str">
        <f>B142&amp;"_"&amp;C142&amp;"_"&amp;F142&amp;", "&amp;G142&amp;", "&amp;H142</f>
        <v>0141_T3_General Government, Interest, More than 6 to 9</v>
      </c>
      <c r="F142" s="470" t="s">
        <v>27</v>
      </c>
      <c r="G142" s="470" t="s">
        <v>10</v>
      </c>
      <c r="H142" s="287" t="s">
        <v>33</v>
      </c>
      <c r="I142" s="287"/>
      <c r="J142" s="463">
        <f t="shared" si="26"/>
        <v>0</v>
      </c>
      <c r="K142" s="89" t="s">
        <v>342</v>
      </c>
      <c r="L142">
        <f t="shared" si="27"/>
        <v>6</v>
      </c>
      <c r="M142" s="270"/>
      <c r="N142" s="14"/>
      <c r="O142" s="14"/>
      <c r="P142" s="14">
        <f>'Table 3'!E10</f>
        <v>0</v>
      </c>
      <c r="Q142" s="270"/>
    </row>
    <row r="143" spans="1:18" x14ac:dyDescent="0.2">
      <c r="A143" s="106" t="str">
        <f>B143&amp;"_"&amp;C143&amp;"_"&amp;D143</f>
        <v>0142_T3_Central Bank * (More than 6 to 9)</v>
      </c>
      <c r="B143" s="354" t="s">
        <v>2970</v>
      </c>
      <c r="C143" s="279" t="s">
        <v>2824</v>
      </c>
      <c r="D143" s="107" t="s">
        <v>3855</v>
      </c>
      <c r="E143" s="542" t="str">
        <f>B143&amp;"_"&amp;C143&amp;"_"&amp;F143&amp;", "&amp;H143</f>
        <v>0142_T3_Central Bank, More than 6 to 9</v>
      </c>
      <c r="F143" s="107" t="s">
        <v>55</v>
      </c>
      <c r="G143" s="107"/>
      <c r="H143" s="287" t="s">
        <v>33</v>
      </c>
      <c r="I143" s="287"/>
      <c r="J143" s="463">
        <f t="shared" si="26"/>
        <v>0</v>
      </c>
      <c r="K143" s="89" t="s">
        <v>343</v>
      </c>
      <c r="L143">
        <f t="shared" si="27"/>
        <v>6</v>
      </c>
      <c r="M143" s="269"/>
      <c r="N143" s="14"/>
      <c r="O143" s="14"/>
      <c r="P143" s="14">
        <f>'Table 3'!E11</f>
        <v>0</v>
      </c>
      <c r="Q143" s="269"/>
    </row>
    <row r="144" spans="1:18" x14ac:dyDescent="0.2">
      <c r="A144" s="106" t="str">
        <f>B144&amp;"_"&amp;C144&amp;"_"&amp;".. "&amp;D144</f>
        <v>0143_T3_.. Principal (More than 6 to 9)</v>
      </c>
      <c r="B144" s="354" t="s">
        <v>2971</v>
      </c>
      <c r="C144" s="279" t="s">
        <v>2824</v>
      </c>
      <c r="D144" s="288" t="s">
        <v>3853</v>
      </c>
      <c r="E144" s="542" t="str">
        <f t="shared" ref="E144:E157" si="30">B144&amp;"_"&amp;C144&amp;"_"&amp;F144&amp;", "&amp;G144&amp;", "&amp;H144</f>
        <v>0143_T3_Central Bank, Principal, More than 6 to 9</v>
      </c>
      <c r="F144" s="107" t="s">
        <v>55</v>
      </c>
      <c r="G144" s="470" t="s">
        <v>9</v>
      </c>
      <c r="H144" s="287" t="s">
        <v>33</v>
      </c>
      <c r="I144" s="287"/>
      <c r="J144" s="463">
        <f t="shared" si="26"/>
        <v>0</v>
      </c>
      <c r="K144" s="89" t="s">
        <v>344</v>
      </c>
      <c r="L144">
        <f t="shared" si="27"/>
        <v>6</v>
      </c>
      <c r="M144" s="270"/>
      <c r="N144" s="14"/>
      <c r="O144" s="14"/>
      <c r="P144" s="14">
        <f>'Table 3'!E12</f>
        <v>0</v>
      </c>
      <c r="Q144" s="270"/>
    </row>
    <row r="145" spans="1:17" x14ac:dyDescent="0.2">
      <c r="A145" s="106" t="str">
        <f>B145&amp;"_"&amp;C145&amp;"_"&amp;".. "&amp;D145</f>
        <v>0144_T3_.. Interest  (More than 6 to 9)</v>
      </c>
      <c r="B145" s="354" t="s">
        <v>2972</v>
      </c>
      <c r="C145" s="279" t="s">
        <v>2824</v>
      </c>
      <c r="D145" s="288" t="s">
        <v>3856</v>
      </c>
      <c r="E145" s="542" t="str">
        <f t="shared" si="30"/>
        <v>0144_T3_Central Bank, Interest, More than 6 to 9</v>
      </c>
      <c r="F145" s="107" t="s">
        <v>55</v>
      </c>
      <c r="G145" s="470" t="s">
        <v>10</v>
      </c>
      <c r="H145" s="287" t="s">
        <v>33</v>
      </c>
      <c r="I145" s="287"/>
      <c r="J145" s="463">
        <f t="shared" si="26"/>
        <v>0</v>
      </c>
      <c r="K145" s="89" t="s">
        <v>345</v>
      </c>
      <c r="L145">
        <f t="shared" si="27"/>
        <v>6</v>
      </c>
      <c r="M145" s="270"/>
      <c r="N145" s="14"/>
      <c r="O145" s="14"/>
      <c r="P145" s="14">
        <f>'Table 3'!E13</f>
        <v>0</v>
      </c>
      <c r="Q145" s="270"/>
    </row>
    <row r="146" spans="1:17" x14ac:dyDescent="0.2">
      <c r="A146" s="106" t="str">
        <f>B146&amp;"_"&amp;C146&amp;"_"&amp;D146</f>
        <v>0145_T3_Deposit-Taking Corporations, except the Central Bank (More than 6 to 9)</v>
      </c>
      <c r="B146" s="354" t="s">
        <v>2973</v>
      </c>
      <c r="C146" s="279" t="s">
        <v>2824</v>
      </c>
      <c r="D146" s="107" t="s">
        <v>3857</v>
      </c>
      <c r="E146" s="542" t="str">
        <f>B146&amp;"_"&amp;C146&amp;"_"&amp;F146&amp;", "&amp;H146</f>
        <v>0145_T3_Deposit-Taking Corporations, except the Central Bank, More than 6 to 9</v>
      </c>
      <c r="F146" s="107" t="s">
        <v>56</v>
      </c>
      <c r="G146" s="107"/>
      <c r="H146" s="287" t="s">
        <v>33</v>
      </c>
      <c r="I146" s="287"/>
      <c r="J146" s="463">
        <f t="shared" si="26"/>
        <v>0</v>
      </c>
      <c r="K146" s="89" t="s">
        <v>346</v>
      </c>
      <c r="L146">
        <f t="shared" si="27"/>
        <v>6</v>
      </c>
      <c r="M146" s="269"/>
      <c r="N146" s="14"/>
      <c r="O146" s="14"/>
      <c r="P146" s="14">
        <f>'Table 3'!E14</f>
        <v>0</v>
      </c>
      <c r="Q146" s="269"/>
    </row>
    <row r="147" spans="1:17" x14ac:dyDescent="0.2">
      <c r="A147" s="106" t="str">
        <f>B147&amp;"_"&amp;C147&amp;"_"&amp;".. "&amp;D147</f>
        <v>0146_T3_.. Principal (More than 6 to 9)</v>
      </c>
      <c r="B147" s="354" t="s">
        <v>2974</v>
      </c>
      <c r="C147" s="279" t="s">
        <v>2824</v>
      </c>
      <c r="D147" s="288" t="s">
        <v>3853</v>
      </c>
      <c r="E147" s="542" t="str">
        <f t="shared" si="30"/>
        <v>0146_T3_Deposit-Taking Corporations, except the Central Bank, Principal, More than 6 to 9</v>
      </c>
      <c r="F147" s="107" t="s">
        <v>56</v>
      </c>
      <c r="G147" s="470" t="s">
        <v>9</v>
      </c>
      <c r="H147" s="287" t="s">
        <v>33</v>
      </c>
      <c r="I147" s="287"/>
      <c r="J147" s="463">
        <f t="shared" si="26"/>
        <v>0</v>
      </c>
      <c r="K147" s="89" t="s">
        <v>347</v>
      </c>
      <c r="L147">
        <f t="shared" si="27"/>
        <v>6</v>
      </c>
      <c r="M147" s="270"/>
      <c r="N147" s="14"/>
      <c r="O147" s="14"/>
      <c r="P147" s="14">
        <f>'Table 3'!E15</f>
        <v>0</v>
      </c>
      <c r="Q147" s="270"/>
    </row>
    <row r="148" spans="1:17" x14ac:dyDescent="0.2">
      <c r="A148" s="106" t="str">
        <f>B148&amp;"_"&amp;C148&amp;"_"&amp;".. "&amp;D148</f>
        <v>0147_T3_.. Interest  (More than 6 to 9)</v>
      </c>
      <c r="B148" s="354" t="s">
        <v>2975</v>
      </c>
      <c r="C148" s="279" t="s">
        <v>2824</v>
      </c>
      <c r="D148" s="288" t="s">
        <v>3856</v>
      </c>
      <c r="E148" s="542" t="str">
        <f t="shared" si="30"/>
        <v>0147_T3_Deposit-Taking Corporations, except the Central Bank, Interest, More than 6 to 9</v>
      </c>
      <c r="F148" s="107" t="s">
        <v>56</v>
      </c>
      <c r="G148" s="470" t="s">
        <v>10</v>
      </c>
      <c r="H148" s="287" t="s">
        <v>33</v>
      </c>
      <c r="I148" s="287"/>
      <c r="J148" s="463">
        <f t="shared" si="26"/>
        <v>0</v>
      </c>
      <c r="K148" s="89" t="s">
        <v>348</v>
      </c>
      <c r="L148">
        <f t="shared" si="27"/>
        <v>6</v>
      </c>
      <c r="M148" s="270"/>
      <c r="N148" s="14"/>
      <c r="O148" s="14"/>
      <c r="P148" s="14">
        <f>'Table 3'!E16</f>
        <v>0</v>
      </c>
      <c r="Q148" s="270"/>
    </row>
    <row r="149" spans="1:17" x14ac:dyDescent="0.2">
      <c r="A149" s="106" t="str">
        <f>B149&amp;"_"&amp;C149&amp;"_"&amp;D149</f>
        <v>0148_T3_Other Sectors (More than 6 to 9)</v>
      </c>
      <c r="B149" s="354" t="s">
        <v>2976</v>
      </c>
      <c r="C149" s="279" t="s">
        <v>2824</v>
      </c>
      <c r="D149" s="107" t="s">
        <v>3858</v>
      </c>
      <c r="E149" s="542" t="str">
        <f>B149&amp;"_"&amp;C149&amp;"_"&amp;F149&amp;", "&amp;H149</f>
        <v>0148_T3_Other Sectors, More than 6 to 9</v>
      </c>
      <c r="F149" s="107" t="s">
        <v>57</v>
      </c>
      <c r="G149" s="107"/>
      <c r="H149" s="287" t="s">
        <v>33</v>
      </c>
      <c r="I149" s="287"/>
      <c r="J149" s="463">
        <f t="shared" si="26"/>
        <v>0</v>
      </c>
      <c r="K149" s="89" t="s">
        <v>349</v>
      </c>
      <c r="L149">
        <f t="shared" si="27"/>
        <v>6</v>
      </c>
      <c r="M149" s="269"/>
      <c r="N149" s="14"/>
      <c r="O149" s="14"/>
      <c r="P149" s="14">
        <f>'Table 3'!E17</f>
        <v>0</v>
      </c>
      <c r="Q149" s="269"/>
    </row>
    <row r="150" spans="1:17" x14ac:dyDescent="0.2">
      <c r="A150" s="106" t="str">
        <f>B150&amp;"_"&amp;C150&amp;"_"&amp;".. "&amp;D150</f>
        <v>0149_T3_.. Principal (More than 6 to 9)</v>
      </c>
      <c r="B150" s="354" t="s">
        <v>2977</v>
      </c>
      <c r="C150" s="279" t="s">
        <v>2824</v>
      </c>
      <c r="D150" s="288" t="s">
        <v>3853</v>
      </c>
      <c r="E150" s="542" t="str">
        <f t="shared" si="30"/>
        <v>0149_T3_Other Sectors, Principal, More than 6 to 9</v>
      </c>
      <c r="F150" s="107" t="s">
        <v>57</v>
      </c>
      <c r="G150" s="470" t="s">
        <v>9</v>
      </c>
      <c r="H150" s="287" t="s">
        <v>33</v>
      </c>
      <c r="I150" s="287"/>
      <c r="J150" s="463">
        <f t="shared" si="26"/>
        <v>0</v>
      </c>
      <c r="K150" s="89" t="s">
        <v>350</v>
      </c>
      <c r="L150">
        <f t="shared" si="27"/>
        <v>6</v>
      </c>
      <c r="M150" s="270"/>
      <c r="N150" s="14"/>
      <c r="O150" s="14"/>
      <c r="P150" s="14">
        <f>'Table 3'!E18</f>
        <v>0</v>
      </c>
      <c r="Q150" s="270"/>
    </row>
    <row r="151" spans="1:17" x14ac:dyDescent="0.2">
      <c r="A151" s="106" t="str">
        <f>B151&amp;"_"&amp;C151&amp;"_"&amp;".. "&amp;D151</f>
        <v>0150_T3_.. Interest  (More than 6 to 9)</v>
      </c>
      <c r="B151" s="354" t="s">
        <v>2978</v>
      </c>
      <c r="C151" s="279" t="s">
        <v>2824</v>
      </c>
      <c r="D151" s="288" t="s">
        <v>3856</v>
      </c>
      <c r="E151" s="542" t="str">
        <f t="shared" si="30"/>
        <v>0150_T3_Other Sectors, Interest, More than 6 to 9</v>
      </c>
      <c r="F151" s="107" t="s">
        <v>57</v>
      </c>
      <c r="G151" s="470" t="s">
        <v>10</v>
      </c>
      <c r="H151" s="287" t="s">
        <v>33</v>
      </c>
      <c r="I151" s="287"/>
      <c r="J151" s="463">
        <f t="shared" si="26"/>
        <v>0</v>
      </c>
      <c r="K151" s="89" t="s">
        <v>351</v>
      </c>
      <c r="L151">
        <f t="shared" si="27"/>
        <v>6</v>
      </c>
      <c r="M151" s="270"/>
      <c r="N151" s="14"/>
      <c r="O151" s="14"/>
      <c r="P151" s="14">
        <f>'Table 3'!E19</f>
        <v>0</v>
      </c>
      <c r="Q151" s="270"/>
    </row>
    <row r="152" spans="1:17" x14ac:dyDescent="0.2">
      <c r="A152" s="106" t="str">
        <f>B152&amp;"_"&amp;C152&amp;"_"&amp;D152</f>
        <v>0151_T3_Direct Investment: Intercompany Lending 4/ (More than 6 to 9)</v>
      </c>
      <c r="B152" s="354" t="s">
        <v>2979</v>
      </c>
      <c r="C152" s="279" t="s">
        <v>2824</v>
      </c>
      <c r="D152" s="107" t="s">
        <v>3859</v>
      </c>
      <c r="E152" s="542" t="str">
        <f>B152&amp;"_"&amp;C152&amp;"_"&amp;F152&amp;", "&amp;H152</f>
        <v>0151_T3_Direct Investment: Intercompany Lending, More than 6 to 9</v>
      </c>
      <c r="F152" s="107" t="s">
        <v>58</v>
      </c>
      <c r="G152" s="107"/>
      <c r="H152" s="287" t="s">
        <v>33</v>
      </c>
      <c r="I152" s="287"/>
      <c r="J152" s="463">
        <f t="shared" si="26"/>
        <v>0</v>
      </c>
      <c r="K152" s="89" t="s">
        <v>352</v>
      </c>
      <c r="L152">
        <f t="shared" si="27"/>
        <v>6</v>
      </c>
      <c r="M152" s="269"/>
      <c r="N152" s="14"/>
      <c r="O152" s="14"/>
      <c r="P152" s="14">
        <f>'Table 3'!E20</f>
        <v>0</v>
      </c>
      <c r="Q152" s="269"/>
    </row>
    <row r="153" spans="1:17" x14ac:dyDescent="0.2">
      <c r="A153" s="106" t="str">
        <f>B153&amp;"_"&amp;C153&amp;"_"&amp;".. "&amp;D153</f>
        <v>0152_T3_.. Principal  (More than 6 to 9)</v>
      </c>
      <c r="B153" s="354" t="s">
        <v>2980</v>
      </c>
      <c r="C153" s="279" t="s">
        <v>2824</v>
      </c>
      <c r="D153" s="288" t="s">
        <v>3860</v>
      </c>
      <c r="E153" s="542" t="str">
        <f t="shared" si="30"/>
        <v>0152_T3_Direct Investment: Intercompany Lending, Principal, More than 6 to 9</v>
      </c>
      <c r="F153" s="107" t="s">
        <v>58</v>
      </c>
      <c r="G153" s="470" t="s">
        <v>9</v>
      </c>
      <c r="H153" s="287" t="s">
        <v>33</v>
      </c>
      <c r="I153" s="287"/>
      <c r="J153" s="463">
        <f t="shared" si="26"/>
        <v>0</v>
      </c>
      <c r="K153" s="89" t="s">
        <v>353</v>
      </c>
      <c r="L153">
        <f t="shared" si="27"/>
        <v>6</v>
      </c>
      <c r="M153" s="270"/>
      <c r="N153" s="14"/>
      <c r="O153" s="14"/>
      <c r="P153" s="14">
        <f>'Table 3'!E21</f>
        <v>0</v>
      </c>
      <c r="Q153" s="270"/>
    </row>
    <row r="154" spans="1:17" x14ac:dyDescent="0.2">
      <c r="A154" s="106" t="str">
        <f>B154&amp;"_"&amp;C154&amp;"_"&amp;".. "&amp;D154</f>
        <v>0153_T3_.. Interest (More than 6 to 9)</v>
      </c>
      <c r="B154" s="354" t="s">
        <v>2981</v>
      </c>
      <c r="C154" s="279" t="s">
        <v>2824</v>
      </c>
      <c r="D154" s="288" t="s">
        <v>3854</v>
      </c>
      <c r="E154" s="542" t="str">
        <f t="shared" si="30"/>
        <v>0153_T3_Direct Investment: Intercompany Lending, Interest, More than 6 to 9</v>
      </c>
      <c r="F154" s="107" t="s">
        <v>58</v>
      </c>
      <c r="G154" s="470" t="s">
        <v>10</v>
      </c>
      <c r="H154" s="287" t="s">
        <v>33</v>
      </c>
      <c r="I154" s="287"/>
      <c r="J154" s="463">
        <f t="shared" si="26"/>
        <v>0</v>
      </c>
      <c r="K154" s="89" t="s">
        <v>354</v>
      </c>
      <c r="L154">
        <f t="shared" si="27"/>
        <v>6</v>
      </c>
      <c r="M154" s="270"/>
      <c r="N154" s="14"/>
      <c r="O154" s="14"/>
      <c r="P154" s="14">
        <f>'Table 3'!E22</f>
        <v>0</v>
      </c>
      <c r="Q154" s="270"/>
    </row>
    <row r="155" spans="1:17" x14ac:dyDescent="0.2">
      <c r="A155" s="106" t="str">
        <f>B155&amp;"_"&amp;C155&amp;"_"&amp;D155</f>
        <v>0154_T3_Total Debt Service Payments (More than 6 to 9)</v>
      </c>
      <c r="B155" s="354" t="s">
        <v>2982</v>
      </c>
      <c r="C155" s="279" t="s">
        <v>2824</v>
      </c>
      <c r="D155" s="107" t="s">
        <v>3861</v>
      </c>
      <c r="E155" s="542" t="str">
        <f>B155&amp;"_"&amp;C155&amp;"_"&amp;F155&amp;", "&amp;H155</f>
        <v>0154_T3_Total Debt Service Payments, More than 6 to 9</v>
      </c>
      <c r="F155" s="107" t="s">
        <v>103</v>
      </c>
      <c r="G155" s="107"/>
      <c r="H155" s="287" t="s">
        <v>33</v>
      </c>
      <c r="I155" s="287"/>
      <c r="J155" s="463">
        <f t="shared" si="26"/>
        <v>0</v>
      </c>
      <c r="K155" s="89" t="s">
        <v>355</v>
      </c>
      <c r="L155">
        <f t="shared" si="27"/>
        <v>6</v>
      </c>
      <c r="M155" s="269"/>
      <c r="N155" s="14"/>
      <c r="O155" s="14"/>
      <c r="P155" s="14">
        <f>'Table 3'!E23</f>
        <v>0</v>
      </c>
      <c r="Q155" s="269"/>
    </row>
    <row r="156" spans="1:17" x14ac:dyDescent="0.2">
      <c r="A156" s="106" t="str">
        <f>B156&amp;"_"&amp;C156&amp;"_"&amp;".. "&amp;D156</f>
        <v>0155_T3_.. Principal  (More than 6 to 9)</v>
      </c>
      <c r="B156" s="354" t="s">
        <v>2983</v>
      </c>
      <c r="C156" s="279" t="s">
        <v>2824</v>
      </c>
      <c r="D156" s="288" t="s">
        <v>3860</v>
      </c>
      <c r="E156" s="542" t="str">
        <f t="shared" si="30"/>
        <v>0155_T3_Total Debt Service Payments, Principal, More than 6 to 9</v>
      </c>
      <c r="F156" s="107" t="s">
        <v>103</v>
      </c>
      <c r="G156" s="470" t="s">
        <v>9</v>
      </c>
      <c r="H156" s="287" t="s">
        <v>33</v>
      </c>
      <c r="I156" s="287"/>
      <c r="J156" s="463">
        <f t="shared" si="26"/>
        <v>0</v>
      </c>
      <c r="K156" s="89" t="s">
        <v>356</v>
      </c>
      <c r="L156">
        <f t="shared" si="27"/>
        <v>6</v>
      </c>
      <c r="M156" s="270"/>
      <c r="N156" s="14"/>
      <c r="O156" s="14"/>
      <c r="P156" s="14">
        <f>'Table 3'!E24</f>
        <v>0</v>
      </c>
      <c r="Q156" s="270"/>
    </row>
    <row r="157" spans="1:17" x14ac:dyDescent="0.2">
      <c r="A157" s="106" t="str">
        <f>B157&amp;"_"&amp;C157&amp;"_"&amp;".. "&amp;D157</f>
        <v>0156_T3_.. Interest (More than 6 to 9)</v>
      </c>
      <c r="B157" s="354" t="s">
        <v>2984</v>
      </c>
      <c r="C157" s="279" t="s">
        <v>2824</v>
      </c>
      <c r="D157" s="288" t="s">
        <v>3854</v>
      </c>
      <c r="E157" s="542" t="str">
        <f t="shared" si="30"/>
        <v>0156_T3_Total Debt Service Payments, Interest, More than 6 to 9</v>
      </c>
      <c r="F157" s="107" t="s">
        <v>103</v>
      </c>
      <c r="G157" s="470" t="s">
        <v>10</v>
      </c>
      <c r="H157" s="287" t="s">
        <v>33</v>
      </c>
      <c r="I157" s="287"/>
      <c r="J157" s="463">
        <f t="shared" si="26"/>
        <v>0</v>
      </c>
      <c r="K157" s="89" t="s">
        <v>357</v>
      </c>
      <c r="L157">
        <f t="shared" si="27"/>
        <v>6</v>
      </c>
      <c r="M157" s="270"/>
      <c r="N157" s="14"/>
      <c r="O157" s="14"/>
      <c r="P157" s="14">
        <f>'Table 3'!E25</f>
        <v>0</v>
      </c>
      <c r="Q157" s="270"/>
    </row>
    <row r="158" spans="1:17" x14ac:dyDescent="0.2">
      <c r="A158" s="106" t="str">
        <f t="shared" ref="A158:A159" si="31">B158&amp;"_"&amp;C158&amp;"_"&amp;D158</f>
        <v>0157_T3_Interest receipts on SDR holdings (More than 6 to 9)</v>
      </c>
      <c r="B158" s="354" t="s">
        <v>2985</v>
      </c>
      <c r="C158" s="279" t="s">
        <v>2824</v>
      </c>
      <c r="D158" s="287" t="s">
        <v>3862</v>
      </c>
      <c r="E158" s="542" t="str">
        <f t="shared" ref="E158:E159" si="32">B158&amp;"_"&amp;C158&amp;"_"&amp;F158&amp;", "&amp;H158</f>
        <v>0157_T3_Interest receipts on SDR holdings, More than 6 to 9</v>
      </c>
      <c r="F158" s="287" t="s">
        <v>105</v>
      </c>
      <c r="G158" s="287"/>
      <c r="H158" s="287" t="s">
        <v>33</v>
      </c>
      <c r="I158" s="287"/>
      <c r="J158" s="463">
        <f t="shared" si="26"/>
        <v>0</v>
      </c>
      <c r="K158" s="89" t="s">
        <v>358</v>
      </c>
      <c r="L158">
        <f t="shared" si="27"/>
        <v>6</v>
      </c>
      <c r="M158" s="289"/>
      <c r="N158" s="14"/>
      <c r="O158" s="14"/>
      <c r="P158" s="14">
        <f>'Table 3'!E28</f>
        <v>0</v>
      </c>
      <c r="Q158" s="289"/>
    </row>
    <row r="159" spans="1:17" x14ac:dyDescent="0.2">
      <c r="A159" s="106" t="str">
        <f t="shared" si="31"/>
        <v>0158_T3_Interest payments on SDR allocations (More than 6 to 9)</v>
      </c>
      <c r="B159" s="354" t="s">
        <v>2986</v>
      </c>
      <c r="C159" s="279" t="s">
        <v>2824</v>
      </c>
      <c r="D159" s="287" t="s">
        <v>3863</v>
      </c>
      <c r="E159" s="542" t="str">
        <f t="shared" si="32"/>
        <v>0158_T3_Interest payments on SDR allocations, More than 6 to 9</v>
      </c>
      <c r="F159" s="287" t="s">
        <v>106</v>
      </c>
      <c r="G159" s="287"/>
      <c r="H159" s="287" t="s">
        <v>33</v>
      </c>
      <c r="I159" s="287"/>
      <c r="J159" s="463">
        <f t="shared" si="26"/>
        <v>0</v>
      </c>
      <c r="K159" s="89" t="s">
        <v>359</v>
      </c>
      <c r="L159">
        <f t="shared" si="27"/>
        <v>6</v>
      </c>
      <c r="M159" s="289"/>
      <c r="N159" s="14"/>
      <c r="O159" s="14"/>
      <c r="P159" s="14">
        <f>'Table 3'!E29</f>
        <v>0</v>
      </c>
      <c r="Q159" s="289"/>
    </row>
    <row r="160" spans="1:17" x14ac:dyDescent="0.2">
      <c r="A160" s="106" t="str">
        <f>B160&amp;"_"&amp;C160&amp;"_"&amp;D160</f>
        <v>0159_T3_General Government * (More than 9 to 12)</v>
      </c>
      <c r="B160" s="354" t="s">
        <v>2987</v>
      </c>
      <c r="C160" s="279" t="s">
        <v>2824</v>
      </c>
      <c r="D160" s="107" t="s">
        <v>3864</v>
      </c>
      <c r="E160" s="542" t="str">
        <f>B160&amp;"_"&amp;C160&amp;"_"&amp;F160&amp;", "&amp;H160</f>
        <v>0159_T3_General Government, More than 9 to 12</v>
      </c>
      <c r="F160" s="107" t="s">
        <v>27</v>
      </c>
      <c r="G160" s="107"/>
      <c r="H160" s="287" t="s">
        <v>34</v>
      </c>
      <c r="I160" s="287"/>
      <c r="J160" s="463">
        <f t="shared" si="26"/>
        <v>0</v>
      </c>
      <c r="K160" s="291" t="s">
        <v>360</v>
      </c>
      <c r="L160">
        <f t="shared" si="27"/>
        <v>6</v>
      </c>
      <c r="M160" s="269"/>
      <c r="N160" s="14"/>
      <c r="O160" s="14"/>
      <c r="P160" s="14">
        <f>'Table 3'!F8</f>
        <v>0</v>
      </c>
      <c r="Q160" s="269"/>
    </row>
    <row r="161" spans="1:17" x14ac:dyDescent="0.2">
      <c r="A161" s="106" t="str">
        <f>B161&amp;"_"&amp;C161&amp;"_"&amp;".. "&amp;D161</f>
        <v>0160_T3_.. Principal (More than 9 to 12)</v>
      </c>
      <c r="B161" s="354" t="s">
        <v>2988</v>
      </c>
      <c r="C161" s="279" t="s">
        <v>2824</v>
      </c>
      <c r="D161" s="288" t="s">
        <v>3865</v>
      </c>
      <c r="E161" s="542" t="str">
        <f>B161&amp;"_"&amp;C161&amp;"_"&amp;F161&amp;", "&amp;G161&amp;", "&amp;H161</f>
        <v>0160_T3_General Government, Principal, More than 9 to 12</v>
      </c>
      <c r="F161" s="470" t="s">
        <v>27</v>
      </c>
      <c r="G161" s="470" t="s">
        <v>9</v>
      </c>
      <c r="H161" s="287" t="s">
        <v>34</v>
      </c>
      <c r="I161" s="287"/>
      <c r="J161" s="463">
        <f t="shared" si="26"/>
        <v>0</v>
      </c>
      <c r="K161" s="89" t="s">
        <v>361</v>
      </c>
      <c r="L161">
        <f t="shared" si="27"/>
        <v>6</v>
      </c>
      <c r="M161" s="270"/>
      <c r="N161" s="14"/>
      <c r="O161" s="14"/>
      <c r="P161" s="14">
        <f>'Table 3'!F9</f>
        <v>0</v>
      </c>
      <c r="Q161" s="270"/>
    </row>
    <row r="162" spans="1:17" x14ac:dyDescent="0.2">
      <c r="A162" s="106" t="str">
        <f>B162&amp;"_"&amp;C162&amp;"_"&amp;".. "&amp;D162</f>
        <v>0161_T3_.. Interest (More than 9 to 12)</v>
      </c>
      <c r="B162" s="354" t="s">
        <v>2989</v>
      </c>
      <c r="C162" s="279" t="s">
        <v>2824</v>
      </c>
      <c r="D162" s="288" t="s">
        <v>3866</v>
      </c>
      <c r="E162" s="542" t="str">
        <f>B162&amp;"_"&amp;C162&amp;"_"&amp;F162&amp;", "&amp;G162&amp;", "&amp;H162</f>
        <v>0161_T3_General Government, Interest, More than 9 to 12</v>
      </c>
      <c r="F162" s="470" t="s">
        <v>27</v>
      </c>
      <c r="G162" s="470" t="s">
        <v>10</v>
      </c>
      <c r="H162" s="287" t="s">
        <v>34</v>
      </c>
      <c r="I162" s="287"/>
      <c r="J162" s="463">
        <f t="shared" si="26"/>
        <v>0</v>
      </c>
      <c r="K162" s="89" t="s">
        <v>362</v>
      </c>
      <c r="L162">
        <f t="shared" si="27"/>
        <v>6</v>
      </c>
      <c r="M162" s="270"/>
      <c r="N162" s="14"/>
      <c r="O162" s="14"/>
      <c r="P162" s="14">
        <f>'Table 3'!F10</f>
        <v>0</v>
      </c>
      <c r="Q162" s="270"/>
    </row>
    <row r="163" spans="1:17" x14ac:dyDescent="0.2">
      <c r="A163" s="106" t="str">
        <f>B163&amp;"_"&amp;C163&amp;"_"&amp;D163</f>
        <v>0162_T3_Central Bank * (More than 9 to 12)</v>
      </c>
      <c r="B163" s="354" t="s">
        <v>2990</v>
      </c>
      <c r="C163" s="279" t="s">
        <v>2824</v>
      </c>
      <c r="D163" s="107" t="s">
        <v>3867</v>
      </c>
      <c r="E163" s="542" t="str">
        <f>B163&amp;"_"&amp;C163&amp;"_"&amp;F163&amp;", "&amp;H163</f>
        <v>0162_T3_Central Bank, More than 9 to 12</v>
      </c>
      <c r="F163" s="107" t="s">
        <v>55</v>
      </c>
      <c r="G163" s="107"/>
      <c r="H163" s="287" t="s">
        <v>34</v>
      </c>
      <c r="I163" s="287"/>
      <c r="J163" s="463">
        <f t="shared" si="26"/>
        <v>0</v>
      </c>
      <c r="K163" s="89" t="s">
        <v>363</v>
      </c>
      <c r="L163">
        <f t="shared" si="27"/>
        <v>6</v>
      </c>
      <c r="M163" s="269"/>
      <c r="N163" s="14"/>
      <c r="O163" s="14"/>
      <c r="P163" s="14">
        <f>'Table 3'!F11</f>
        <v>0</v>
      </c>
      <c r="Q163" s="269"/>
    </row>
    <row r="164" spans="1:17" x14ac:dyDescent="0.2">
      <c r="A164" s="106" t="str">
        <f>B164&amp;"_"&amp;C164&amp;"_"&amp;".. "&amp;D164</f>
        <v>0163_T3_.. Principal (More than 9 to 12)</v>
      </c>
      <c r="B164" s="354" t="s">
        <v>2991</v>
      </c>
      <c r="C164" s="279" t="s">
        <v>2824</v>
      </c>
      <c r="D164" s="288" t="s">
        <v>3865</v>
      </c>
      <c r="E164" s="542" t="str">
        <f t="shared" ref="E164:E177" si="33">B164&amp;"_"&amp;C164&amp;"_"&amp;F164&amp;", "&amp;G164&amp;", "&amp;H164</f>
        <v>0163_T3_Central Bank, Principal, More than 9 to 12</v>
      </c>
      <c r="F164" s="107" t="s">
        <v>55</v>
      </c>
      <c r="G164" s="470" t="s">
        <v>9</v>
      </c>
      <c r="H164" s="287" t="s">
        <v>34</v>
      </c>
      <c r="I164" s="287"/>
      <c r="J164" s="463">
        <f t="shared" si="26"/>
        <v>0</v>
      </c>
      <c r="K164" s="89" t="s">
        <v>364</v>
      </c>
      <c r="L164">
        <f t="shared" si="27"/>
        <v>6</v>
      </c>
      <c r="M164" s="270"/>
      <c r="N164" s="14"/>
      <c r="O164" s="14"/>
      <c r="P164" s="14">
        <f>'Table 3'!F12</f>
        <v>0</v>
      </c>
      <c r="Q164" s="270"/>
    </row>
    <row r="165" spans="1:17" x14ac:dyDescent="0.2">
      <c r="A165" s="106" t="str">
        <f>B165&amp;"_"&amp;C165&amp;"_"&amp;".. "&amp;D165</f>
        <v>0164_T3_.. Interest  (More than 9 to 12)</v>
      </c>
      <c r="B165" s="354" t="s">
        <v>2992</v>
      </c>
      <c r="C165" s="279" t="s">
        <v>2824</v>
      </c>
      <c r="D165" s="288" t="s">
        <v>3868</v>
      </c>
      <c r="E165" s="542" t="str">
        <f t="shared" si="33"/>
        <v>0164_T3_Central Bank, Interest, More than 9 to 12</v>
      </c>
      <c r="F165" s="107" t="s">
        <v>55</v>
      </c>
      <c r="G165" s="470" t="s">
        <v>10</v>
      </c>
      <c r="H165" s="287" t="s">
        <v>34</v>
      </c>
      <c r="I165" s="287"/>
      <c r="J165" s="463">
        <f t="shared" si="26"/>
        <v>0</v>
      </c>
      <c r="K165" s="89" t="s">
        <v>365</v>
      </c>
      <c r="L165">
        <f t="shared" si="27"/>
        <v>6</v>
      </c>
      <c r="M165" s="270"/>
      <c r="N165" s="14"/>
      <c r="O165" s="14"/>
      <c r="P165" s="14">
        <f>'Table 3'!F13</f>
        <v>0</v>
      </c>
      <c r="Q165" s="270"/>
    </row>
    <row r="166" spans="1:17" x14ac:dyDescent="0.2">
      <c r="A166" s="106" t="str">
        <f>B166&amp;"_"&amp;C166&amp;"_"&amp;D166</f>
        <v>0165_T3_Deposit-Taking Corporations, except the Central Bank (More than 9 to 12)</v>
      </c>
      <c r="B166" s="354" t="s">
        <v>2993</v>
      </c>
      <c r="C166" s="279" t="s">
        <v>2824</v>
      </c>
      <c r="D166" s="107" t="s">
        <v>3869</v>
      </c>
      <c r="E166" s="542" t="str">
        <f>B166&amp;"_"&amp;C166&amp;"_"&amp;F166&amp;", "&amp;H166</f>
        <v>0165_T3_Deposit-Taking Corporations, except the Central Bank, More than 9 to 12</v>
      </c>
      <c r="F166" s="107" t="s">
        <v>56</v>
      </c>
      <c r="G166" s="107"/>
      <c r="H166" s="287" t="s">
        <v>34</v>
      </c>
      <c r="I166" s="287"/>
      <c r="J166" s="463">
        <f t="shared" si="26"/>
        <v>0</v>
      </c>
      <c r="K166" s="89" t="s">
        <v>366</v>
      </c>
      <c r="L166">
        <f t="shared" si="27"/>
        <v>6</v>
      </c>
      <c r="M166" s="269"/>
      <c r="N166" s="14"/>
      <c r="O166" s="14"/>
      <c r="P166" s="14">
        <f>'Table 3'!F14</f>
        <v>0</v>
      </c>
      <c r="Q166" s="269"/>
    </row>
    <row r="167" spans="1:17" x14ac:dyDescent="0.2">
      <c r="A167" s="106" t="str">
        <f>B167&amp;"_"&amp;C167&amp;"_"&amp;".. "&amp;D167</f>
        <v>0166_T3_.. Principal (More than 9 to 12)</v>
      </c>
      <c r="B167" s="354" t="s">
        <v>2994</v>
      </c>
      <c r="C167" s="279" t="s">
        <v>2824</v>
      </c>
      <c r="D167" s="288" t="s">
        <v>3865</v>
      </c>
      <c r="E167" s="542" t="str">
        <f t="shared" si="33"/>
        <v>0166_T3_Deposit-Taking Corporations, except the Central Bank, Principal, More than 9 to 12</v>
      </c>
      <c r="F167" s="107" t="s">
        <v>56</v>
      </c>
      <c r="G167" s="470" t="s">
        <v>9</v>
      </c>
      <c r="H167" s="287" t="s">
        <v>34</v>
      </c>
      <c r="I167" s="287"/>
      <c r="J167" s="463">
        <f t="shared" si="26"/>
        <v>0</v>
      </c>
      <c r="K167" s="89" t="s">
        <v>367</v>
      </c>
      <c r="L167">
        <f t="shared" si="27"/>
        <v>6</v>
      </c>
      <c r="M167" s="270"/>
      <c r="N167" s="14"/>
      <c r="O167" s="14"/>
      <c r="P167" s="14">
        <f>'Table 3'!F15</f>
        <v>0</v>
      </c>
      <c r="Q167" s="270"/>
    </row>
    <row r="168" spans="1:17" x14ac:dyDescent="0.2">
      <c r="A168" s="106" t="str">
        <f>B168&amp;"_"&amp;C168&amp;"_"&amp;".. "&amp;D168</f>
        <v>0167_T3_.. Interest  (More than 9 to 12)</v>
      </c>
      <c r="B168" s="354" t="s">
        <v>2995</v>
      </c>
      <c r="C168" s="279" t="s">
        <v>2824</v>
      </c>
      <c r="D168" s="288" t="s">
        <v>3868</v>
      </c>
      <c r="E168" s="542" t="str">
        <f t="shared" si="33"/>
        <v>0167_T3_Deposit-Taking Corporations, except the Central Bank, Interest, More than 9 to 12</v>
      </c>
      <c r="F168" s="107" t="s">
        <v>56</v>
      </c>
      <c r="G168" s="470" t="s">
        <v>10</v>
      </c>
      <c r="H168" s="287" t="s">
        <v>34</v>
      </c>
      <c r="I168" s="287"/>
      <c r="J168" s="463">
        <f t="shared" si="26"/>
        <v>0</v>
      </c>
      <c r="K168" s="89" t="s">
        <v>368</v>
      </c>
      <c r="L168">
        <f t="shared" si="27"/>
        <v>6</v>
      </c>
      <c r="M168" s="270"/>
      <c r="N168" s="14"/>
      <c r="O168" s="14"/>
      <c r="P168" s="14">
        <f>'Table 3'!F16</f>
        <v>0</v>
      </c>
      <c r="Q168" s="270"/>
    </row>
    <row r="169" spans="1:17" x14ac:dyDescent="0.2">
      <c r="A169" s="106" t="str">
        <f>B169&amp;"_"&amp;C169&amp;"_"&amp;D169</f>
        <v>0168_T3_Other Sectors (More than 9 to 12)</v>
      </c>
      <c r="B169" s="354" t="s">
        <v>2996</v>
      </c>
      <c r="C169" s="279" t="s">
        <v>2824</v>
      </c>
      <c r="D169" s="107" t="s">
        <v>3870</v>
      </c>
      <c r="E169" s="542" t="str">
        <f>B169&amp;"_"&amp;C169&amp;"_"&amp;F169&amp;", "&amp;H169</f>
        <v>0168_T3_Other Sectors, More than 9 to 12</v>
      </c>
      <c r="F169" s="107" t="s">
        <v>57</v>
      </c>
      <c r="G169" s="107"/>
      <c r="H169" s="287" t="s">
        <v>34</v>
      </c>
      <c r="I169" s="287"/>
      <c r="J169" s="463">
        <f t="shared" si="26"/>
        <v>0</v>
      </c>
      <c r="K169" s="89" t="s">
        <v>369</v>
      </c>
      <c r="L169">
        <f t="shared" si="27"/>
        <v>6</v>
      </c>
      <c r="M169" s="269"/>
      <c r="N169" s="14"/>
      <c r="O169" s="14"/>
      <c r="P169" s="14">
        <f>'Table 3'!F17</f>
        <v>0</v>
      </c>
      <c r="Q169" s="269"/>
    </row>
    <row r="170" spans="1:17" x14ac:dyDescent="0.2">
      <c r="A170" s="106" t="str">
        <f>B170&amp;"_"&amp;C170&amp;"_"&amp;".. "&amp;D170</f>
        <v>0169_T3_.. Principal (More than 9 to 12)</v>
      </c>
      <c r="B170" s="354" t="s">
        <v>2997</v>
      </c>
      <c r="C170" s="279" t="s">
        <v>2824</v>
      </c>
      <c r="D170" s="288" t="s">
        <v>3865</v>
      </c>
      <c r="E170" s="542" t="str">
        <f t="shared" si="33"/>
        <v>0169_T3_Other Sectors, Principal, More than 9 to 12</v>
      </c>
      <c r="F170" s="107" t="s">
        <v>57</v>
      </c>
      <c r="G170" s="470" t="s">
        <v>9</v>
      </c>
      <c r="H170" s="287" t="s">
        <v>34</v>
      </c>
      <c r="I170" s="287"/>
      <c r="J170" s="463">
        <f t="shared" si="26"/>
        <v>0</v>
      </c>
      <c r="K170" s="89" t="s">
        <v>370</v>
      </c>
      <c r="L170">
        <f t="shared" si="27"/>
        <v>6</v>
      </c>
      <c r="M170" s="270"/>
      <c r="N170" s="14"/>
      <c r="O170" s="14"/>
      <c r="P170" s="14">
        <f>'Table 3'!F18</f>
        <v>0</v>
      </c>
      <c r="Q170" s="270"/>
    </row>
    <row r="171" spans="1:17" x14ac:dyDescent="0.2">
      <c r="A171" s="106" t="str">
        <f>B171&amp;"_"&amp;C171&amp;"_"&amp;".. "&amp;D171</f>
        <v>0170_T3_.. Interest  (More than 9 to 12)</v>
      </c>
      <c r="B171" s="354" t="s">
        <v>2998</v>
      </c>
      <c r="C171" s="279" t="s">
        <v>2824</v>
      </c>
      <c r="D171" s="288" t="s">
        <v>3868</v>
      </c>
      <c r="E171" s="542" t="str">
        <f t="shared" si="33"/>
        <v>0170_T3_Other Sectors, Interest, More than 9 to 12</v>
      </c>
      <c r="F171" s="107" t="s">
        <v>57</v>
      </c>
      <c r="G171" s="470" t="s">
        <v>10</v>
      </c>
      <c r="H171" s="287" t="s">
        <v>34</v>
      </c>
      <c r="I171" s="287"/>
      <c r="J171" s="463">
        <f t="shared" si="26"/>
        <v>0</v>
      </c>
      <c r="K171" s="89" t="s">
        <v>371</v>
      </c>
      <c r="L171">
        <f t="shared" si="27"/>
        <v>6</v>
      </c>
      <c r="M171" s="270"/>
      <c r="N171" s="14"/>
      <c r="O171" s="14"/>
      <c r="P171" s="14">
        <f>'Table 3'!F19</f>
        <v>0</v>
      </c>
      <c r="Q171" s="270"/>
    </row>
    <row r="172" spans="1:17" x14ac:dyDescent="0.2">
      <c r="A172" s="106" t="str">
        <f>B172&amp;"_"&amp;C172&amp;"_"&amp;D172</f>
        <v>0171_T3_Direct Investment: Intercompany Lending 4/ (More than 9 to 12)</v>
      </c>
      <c r="B172" s="354" t="s">
        <v>2999</v>
      </c>
      <c r="C172" s="279" t="s">
        <v>2824</v>
      </c>
      <c r="D172" s="107" t="s">
        <v>3871</v>
      </c>
      <c r="E172" s="542" t="str">
        <f>B172&amp;"_"&amp;C172&amp;"_"&amp;F172&amp;", "&amp;H172</f>
        <v>0171_T3_Direct Investment: Intercompany Lending, More than 9 to 12</v>
      </c>
      <c r="F172" s="107" t="s">
        <v>58</v>
      </c>
      <c r="G172" s="107"/>
      <c r="H172" s="287" t="s">
        <v>34</v>
      </c>
      <c r="I172" s="287"/>
      <c r="J172" s="463">
        <f t="shared" si="26"/>
        <v>0</v>
      </c>
      <c r="K172" s="89" t="s">
        <v>372</v>
      </c>
      <c r="L172">
        <f t="shared" si="27"/>
        <v>6</v>
      </c>
      <c r="M172" s="269"/>
      <c r="N172" s="14"/>
      <c r="O172" s="14"/>
      <c r="P172" s="14">
        <f>'Table 3'!F20</f>
        <v>0</v>
      </c>
      <c r="Q172" s="269"/>
    </row>
    <row r="173" spans="1:17" x14ac:dyDescent="0.2">
      <c r="A173" s="106" t="str">
        <f>B173&amp;"_"&amp;C173&amp;"_"&amp;".. "&amp;D173</f>
        <v>0172_T3_.. Principal  (More than 9 to 12)</v>
      </c>
      <c r="B173" s="354" t="s">
        <v>3000</v>
      </c>
      <c r="C173" s="279" t="s">
        <v>2824</v>
      </c>
      <c r="D173" s="288" t="s">
        <v>3872</v>
      </c>
      <c r="E173" s="542" t="str">
        <f t="shared" si="33"/>
        <v>0172_T3_Direct Investment: Intercompany Lending, Principal, More than 9 to 12</v>
      </c>
      <c r="F173" s="107" t="s">
        <v>58</v>
      </c>
      <c r="G173" s="470" t="s">
        <v>9</v>
      </c>
      <c r="H173" s="287" t="s">
        <v>34</v>
      </c>
      <c r="I173" s="287"/>
      <c r="J173" s="463">
        <f t="shared" si="26"/>
        <v>0</v>
      </c>
      <c r="K173" s="89" t="s">
        <v>373</v>
      </c>
      <c r="L173">
        <f t="shared" si="27"/>
        <v>6</v>
      </c>
      <c r="M173" s="270"/>
      <c r="N173" s="14"/>
      <c r="O173" s="14"/>
      <c r="P173" s="14">
        <f>'Table 3'!F21</f>
        <v>0</v>
      </c>
      <c r="Q173" s="270"/>
    </row>
    <row r="174" spans="1:17" x14ac:dyDescent="0.2">
      <c r="A174" s="106" t="str">
        <f>B174&amp;"_"&amp;C174&amp;"_"&amp;".. "&amp;D174</f>
        <v>0173_T3_.. Interest (More than 9 to 12)</v>
      </c>
      <c r="B174" s="354" t="s">
        <v>3001</v>
      </c>
      <c r="C174" s="279" t="s">
        <v>2824</v>
      </c>
      <c r="D174" s="288" t="s">
        <v>3866</v>
      </c>
      <c r="E174" s="542" t="str">
        <f t="shared" si="33"/>
        <v>0173_T3_Direct Investment: Intercompany Lending, Interest, More than 9 to 12</v>
      </c>
      <c r="F174" s="107" t="s">
        <v>58</v>
      </c>
      <c r="G174" s="470" t="s">
        <v>10</v>
      </c>
      <c r="H174" s="287" t="s">
        <v>34</v>
      </c>
      <c r="I174" s="287"/>
      <c r="J174" s="463">
        <f t="shared" si="26"/>
        <v>0</v>
      </c>
      <c r="K174" s="89" t="s">
        <v>374</v>
      </c>
      <c r="L174">
        <f t="shared" si="27"/>
        <v>6</v>
      </c>
      <c r="M174" s="270"/>
      <c r="N174" s="14"/>
      <c r="O174" s="14"/>
      <c r="P174" s="14">
        <f>'Table 3'!F22</f>
        <v>0</v>
      </c>
      <c r="Q174" s="270"/>
    </row>
    <row r="175" spans="1:17" x14ac:dyDescent="0.2">
      <c r="A175" s="106" t="str">
        <f>B175&amp;"_"&amp;C175&amp;"_"&amp;D175</f>
        <v>0174_T3_Total Debt Service Payments (More than 9 to 12)</v>
      </c>
      <c r="B175" s="354" t="s">
        <v>3002</v>
      </c>
      <c r="C175" s="279" t="s">
        <v>2824</v>
      </c>
      <c r="D175" s="107" t="s">
        <v>3873</v>
      </c>
      <c r="E175" s="542" t="str">
        <f>B175&amp;"_"&amp;C175&amp;"_"&amp;F175&amp;", "&amp;H175</f>
        <v>0174_T3_Total Debt Service Payments, More than 9 to 12</v>
      </c>
      <c r="F175" s="107" t="s">
        <v>103</v>
      </c>
      <c r="G175" s="107"/>
      <c r="H175" s="287" t="s">
        <v>34</v>
      </c>
      <c r="I175" s="287"/>
      <c r="J175" s="463">
        <f t="shared" si="26"/>
        <v>0</v>
      </c>
      <c r="K175" s="89" t="s">
        <v>375</v>
      </c>
      <c r="L175">
        <f t="shared" si="27"/>
        <v>6</v>
      </c>
      <c r="M175" s="269"/>
      <c r="N175" s="14"/>
      <c r="O175" s="14"/>
      <c r="P175" s="14">
        <f>'Table 3'!F23</f>
        <v>0</v>
      </c>
      <c r="Q175" s="269"/>
    </row>
    <row r="176" spans="1:17" x14ac:dyDescent="0.2">
      <c r="A176" s="106" t="str">
        <f>B176&amp;"_"&amp;C176&amp;"_"&amp;".. "&amp;D176</f>
        <v>0175_T3_.. Principal  (More than 9 to 12)</v>
      </c>
      <c r="B176" s="354" t="s">
        <v>3003</v>
      </c>
      <c r="C176" s="279" t="s">
        <v>2824</v>
      </c>
      <c r="D176" s="288" t="s">
        <v>3872</v>
      </c>
      <c r="E176" s="542" t="str">
        <f t="shared" si="33"/>
        <v>0175_T3_Total Debt Service Payments, Principal, More than 9 to 12</v>
      </c>
      <c r="F176" s="107" t="s">
        <v>103</v>
      </c>
      <c r="G176" s="470" t="s">
        <v>9</v>
      </c>
      <c r="H176" s="287" t="s">
        <v>34</v>
      </c>
      <c r="I176" s="287"/>
      <c r="J176" s="463">
        <f t="shared" si="26"/>
        <v>0</v>
      </c>
      <c r="K176" s="89" t="s">
        <v>376</v>
      </c>
      <c r="L176">
        <f t="shared" si="27"/>
        <v>6</v>
      </c>
      <c r="M176" s="270"/>
      <c r="N176" s="14"/>
      <c r="O176" s="14"/>
      <c r="P176" s="14">
        <f>'Table 3'!F24</f>
        <v>0</v>
      </c>
      <c r="Q176" s="270"/>
    </row>
    <row r="177" spans="1:17" x14ac:dyDescent="0.2">
      <c r="A177" s="106" t="str">
        <f>B177&amp;"_"&amp;C177&amp;"_"&amp;".. "&amp;D177</f>
        <v>0176_T3_.. Interest (More than 9 to 12)</v>
      </c>
      <c r="B177" s="354" t="s">
        <v>3004</v>
      </c>
      <c r="C177" s="279" t="s">
        <v>2824</v>
      </c>
      <c r="D177" s="288" t="s">
        <v>3866</v>
      </c>
      <c r="E177" s="542" t="str">
        <f t="shared" si="33"/>
        <v>0176_T3_Total Debt Service Payments, Interest, More than 9 to 12</v>
      </c>
      <c r="F177" s="107" t="s">
        <v>103</v>
      </c>
      <c r="G177" s="470" t="s">
        <v>10</v>
      </c>
      <c r="H177" s="287" t="s">
        <v>34</v>
      </c>
      <c r="I177" s="287"/>
      <c r="J177" s="463">
        <f t="shared" si="26"/>
        <v>0</v>
      </c>
      <c r="K177" s="89" t="s">
        <v>377</v>
      </c>
      <c r="L177">
        <f t="shared" si="27"/>
        <v>6</v>
      </c>
      <c r="M177" s="270"/>
      <c r="N177" s="14"/>
      <c r="O177" s="14"/>
      <c r="P177" s="14">
        <f>'Table 3'!F25</f>
        <v>0</v>
      </c>
      <c r="Q177" s="270"/>
    </row>
    <row r="178" spans="1:17" x14ac:dyDescent="0.2">
      <c r="A178" s="106" t="str">
        <f t="shared" ref="A178:A179" si="34">B178&amp;"_"&amp;C178&amp;"_"&amp;D178</f>
        <v>0177_T3_Interest receipts on SDR holdings (More than 9 to 12)</v>
      </c>
      <c r="B178" s="354" t="s">
        <v>3005</v>
      </c>
      <c r="C178" s="279" t="s">
        <v>2824</v>
      </c>
      <c r="D178" s="287" t="s">
        <v>3874</v>
      </c>
      <c r="E178" s="542" t="str">
        <f t="shared" ref="E178:E179" si="35">B178&amp;"_"&amp;C178&amp;"_"&amp;F178&amp;", "&amp;H178</f>
        <v>0177_T3_Interest receipts on SDR holdings, More than 9 to 12</v>
      </c>
      <c r="F178" s="287" t="s">
        <v>105</v>
      </c>
      <c r="G178" s="287"/>
      <c r="H178" s="287" t="s">
        <v>34</v>
      </c>
      <c r="I178" s="287"/>
      <c r="J178" s="463">
        <f t="shared" si="26"/>
        <v>0</v>
      </c>
      <c r="K178" s="89" t="s">
        <v>378</v>
      </c>
      <c r="L178">
        <f t="shared" si="27"/>
        <v>6</v>
      </c>
      <c r="M178" s="289"/>
      <c r="N178" s="14"/>
      <c r="O178" s="14"/>
      <c r="P178" s="14">
        <f>'Table 3'!F28</f>
        <v>0</v>
      </c>
      <c r="Q178" s="289"/>
    </row>
    <row r="179" spans="1:17" x14ac:dyDescent="0.2">
      <c r="A179" s="106" t="str">
        <f t="shared" si="34"/>
        <v>0178_T3_Interest payments on SDR allocations (More than 9 to 12)</v>
      </c>
      <c r="B179" s="354" t="s">
        <v>3006</v>
      </c>
      <c r="C179" s="279" t="s">
        <v>2824</v>
      </c>
      <c r="D179" s="287" t="s">
        <v>3875</v>
      </c>
      <c r="E179" s="542" t="str">
        <f t="shared" si="35"/>
        <v>0178_T3_Interest payments on SDR allocations, More than 9 to 12</v>
      </c>
      <c r="F179" s="287" t="s">
        <v>106</v>
      </c>
      <c r="G179" s="287"/>
      <c r="H179" s="287" t="s">
        <v>34</v>
      </c>
      <c r="I179" s="287"/>
      <c r="J179" s="463">
        <f t="shared" si="26"/>
        <v>0</v>
      </c>
      <c r="K179" s="89" t="s">
        <v>379</v>
      </c>
      <c r="L179">
        <f t="shared" si="27"/>
        <v>6</v>
      </c>
      <c r="M179" s="289"/>
      <c r="N179" s="14"/>
      <c r="O179" s="14"/>
      <c r="P179" s="14">
        <f>'Table 3'!F29</f>
        <v>0</v>
      </c>
      <c r="Q179" s="289"/>
    </row>
    <row r="180" spans="1:17" x14ac:dyDescent="0.2">
      <c r="A180" s="106" t="str">
        <f>B180&amp;"_"&amp;C180&amp;"_"&amp;D180</f>
        <v>0179_T3_General Government * (More than 12 to 18)</v>
      </c>
      <c r="B180" s="354" t="s">
        <v>3007</v>
      </c>
      <c r="C180" s="279" t="s">
        <v>2824</v>
      </c>
      <c r="D180" s="107" t="s">
        <v>3876</v>
      </c>
      <c r="E180" s="542" t="str">
        <f>B180&amp;"_"&amp;C180&amp;"_"&amp;F180&amp;", "&amp;H180</f>
        <v>0179_T3_General Government, More than 12 to 18</v>
      </c>
      <c r="F180" s="107" t="s">
        <v>27</v>
      </c>
      <c r="G180" s="107"/>
      <c r="H180" s="287" t="s">
        <v>4337</v>
      </c>
      <c r="I180" s="287"/>
      <c r="J180" s="463">
        <f t="shared" si="26"/>
        <v>0</v>
      </c>
      <c r="K180" s="291" t="s">
        <v>380</v>
      </c>
      <c r="L180">
        <f t="shared" si="27"/>
        <v>6</v>
      </c>
      <c r="M180" s="269"/>
      <c r="N180" s="14"/>
      <c r="O180" s="14"/>
      <c r="P180" s="14">
        <f>'Table 3'!G8</f>
        <v>0</v>
      </c>
      <c r="Q180" s="269"/>
    </row>
    <row r="181" spans="1:17" x14ac:dyDescent="0.2">
      <c r="A181" s="106" t="str">
        <f>B181&amp;"_"&amp;C181&amp;"_"&amp;".. "&amp;D181</f>
        <v>0180_T3_.. Principal (More than 12 to 18)</v>
      </c>
      <c r="B181" s="354" t="s">
        <v>3008</v>
      </c>
      <c r="C181" s="279" t="s">
        <v>2824</v>
      </c>
      <c r="D181" s="288" t="s">
        <v>3877</v>
      </c>
      <c r="E181" s="542" t="str">
        <f>B181&amp;"_"&amp;C181&amp;"_"&amp;F181&amp;", "&amp;G181&amp;", "&amp;H181</f>
        <v>0180_T3_General Government, Principal, More than 12 to 18</v>
      </c>
      <c r="F181" s="470" t="s">
        <v>27</v>
      </c>
      <c r="G181" s="470" t="s">
        <v>9</v>
      </c>
      <c r="H181" s="287" t="s">
        <v>4337</v>
      </c>
      <c r="I181" s="287"/>
      <c r="J181" s="463">
        <f t="shared" si="26"/>
        <v>0</v>
      </c>
      <c r="K181" s="89" t="s">
        <v>381</v>
      </c>
      <c r="L181">
        <f t="shared" si="27"/>
        <v>6</v>
      </c>
      <c r="M181" s="270"/>
      <c r="N181" s="14"/>
      <c r="O181" s="14"/>
      <c r="P181" s="14">
        <f>'Table 3'!G9</f>
        <v>0</v>
      </c>
      <c r="Q181" s="270"/>
    </row>
    <row r="182" spans="1:17" x14ac:dyDescent="0.2">
      <c r="A182" s="106" t="str">
        <f>B182&amp;"_"&amp;C182&amp;"_"&amp;".. "&amp;D182</f>
        <v>0181_T3_.. Interest (More than 12 to 18)</v>
      </c>
      <c r="B182" s="354" t="s">
        <v>3009</v>
      </c>
      <c r="C182" s="279" t="s">
        <v>2824</v>
      </c>
      <c r="D182" s="288" t="s">
        <v>3878</v>
      </c>
      <c r="E182" s="542" t="str">
        <f>B182&amp;"_"&amp;C182&amp;"_"&amp;F182&amp;", "&amp;G182&amp;", "&amp;H182</f>
        <v>0181_T3_General Government, Interest, More than 12 to 18</v>
      </c>
      <c r="F182" s="470" t="s">
        <v>27</v>
      </c>
      <c r="G182" s="470" t="s">
        <v>10</v>
      </c>
      <c r="H182" s="287" t="s">
        <v>4337</v>
      </c>
      <c r="I182" s="287"/>
      <c r="J182" s="463">
        <f t="shared" si="26"/>
        <v>0</v>
      </c>
      <c r="K182" s="89" t="s">
        <v>382</v>
      </c>
      <c r="L182">
        <f t="shared" si="27"/>
        <v>6</v>
      </c>
      <c r="M182" s="270"/>
      <c r="N182" s="14"/>
      <c r="O182" s="14"/>
      <c r="P182" s="14">
        <f>'Table 3'!G10</f>
        <v>0</v>
      </c>
      <c r="Q182" s="270"/>
    </row>
    <row r="183" spans="1:17" x14ac:dyDescent="0.2">
      <c r="A183" s="106" t="str">
        <f>B183&amp;"_"&amp;C183&amp;"_"&amp;D183</f>
        <v>0182_T3_Central Bank * (More than 12 to 18)</v>
      </c>
      <c r="B183" s="354" t="s">
        <v>3010</v>
      </c>
      <c r="C183" s="279" t="s">
        <v>2824</v>
      </c>
      <c r="D183" s="107" t="s">
        <v>3879</v>
      </c>
      <c r="E183" s="542" t="str">
        <f>B183&amp;"_"&amp;C183&amp;"_"&amp;F183&amp;", "&amp;H183</f>
        <v>0182_T3_Central Bank, More than 12 to 18</v>
      </c>
      <c r="F183" s="107" t="s">
        <v>55</v>
      </c>
      <c r="G183" s="107"/>
      <c r="H183" s="287" t="s">
        <v>4337</v>
      </c>
      <c r="I183" s="287"/>
      <c r="J183" s="463">
        <f t="shared" si="26"/>
        <v>0</v>
      </c>
      <c r="K183" s="89" t="s">
        <v>383</v>
      </c>
      <c r="L183">
        <f t="shared" si="27"/>
        <v>6</v>
      </c>
      <c r="M183" s="269"/>
      <c r="N183" s="14"/>
      <c r="O183" s="14"/>
      <c r="P183" s="14">
        <f>'Table 3'!G11</f>
        <v>0</v>
      </c>
      <c r="Q183" s="269"/>
    </row>
    <row r="184" spans="1:17" x14ac:dyDescent="0.2">
      <c r="A184" s="106" t="str">
        <f>B184&amp;"_"&amp;C184&amp;"_"&amp;".. "&amp;D184</f>
        <v>0183_T3_.. Principal (More than 12 to 18)</v>
      </c>
      <c r="B184" s="354" t="s">
        <v>3011</v>
      </c>
      <c r="C184" s="279" t="s">
        <v>2824</v>
      </c>
      <c r="D184" s="288" t="s">
        <v>3877</v>
      </c>
      <c r="E184" s="542" t="str">
        <f t="shared" ref="E184:E197" si="36">B184&amp;"_"&amp;C184&amp;"_"&amp;F184&amp;", "&amp;G184&amp;", "&amp;H184</f>
        <v>0183_T3_Central Bank, Principal, More than 12 to 18</v>
      </c>
      <c r="F184" s="107" t="s">
        <v>55</v>
      </c>
      <c r="G184" s="470" t="s">
        <v>9</v>
      </c>
      <c r="H184" s="287" t="s">
        <v>4337</v>
      </c>
      <c r="I184" s="287"/>
      <c r="J184" s="463">
        <f t="shared" si="26"/>
        <v>0</v>
      </c>
      <c r="K184" s="89" t="s">
        <v>384</v>
      </c>
      <c r="L184">
        <f t="shared" si="27"/>
        <v>6</v>
      </c>
      <c r="M184" s="270"/>
      <c r="N184" s="14"/>
      <c r="O184" s="14"/>
      <c r="P184" s="14">
        <f>'Table 3'!G12</f>
        <v>0</v>
      </c>
      <c r="Q184" s="270"/>
    </row>
    <row r="185" spans="1:17" x14ac:dyDescent="0.2">
      <c r="A185" s="106" t="str">
        <f>B185&amp;"_"&amp;C185&amp;"_"&amp;".. "&amp;D185</f>
        <v>0184_T3_.. Interest  (More than 12 to 18)</v>
      </c>
      <c r="B185" s="354" t="s">
        <v>3012</v>
      </c>
      <c r="C185" s="279" t="s">
        <v>2824</v>
      </c>
      <c r="D185" s="288" t="s">
        <v>3880</v>
      </c>
      <c r="E185" s="542" t="str">
        <f t="shared" si="36"/>
        <v>0184_T3_Central Bank, Interest, More than 12 to 18</v>
      </c>
      <c r="F185" s="107" t="s">
        <v>55</v>
      </c>
      <c r="G185" s="470" t="s">
        <v>10</v>
      </c>
      <c r="H185" s="287" t="s">
        <v>4337</v>
      </c>
      <c r="I185" s="287"/>
      <c r="J185" s="463">
        <f t="shared" si="26"/>
        <v>0</v>
      </c>
      <c r="K185" s="89" t="s">
        <v>385</v>
      </c>
      <c r="L185">
        <f t="shared" si="27"/>
        <v>6</v>
      </c>
      <c r="M185" s="270"/>
      <c r="N185" s="14"/>
      <c r="O185" s="14"/>
      <c r="P185" s="14">
        <f>'Table 3'!G13</f>
        <v>0</v>
      </c>
      <c r="Q185" s="270"/>
    </row>
    <row r="186" spans="1:17" x14ac:dyDescent="0.2">
      <c r="A186" s="106" t="str">
        <f>B186&amp;"_"&amp;C186&amp;"_"&amp;D186</f>
        <v>0185_T3_Deposit-Taking Corporations, except the Central Bank (More than 12 to 18)</v>
      </c>
      <c r="B186" s="354" t="s">
        <v>3013</v>
      </c>
      <c r="C186" s="279" t="s">
        <v>2824</v>
      </c>
      <c r="D186" s="107" t="s">
        <v>3881</v>
      </c>
      <c r="E186" s="542" t="str">
        <f>B186&amp;"_"&amp;C186&amp;"_"&amp;F186&amp;", "&amp;H186</f>
        <v>0185_T3_Deposit-Taking Corporations, except the Central Bank, More than 12 to 18</v>
      </c>
      <c r="F186" s="107" t="s">
        <v>56</v>
      </c>
      <c r="G186" s="107"/>
      <c r="H186" s="287" t="s">
        <v>4337</v>
      </c>
      <c r="I186" s="287"/>
      <c r="J186" s="463">
        <f t="shared" si="26"/>
        <v>0</v>
      </c>
      <c r="K186" s="89" t="s">
        <v>386</v>
      </c>
      <c r="L186">
        <f t="shared" si="27"/>
        <v>6</v>
      </c>
      <c r="M186" s="269"/>
      <c r="N186" s="14"/>
      <c r="O186" s="14"/>
      <c r="P186" s="14">
        <f>'Table 3'!G14</f>
        <v>0</v>
      </c>
      <c r="Q186" s="269"/>
    </row>
    <row r="187" spans="1:17" x14ac:dyDescent="0.2">
      <c r="A187" s="106" t="str">
        <f>B187&amp;"_"&amp;C187&amp;"_"&amp;".. "&amp;D187</f>
        <v>0186_T3_.. Principal (More than 12 to 18)</v>
      </c>
      <c r="B187" s="354" t="s">
        <v>3014</v>
      </c>
      <c r="C187" s="279" t="s">
        <v>2824</v>
      </c>
      <c r="D187" s="288" t="s">
        <v>3877</v>
      </c>
      <c r="E187" s="542" t="str">
        <f t="shared" si="36"/>
        <v>0186_T3_Deposit-Taking Corporations, except the Central Bank, Principal, More than 12 to 18</v>
      </c>
      <c r="F187" s="107" t="s">
        <v>56</v>
      </c>
      <c r="G187" s="470" t="s">
        <v>9</v>
      </c>
      <c r="H187" s="287" t="s">
        <v>4337</v>
      </c>
      <c r="I187" s="287"/>
      <c r="J187" s="463">
        <f t="shared" si="26"/>
        <v>0</v>
      </c>
      <c r="K187" s="89" t="s">
        <v>387</v>
      </c>
      <c r="L187">
        <f t="shared" si="27"/>
        <v>6</v>
      </c>
      <c r="M187" s="270"/>
      <c r="N187" s="14"/>
      <c r="O187" s="14"/>
      <c r="P187" s="14">
        <f>'Table 3'!G15</f>
        <v>0</v>
      </c>
      <c r="Q187" s="270"/>
    </row>
    <row r="188" spans="1:17" x14ac:dyDescent="0.2">
      <c r="A188" s="106" t="str">
        <f>B188&amp;"_"&amp;C188&amp;"_"&amp;".. "&amp;D188</f>
        <v>0187_T3_.. Interest  (More than 12 to 18)</v>
      </c>
      <c r="B188" s="354" t="s">
        <v>3015</v>
      </c>
      <c r="C188" s="279" t="s">
        <v>2824</v>
      </c>
      <c r="D188" s="288" t="s">
        <v>3880</v>
      </c>
      <c r="E188" s="542" t="str">
        <f t="shared" si="36"/>
        <v>0187_T3_Deposit-Taking Corporations, except the Central Bank, Interest, More than 12 to 18</v>
      </c>
      <c r="F188" s="107" t="s">
        <v>56</v>
      </c>
      <c r="G188" s="470" t="s">
        <v>10</v>
      </c>
      <c r="H188" s="287" t="s">
        <v>4337</v>
      </c>
      <c r="I188" s="287"/>
      <c r="J188" s="463">
        <f t="shared" si="26"/>
        <v>0</v>
      </c>
      <c r="K188" s="89" t="s">
        <v>388</v>
      </c>
      <c r="L188">
        <f t="shared" si="27"/>
        <v>6</v>
      </c>
      <c r="M188" s="270"/>
      <c r="N188" s="14"/>
      <c r="O188" s="14"/>
      <c r="P188" s="14">
        <f>'Table 3'!G16</f>
        <v>0</v>
      </c>
      <c r="Q188" s="270"/>
    </row>
    <row r="189" spans="1:17" x14ac:dyDescent="0.2">
      <c r="A189" s="106" t="str">
        <f>B189&amp;"_"&amp;C189&amp;"_"&amp;D189</f>
        <v>0188_T3_Other Sectors (More than 12 to 18)</v>
      </c>
      <c r="B189" s="354" t="s">
        <v>3016</v>
      </c>
      <c r="C189" s="279" t="s">
        <v>2824</v>
      </c>
      <c r="D189" s="107" t="s">
        <v>3882</v>
      </c>
      <c r="E189" s="542" t="str">
        <f>B189&amp;"_"&amp;C189&amp;"_"&amp;F189&amp;", "&amp;H189</f>
        <v>0188_T3_Other Sectors, More than 12 to 18</v>
      </c>
      <c r="F189" s="107" t="s">
        <v>57</v>
      </c>
      <c r="G189" s="107"/>
      <c r="H189" s="287" t="s">
        <v>4337</v>
      </c>
      <c r="I189" s="287"/>
      <c r="J189" s="463">
        <f t="shared" si="26"/>
        <v>0</v>
      </c>
      <c r="K189" s="89" t="s">
        <v>389</v>
      </c>
      <c r="L189">
        <f t="shared" si="27"/>
        <v>6</v>
      </c>
      <c r="M189" s="269"/>
      <c r="N189" s="14"/>
      <c r="O189" s="14"/>
      <c r="P189" s="14">
        <f>'Table 3'!G17</f>
        <v>0</v>
      </c>
      <c r="Q189" s="269"/>
    </row>
    <row r="190" spans="1:17" x14ac:dyDescent="0.2">
      <c r="A190" s="106" t="str">
        <f>B190&amp;"_"&amp;C190&amp;"_"&amp;".. "&amp;D190</f>
        <v>0189_T3_.. Principal (More than 12 to 18)</v>
      </c>
      <c r="B190" s="354" t="s">
        <v>3017</v>
      </c>
      <c r="C190" s="279" t="s">
        <v>2824</v>
      </c>
      <c r="D190" s="288" t="s">
        <v>3877</v>
      </c>
      <c r="E190" s="542" t="str">
        <f t="shared" si="36"/>
        <v>0189_T3_Other Sectors, Principal, More than 12 to 18</v>
      </c>
      <c r="F190" s="107" t="s">
        <v>57</v>
      </c>
      <c r="G190" s="470" t="s">
        <v>9</v>
      </c>
      <c r="H190" s="287" t="s">
        <v>4337</v>
      </c>
      <c r="I190" s="287"/>
      <c r="J190" s="463">
        <f t="shared" si="26"/>
        <v>0</v>
      </c>
      <c r="K190" s="89" t="s">
        <v>390</v>
      </c>
      <c r="L190">
        <f t="shared" si="27"/>
        <v>6</v>
      </c>
      <c r="M190" s="270"/>
      <c r="N190" s="14"/>
      <c r="O190" s="14"/>
      <c r="P190" s="14">
        <f>'Table 3'!G18</f>
        <v>0</v>
      </c>
      <c r="Q190" s="270"/>
    </row>
    <row r="191" spans="1:17" x14ac:dyDescent="0.2">
      <c r="A191" s="106" t="str">
        <f>B191&amp;"_"&amp;C191&amp;"_"&amp;".. "&amp;D191</f>
        <v>0190_T3_.. Interest  (More than 12 to 18)</v>
      </c>
      <c r="B191" s="354" t="s">
        <v>3018</v>
      </c>
      <c r="C191" s="279" t="s">
        <v>2824</v>
      </c>
      <c r="D191" s="288" t="s">
        <v>3880</v>
      </c>
      <c r="E191" s="542" t="str">
        <f t="shared" si="36"/>
        <v>0190_T3_Other Sectors, Interest, More than 12 to 18</v>
      </c>
      <c r="F191" s="107" t="s">
        <v>57</v>
      </c>
      <c r="G191" s="470" t="s">
        <v>10</v>
      </c>
      <c r="H191" s="287" t="s">
        <v>4337</v>
      </c>
      <c r="I191" s="287"/>
      <c r="J191" s="463">
        <f t="shared" si="26"/>
        <v>0</v>
      </c>
      <c r="K191" s="89" t="s">
        <v>391</v>
      </c>
      <c r="L191">
        <f t="shared" si="27"/>
        <v>6</v>
      </c>
      <c r="M191" s="270"/>
      <c r="N191" s="14"/>
      <c r="O191" s="14"/>
      <c r="P191" s="14">
        <f>'Table 3'!G19</f>
        <v>0</v>
      </c>
      <c r="Q191" s="270"/>
    </row>
    <row r="192" spans="1:17" x14ac:dyDescent="0.2">
      <c r="A192" s="106" t="str">
        <f>B192&amp;"_"&amp;C192&amp;"_"&amp;D192</f>
        <v>0191_T3_Direct Investment: Intercompany Lending 4/ (More than 12 to 18)</v>
      </c>
      <c r="B192" s="354" t="s">
        <v>3019</v>
      </c>
      <c r="C192" s="279" t="s">
        <v>2824</v>
      </c>
      <c r="D192" s="107" t="s">
        <v>3883</v>
      </c>
      <c r="E192" s="542" t="str">
        <f>B192&amp;"_"&amp;C192&amp;"_"&amp;F192&amp;", "&amp;H192</f>
        <v>0191_T3_Direct Investment: Intercompany Lending, More than 12 to 18</v>
      </c>
      <c r="F192" s="107" t="s">
        <v>58</v>
      </c>
      <c r="G192" s="107"/>
      <c r="H192" s="287" t="s">
        <v>4337</v>
      </c>
      <c r="I192" s="287"/>
      <c r="J192" s="463">
        <f t="shared" si="26"/>
        <v>0</v>
      </c>
      <c r="K192" s="89" t="s">
        <v>392</v>
      </c>
      <c r="L192">
        <f t="shared" si="27"/>
        <v>6</v>
      </c>
      <c r="M192" s="269"/>
      <c r="N192" s="14"/>
      <c r="O192" s="14"/>
      <c r="P192" s="14">
        <f>'Table 3'!G20</f>
        <v>0</v>
      </c>
      <c r="Q192" s="269"/>
    </row>
    <row r="193" spans="1:17" x14ac:dyDescent="0.2">
      <c r="A193" s="106" t="str">
        <f>B193&amp;"_"&amp;C193&amp;"_"&amp;".. "&amp;D193</f>
        <v>0192_T3_.. Principal  (More than 12 to 18)</v>
      </c>
      <c r="B193" s="354" t="s">
        <v>3020</v>
      </c>
      <c r="C193" s="279" t="s">
        <v>2824</v>
      </c>
      <c r="D193" s="288" t="s">
        <v>3884</v>
      </c>
      <c r="E193" s="542" t="str">
        <f t="shared" si="36"/>
        <v>0192_T3_Direct Investment: Intercompany Lending, Principal, More than 12 to 18</v>
      </c>
      <c r="F193" s="107" t="s">
        <v>58</v>
      </c>
      <c r="G193" s="470" t="s">
        <v>9</v>
      </c>
      <c r="H193" s="287" t="s">
        <v>4337</v>
      </c>
      <c r="I193" s="287"/>
      <c r="J193" s="463">
        <f t="shared" si="26"/>
        <v>0</v>
      </c>
      <c r="K193" s="89" t="s">
        <v>393</v>
      </c>
      <c r="L193">
        <f t="shared" si="27"/>
        <v>6</v>
      </c>
      <c r="M193" s="270"/>
      <c r="N193" s="14"/>
      <c r="O193" s="14"/>
      <c r="P193" s="14">
        <f>'Table 3'!G21</f>
        <v>0</v>
      </c>
      <c r="Q193" s="270"/>
    </row>
    <row r="194" spans="1:17" x14ac:dyDescent="0.2">
      <c r="A194" s="106" t="str">
        <f>B194&amp;"_"&amp;C194&amp;"_"&amp;".. "&amp;D194</f>
        <v>0193_T3_.. Interest (More than 12 to 18)</v>
      </c>
      <c r="B194" s="354" t="s">
        <v>3021</v>
      </c>
      <c r="C194" s="279" t="s">
        <v>2824</v>
      </c>
      <c r="D194" s="288" t="s">
        <v>3878</v>
      </c>
      <c r="E194" s="542" t="str">
        <f t="shared" si="36"/>
        <v>0193_T3_Direct Investment: Intercompany Lending, Interest, More than 12 to 18</v>
      </c>
      <c r="F194" s="107" t="s">
        <v>58</v>
      </c>
      <c r="G194" s="470" t="s">
        <v>10</v>
      </c>
      <c r="H194" s="287" t="s">
        <v>4337</v>
      </c>
      <c r="I194" s="287"/>
      <c r="J194" s="463">
        <f t="shared" si="26"/>
        <v>0</v>
      </c>
      <c r="K194" s="89" t="s">
        <v>394</v>
      </c>
      <c r="L194">
        <f t="shared" si="27"/>
        <v>6</v>
      </c>
      <c r="M194" s="270"/>
      <c r="N194" s="14"/>
      <c r="O194" s="14"/>
      <c r="P194" s="14">
        <f>'Table 3'!G22</f>
        <v>0</v>
      </c>
      <c r="Q194" s="270"/>
    </row>
    <row r="195" spans="1:17" x14ac:dyDescent="0.2">
      <c r="A195" s="106" t="str">
        <f>B195&amp;"_"&amp;C195&amp;"_"&amp;D195</f>
        <v>0194_T3_Total Debt Service Payments (More than 12 to 18)</v>
      </c>
      <c r="B195" s="354" t="s">
        <v>3022</v>
      </c>
      <c r="C195" s="279" t="s">
        <v>2824</v>
      </c>
      <c r="D195" s="107" t="s">
        <v>3885</v>
      </c>
      <c r="E195" s="542" t="str">
        <f>B195&amp;"_"&amp;C195&amp;"_"&amp;F195&amp;", "&amp;H195</f>
        <v>0194_T3_Total Debt Service Payments, More than 12 to 18</v>
      </c>
      <c r="F195" s="107" t="s">
        <v>103</v>
      </c>
      <c r="G195" s="107"/>
      <c r="H195" s="287" t="s">
        <v>4337</v>
      </c>
      <c r="I195" s="287"/>
      <c r="J195" s="463">
        <f t="shared" si="26"/>
        <v>0</v>
      </c>
      <c r="K195" s="89" t="s">
        <v>395</v>
      </c>
      <c r="L195">
        <f t="shared" si="27"/>
        <v>6</v>
      </c>
      <c r="M195" s="269"/>
      <c r="N195" s="14"/>
      <c r="O195" s="14"/>
      <c r="P195" s="14">
        <f>'Table 3'!G23</f>
        <v>0</v>
      </c>
      <c r="Q195" s="269"/>
    </row>
    <row r="196" spans="1:17" x14ac:dyDescent="0.2">
      <c r="A196" s="106" t="str">
        <f>B196&amp;"_"&amp;C196&amp;"_"&amp;".. "&amp;D196</f>
        <v>0195_T3_.. Principal  (More than 12 to 18)</v>
      </c>
      <c r="B196" s="354" t="s">
        <v>3023</v>
      </c>
      <c r="C196" s="279" t="s">
        <v>2824</v>
      </c>
      <c r="D196" s="288" t="s">
        <v>3884</v>
      </c>
      <c r="E196" s="542" t="str">
        <f t="shared" si="36"/>
        <v>0195_T3_Total Debt Service Payments, Principal, More than 12 to 18</v>
      </c>
      <c r="F196" s="107" t="s">
        <v>103</v>
      </c>
      <c r="G196" s="470" t="s">
        <v>9</v>
      </c>
      <c r="H196" s="287" t="s">
        <v>4337</v>
      </c>
      <c r="I196" s="287"/>
      <c r="J196" s="463">
        <f t="shared" ref="J196:J259" si="37">J195</f>
        <v>0</v>
      </c>
      <c r="K196" s="89" t="s">
        <v>396</v>
      </c>
      <c r="L196">
        <f t="shared" ref="L196:L259" si="38">L195</f>
        <v>6</v>
      </c>
      <c r="M196" s="270"/>
      <c r="N196" s="14"/>
      <c r="O196" s="14"/>
      <c r="P196" s="14">
        <f>'Table 3'!G24</f>
        <v>0</v>
      </c>
      <c r="Q196" s="270"/>
    </row>
    <row r="197" spans="1:17" x14ac:dyDescent="0.2">
      <c r="A197" s="106" t="str">
        <f>B197&amp;"_"&amp;C197&amp;"_"&amp;".. "&amp;D197</f>
        <v>0196_T3_.. Interest (More than 12 to 18)</v>
      </c>
      <c r="B197" s="354" t="s">
        <v>3024</v>
      </c>
      <c r="C197" s="279" t="s">
        <v>2824</v>
      </c>
      <c r="D197" s="288" t="s">
        <v>3878</v>
      </c>
      <c r="E197" s="542" t="str">
        <f t="shared" si="36"/>
        <v>0196_T3_Total Debt Service Payments, Interest, More than 12 to 18</v>
      </c>
      <c r="F197" s="107" t="s">
        <v>103</v>
      </c>
      <c r="G197" s="470" t="s">
        <v>10</v>
      </c>
      <c r="H197" s="287" t="s">
        <v>4337</v>
      </c>
      <c r="I197" s="287"/>
      <c r="J197" s="463">
        <f t="shared" si="37"/>
        <v>0</v>
      </c>
      <c r="K197" s="89" t="s">
        <v>397</v>
      </c>
      <c r="L197">
        <f t="shared" si="38"/>
        <v>6</v>
      </c>
      <c r="M197" s="270"/>
      <c r="N197" s="14"/>
      <c r="O197" s="14"/>
      <c r="P197" s="14">
        <f>'Table 3'!G25</f>
        <v>0</v>
      </c>
      <c r="Q197" s="270"/>
    </row>
    <row r="198" spans="1:17" x14ac:dyDescent="0.2">
      <c r="A198" s="106" t="str">
        <f t="shared" ref="A198:A199" si="39">B198&amp;"_"&amp;C198&amp;"_"&amp;D198</f>
        <v>0197_T3_Interest receipts on SDR holdings (More than 12 to 18)</v>
      </c>
      <c r="B198" s="354" t="s">
        <v>3025</v>
      </c>
      <c r="C198" s="279" t="s">
        <v>2824</v>
      </c>
      <c r="D198" s="287" t="s">
        <v>3886</v>
      </c>
      <c r="E198" s="542" t="str">
        <f t="shared" ref="E198:E199" si="40">B198&amp;"_"&amp;C198&amp;"_"&amp;F198&amp;", "&amp;H198</f>
        <v>0197_T3_Interest receipts on SDR holdings, More than 12 to 18</v>
      </c>
      <c r="F198" s="287" t="s">
        <v>105</v>
      </c>
      <c r="G198" s="287"/>
      <c r="H198" s="287" t="s">
        <v>4337</v>
      </c>
      <c r="I198" s="287"/>
      <c r="J198" s="463">
        <f t="shared" si="37"/>
        <v>0</v>
      </c>
      <c r="K198" s="89" t="s">
        <v>398</v>
      </c>
      <c r="L198">
        <f t="shared" si="38"/>
        <v>6</v>
      </c>
      <c r="M198" s="289"/>
      <c r="N198" s="14"/>
      <c r="O198" s="14"/>
      <c r="P198" s="14">
        <f>'Table 3'!G28</f>
        <v>0</v>
      </c>
      <c r="Q198" s="289"/>
    </row>
    <row r="199" spans="1:17" x14ac:dyDescent="0.2">
      <c r="A199" s="106" t="str">
        <f t="shared" si="39"/>
        <v>0198_T3_Interest payments on SDR allocations (More than 12 to 18)</v>
      </c>
      <c r="B199" s="354" t="s">
        <v>3026</v>
      </c>
      <c r="C199" s="279" t="s">
        <v>2824</v>
      </c>
      <c r="D199" s="287" t="s">
        <v>3887</v>
      </c>
      <c r="E199" s="542" t="str">
        <f t="shared" si="40"/>
        <v>0198_T3_Interest payments on SDR allocations, More than 12 to 18</v>
      </c>
      <c r="F199" s="287" t="s">
        <v>106</v>
      </c>
      <c r="G199" s="287"/>
      <c r="H199" s="287" t="s">
        <v>4337</v>
      </c>
      <c r="I199" s="287"/>
      <c r="J199" s="463">
        <f t="shared" si="37"/>
        <v>0</v>
      </c>
      <c r="K199" s="89" t="s">
        <v>399</v>
      </c>
      <c r="L199">
        <f t="shared" si="38"/>
        <v>6</v>
      </c>
      <c r="M199" s="289"/>
      <c r="N199" s="14"/>
      <c r="O199" s="14"/>
      <c r="P199" s="14">
        <f>'Table 3'!G29</f>
        <v>0</v>
      </c>
      <c r="Q199" s="289"/>
    </row>
    <row r="200" spans="1:17" x14ac:dyDescent="0.2">
      <c r="A200" s="106" t="str">
        <f>B200&amp;"_"&amp;C200&amp;"_"&amp;D200</f>
        <v>0199_T3_General Government * (More than 18 to 24)</v>
      </c>
      <c r="B200" s="354" t="s">
        <v>3027</v>
      </c>
      <c r="C200" s="279" t="s">
        <v>2824</v>
      </c>
      <c r="D200" s="107" t="s">
        <v>3888</v>
      </c>
      <c r="E200" s="542" t="str">
        <f>B200&amp;"_"&amp;C200&amp;"_"&amp;F200&amp;", "&amp;H200</f>
        <v>0199_T3_General Government, More than 18 to 24</v>
      </c>
      <c r="F200" s="107" t="s">
        <v>27</v>
      </c>
      <c r="G200" s="107"/>
      <c r="H200" s="287" t="s">
        <v>35</v>
      </c>
      <c r="I200" s="287"/>
      <c r="J200" s="463">
        <f t="shared" si="37"/>
        <v>0</v>
      </c>
      <c r="K200" s="291" t="s">
        <v>400</v>
      </c>
      <c r="L200">
        <f t="shared" si="38"/>
        <v>6</v>
      </c>
      <c r="M200" s="269"/>
      <c r="N200" s="14"/>
      <c r="O200" s="14"/>
      <c r="P200" s="14">
        <f>'Table 3'!H8</f>
        <v>0</v>
      </c>
      <c r="Q200" s="269"/>
    </row>
    <row r="201" spans="1:17" x14ac:dyDescent="0.2">
      <c r="A201" s="106" t="str">
        <f>B201&amp;"_"&amp;C201&amp;"_"&amp;".. "&amp;D201</f>
        <v>0200_T3_.. Principal (More than 18 to 24)</v>
      </c>
      <c r="B201" s="354" t="s">
        <v>3028</v>
      </c>
      <c r="C201" s="279" t="s">
        <v>2824</v>
      </c>
      <c r="D201" s="288" t="s">
        <v>3889</v>
      </c>
      <c r="E201" s="542" t="str">
        <f>B201&amp;"_"&amp;C201&amp;"_"&amp;F201&amp;", "&amp;G201&amp;", "&amp;H201</f>
        <v>0200_T3_General Government, Principal, More than 18 to 24</v>
      </c>
      <c r="F201" s="470" t="s">
        <v>27</v>
      </c>
      <c r="G201" s="470" t="s">
        <v>9</v>
      </c>
      <c r="H201" s="287" t="s">
        <v>35</v>
      </c>
      <c r="I201" s="287"/>
      <c r="J201" s="463">
        <f t="shared" si="37"/>
        <v>0</v>
      </c>
      <c r="K201" s="108" t="s">
        <v>401</v>
      </c>
      <c r="L201">
        <f t="shared" si="38"/>
        <v>6</v>
      </c>
      <c r="M201" s="270"/>
      <c r="N201" s="14"/>
      <c r="O201" s="14"/>
      <c r="P201" s="14">
        <f>'Table 3'!H9</f>
        <v>0</v>
      </c>
      <c r="Q201" s="270"/>
    </row>
    <row r="202" spans="1:17" x14ac:dyDescent="0.2">
      <c r="A202" s="106" t="str">
        <f>B202&amp;"_"&amp;C202&amp;"_"&amp;".. "&amp;D202</f>
        <v>0201_T3_.. Interest (More than 18 to 24)</v>
      </c>
      <c r="B202" s="354" t="s">
        <v>3029</v>
      </c>
      <c r="C202" s="279" t="s">
        <v>2824</v>
      </c>
      <c r="D202" s="288" t="s">
        <v>3890</v>
      </c>
      <c r="E202" s="542" t="str">
        <f>B202&amp;"_"&amp;C202&amp;"_"&amp;F202&amp;", "&amp;G202&amp;", "&amp;H202</f>
        <v>0201_T3_General Government, Interest, More than 18 to 24</v>
      </c>
      <c r="F202" s="470" t="s">
        <v>27</v>
      </c>
      <c r="G202" s="470" t="s">
        <v>10</v>
      </c>
      <c r="H202" s="287" t="s">
        <v>35</v>
      </c>
      <c r="I202" s="287"/>
      <c r="J202" s="463">
        <f t="shared" si="37"/>
        <v>0</v>
      </c>
      <c r="K202" s="108" t="s">
        <v>402</v>
      </c>
      <c r="L202">
        <f t="shared" si="38"/>
        <v>6</v>
      </c>
      <c r="M202" s="270"/>
      <c r="N202" s="14"/>
      <c r="O202" s="14"/>
      <c r="P202" s="14">
        <f>'Table 3'!H10</f>
        <v>0</v>
      </c>
      <c r="Q202" s="270"/>
    </row>
    <row r="203" spans="1:17" x14ac:dyDescent="0.2">
      <c r="A203" s="106" t="str">
        <f>B203&amp;"_"&amp;C203&amp;"_"&amp;D203</f>
        <v>0202_T3_Central Bank * (More than 18 to 24)</v>
      </c>
      <c r="B203" s="354" t="s">
        <v>3030</v>
      </c>
      <c r="C203" s="279" t="s">
        <v>2824</v>
      </c>
      <c r="D203" s="107" t="s">
        <v>3891</v>
      </c>
      <c r="E203" s="542" t="str">
        <f>B203&amp;"_"&amp;C203&amp;"_"&amp;F203&amp;", "&amp;H203</f>
        <v>0202_T3_Central Bank, More than 18 to 24</v>
      </c>
      <c r="F203" s="107" t="s">
        <v>55</v>
      </c>
      <c r="G203" s="107"/>
      <c r="H203" s="287" t="s">
        <v>35</v>
      </c>
      <c r="I203" s="287"/>
      <c r="J203" s="463">
        <f t="shared" si="37"/>
        <v>0</v>
      </c>
      <c r="K203" s="108" t="s">
        <v>403</v>
      </c>
      <c r="L203">
        <f t="shared" si="38"/>
        <v>6</v>
      </c>
      <c r="M203" s="269"/>
      <c r="N203" s="14"/>
      <c r="O203" s="14"/>
      <c r="P203" s="14">
        <f>'Table 3'!H11</f>
        <v>0</v>
      </c>
      <c r="Q203" s="269"/>
    </row>
    <row r="204" spans="1:17" x14ac:dyDescent="0.2">
      <c r="A204" s="106" t="str">
        <f>B204&amp;"_"&amp;C204&amp;"_"&amp;".. "&amp;D204</f>
        <v>0203_T3_.. Principal (More than 18 to 24)</v>
      </c>
      <c r="B204" s="354" t="s">
        <v>3031</v>
      </c>
      <c r="C204" s="279" t="s">
        <v>2824</v>
      </c>
      <c r="D204" s="288" t="s">
        <v>3889</v>
      </c>
      <c r="E204" s="542" t="str">
        <f t="shared" ref="E204:E217" si="41">B204&amp;"_"&amp;C204&amp;"_"&amp;F204&amp;", "&amp;G204&amp;", "&amp;H204</f>
        <v>0203_T3_Central Bank, Principal, More than 18 to 24</v>
      </c>
      <c r="F204" s="107" t="s">
        <v>55</v>
      </c>
      <c r="G204" s="470" t="s">
        <v>9</v>
      </c>
      <c r="H204" s="287" t="s">
        <v>35</v>
      </c>
      <c r="I204" s="287"/>
      <c r="J204" s="463">
        <f t="shared" si="37"/>
        <v>0</v>
      </c>
      <c r="K204" s="108" t="s">
        <v>404</v>
      </c>
      <c r="L204">
        <f t="shared" si="38"/>
        <v>6</v>
      </c>
      <c r="M204" s="270"/>
      <c r="N204" s="14"/>
      <c r="O204" s="14"/>
      <c r="P204" s="14">
        <f>'Table 3'!H12</f>
        <v>0</v>
      </c>
      <c r="Q204" s="270"/>
    </row>
    <row r="205" spans="1:17" x14ac:dyDescent="0.2">
      <c r="A205" s="106" t="str">
        <f>B205&amp;"_"&amp;C205&amp;"_"&amp;".. "&amp;D205</f>
        <v>0204_T3_.. Interest  (More than 18 to 24)</v>
      </c>
      <c r="B205" s="354" t="s">
        <v>3032</v>
      </c>
      <c r="C205" s="279" t="s">
        <v>2824</v>
      </c>
      <c r="D205" s="288" t="s">
        <v>3892</v>
      </c>
      <c r="E205" s="542" t="str">
        <f t="shared" si="41"/>
        <v>0204_T3_Central Bank, Interest, More than 18 to 24</v>
      </c>
      <c r="F205" s="107" t="s">
        <v>55</v>
      </c>
      <c r="G205" s="470" t="s">
        <v>10</v>
      </c>
      <c r="H205" s="287" t="s">
        <v>35</v>
      </c>
      <c r="I205" s="287"/>
      <c r="J205" s="463">
        <f t="shared" si="37"/>
        <v>0</v>
      </c>
      <c r="K205" s="108" t="s">
        <v>405</v>
      </c>
      <c r="L205">
        <f t="shared" si="38"/>
        <v>6</v>
      </c>
      <c r="M205" s="270"/>
      <c r="N205" s="14"/>
      <c r="O205" s="14"/>
      <c r="P205" s="14">
        <f>'Table 3'!H13</f>
        <v>0</v>
      </c>
      <c r="Q205" s="270"/>
    </row>
    <row r="206" spans="1:17" x14ac:dyDescent="0.2">
      <c r="A206" s="106" t="str">
        <f>B206&amp;"_"&amp;C206&amp;"_"&amp;D206</f>
        <v>0205_T3_Deposit-Taking Corporations, except the Central Bank (More than 18 to 24)</v>
      </c>
      <c r="B206" s="354" t="s">
        <v>3033</v>
      </c>
      <c r="C206" s="279" t="s">
        <v>2824</v>
      </c>
      <c r="D206" s="107" t="s">
        <v>3893</v>
      </c>
      <c r="E206" s="542" t="str">
        <f>B206&amp;"_"&amp;C206&amp;"_"&amp;F206&amp;", "&amp;H206</f>
        <v>0205_T3_Deposit-Taking Corporations, except the Central Bank, More than 18 to 24</v>
      </c>
      <c r="F206" s="107" t="s">
        <v>56</v>
      </c>
      <c r="G206" s="107"/>
      <c r="H206" s="287" t="s">
        <v>35</v>
      </c>
      <c r="I206" s="287"/>
      <c r="J206" s="463">
        <f t="shared" si="37"/>
        <v>0</v>
      </c>
      <c r="K206" s="89" t="s">
        <v>406</v>
      </c>
      <c r="L206">
        <f t="shared" si="38"/>
        <v>6</v>
      </c>
      <c r="M206" s="269"/>
      <c r="N206" s="14"/>
      <c r="O206" s="14"/>
      <c r="P206" s="14">
        <f>'Table 3'!H14</f>
        <v>0</v>
      </c>
      <c r="Q206" s="269"/>
    </row>
    <row r="207" spans="1:17" x14ac:dyDescent="0.2">
      <c r="A207" s="106" t="str">
        <f>B207&amp;"_"&amp;C207&amp;"_"&amp;".. "&amp;D207</f>
        <v>0206_T3_.. Principal (More than 18 to 24)</v>
      </c>
      <c r="B207" s="354" t="s">
        <v>3034</v>
      </c>
      <c r="C207" s="279" t="s">
        <v>2824</v>
      </c>
      <c r="D207" s="288" t="s">
        <v>3889</v>
      </c>
      <c r="E207" s="542" t="str">
        <f t="shared" si="41"/>
        <v>0206_T3_Deposit-Taking Corporations, except the Central Bank, Principal, More than 18 to 24</v>
      </c>
      <c r="F207" s="107" t="s">
        <v>56</v>
      </c>
      <c r="G207" s="470" t="s">
        <v>9</v>
      </c>
      <c r="H207" s="287" t="s">
        <v>35</v>
      </c>
      <c r="I207" s="287"/>
      <c r="J207" s="463">
        <f t="shared" si="37"/>
        <v>0</v>
      </c>
      <c r="K207" s="108" t="s">
        <v>407</v>
      </c>
      <c r="L207">
        <f t="shared" si="38"/>
        <v>6</v>
      </c>
      <c r="M207" s="270"/>
      <c r="N207" s="14"/>
      <c r="O207" s="14"/>
      <c r="P207" s="14">
        <f>'Table 3'!H15</f>
        <v>0</v>
      </c>
      <c r="Q207" s="270"/>
    </row>
    <row r="208" spans="1:17" x14ac:dyDescent="0.2">
      <c r="A208" s="106" t="str">
        <f>B208&amp;"_"&amp;C208&amp;"_"&amp;".. "&amp;D208</f>
        <v>0207_T3_.. Interest  (More than 18 to 24)</v>
      </c>
      <c r="B208" s="354" t="s">
        <v>3035</v>
      </c>
      <c r="C208" s="279" t="s">
        <v>2824</v>
      </c>
      <c r="D208" s="288" t="s">
        <v>3892</v>
      </c>
      <c r="E208" s="542" t="str">
        <f t="shared" si="41"/>
        <v>0207_T3_Deposit-Taking Corporations, except the Central Bank, Interest, More than 18 to 24</v>
      </c>
      <c r="F208" s="107" t="s">
        <v>56</v>
      </c>
      <c r="G208" s="470" t="s">
        <v>10</v>
      </c>
      <c r="H208" s="287" t="s">
        <v>35</v>
      </c>
      <c r="I208" s="287"/>
      <c r="J208" s="463">
        <f t="shared" si="37"/>
        <v>0</v>
      </c>
      <c r="K208" s="108" t="s">
        <v>408</v>
      </c>
      <c r="L208">
        <f t="shared" si="38"/>
        <v>6</v>
      </c>
      <c r="M208" s="270"/>
      <c r="N208" s="14"/>
      <c r="O208" s="14"/>
      <c r="P208" s="14">
        <f>'Table 3'!H16</f>
        <v>0</v>
      </c>
      <c r="Q208" s="270"/>
    </row>
    <row r="209" spans="1:17" x14ac:dyDescent="0.2">
      <c r="A209" s="106" t="str">
        <f>B209&amp;"_"&amp;C209&amp;"_"&amp;D209</f>
        <v>0208_T3_Other Sectors (More than 18 to 24)</v>
      </c>
      <c r="B209" s="354" t="s">
        <v>3036</v>
      </c>
      <c r="C209" s="279" t="s">
        <v>2824</v>
      </c>
      <c r="D209" s="107" t="s">
        <v>3894</v>
      </c>
      <c r="E209" s="542" t="str">
        <f>B209&amp;"_"&amp;C209&amp;"_"&amp;F209&amp;", "&amp;H209</f>
        <v>0208_T3_Other Sectors, More than 18 to 24</v>
      </c>
      <c r="F209" s="107" t="s">
        <v>57</v>
      </c>
      <c r="G209" s="107"/>
      <c r="H209" s="287" t="s">
        <v>35</v>
      </c>
      <c r="I209" s="287"/>
      <c r="J209" s="463">
        <f t="shared" si="37"/>
        <v>0</v>
      </c>
      <c r="K209" s="108" t="s">
        <v>409</v>
      </c>
      <c r="L209">
        <f t="shared" si="38"/>
        <v>6</v>
      </c>
      <c r="M209" s="269"/>
      <c r="N209" s="14"/>
      <c r="O209" s="14"/>
      <c r="P209" s="14">
        <f>'Table 3'!H17</f>
        <v>0</v>
      </c>
      <c r="Q209" s="269"/>
    </row>
    <row r="210" spans="1:17" x14ac:dyDescent="0.2">
      <c r="A210" s="106" t="str">
        <f>B210&amp;"_"&amp;C210&amp;"_"&amp;".. "&amp;D210</f>
        <v>0209_T3_.. Principal (More than 18 to 24)</v>
      </c>
      <c r="B210" s="354" t="s">
        <v>3037</v>
      </c>
      <c r="C210" s="279" t="s">
        <v>2824</v>
      </c>
      <c r="D210" s="288" t="s">
        <v>3889</v>
      </c>
      <c r="E210" s="542" t="str">
        <f t="shared" si="41"/>
        <v>0209_T3_Other Sectors, Principal, More than 18 to 24</v>
      </c>
      <c r="F210" s="107" t="s">
        <v>57</v>
      </c>
      <c r="G210" s="470" t="s">
        <v>9</v>
      </c>
      <c r="H210" s="287" t="s">
        <v>35</v>
      </c>
      <c r="I210" s="287"/>
      <c r="J210" s="463">
        <f t="shared" si="37"/>
        <v>0</v>
      </c>
      <c r="K210" s="108" t="s">
        <v>410</v>
      </c>
      <c r="L210">
        <f t="shared" si="38"/>
        <v>6</v>
      </c>
      <c r="M210" s="270"/>
      <c r="N210" s="14"/>
      <c r="O210" s="14"/>
      <c r="P210" s="14">
        <f>'Table 3'!H18</f>
        <v>0</v>
      </c>
      <c r="Q210" s="270"/>
    </row>
    <row r="211" spans="1:17" x14ac:dyDescent="0.2">
      <c r="A211" s="106" t="str">
        <f>B211&amp;"_"&amp;C211&amp;"_"&amp;".. "&amp;D211</f>
        <v>0210_T3_.. Interest  (More than 18 to 24)</v>
      </c>
      <c r="B211" s="354" t="s">
        <v>3038</v>
      </c>
      <c r="C211" s="279" t="s">
        <v>2824</v>
      </c>
      <c r="D211" s="288" t="s">
        <v>3892</v>
      </c>
      <c r="E211" s="542" t="str">
        <f t="shared" si="41"/>
        <v>0210_T3_Other Sectors, Interest, More than 18 to 24</v>
      </c>
      <c r="F211" s="107" t="s">
        <v>57</v>
      </c>
      <c r="G211" s="470" t="s">
        <v>10</v>
      </c>
      <c r="H211" s="287" t="s">
        <v>35</v>
      </c>
      <c r="I211" s="287"/>
      <c r="J211" s="463">
        <f t="shared" si="37"/>
        <v>0</v>
      </c>
      <c r="K211" s="108" t="s">
        <v>411</v>
      </c>
      <c r="L211">
        <f t="shared" si="38"/>
        <v>6</v>
      </c>
      <c r="M211" s="270"/>
      <c r="N211" s="14"/>
      <c r="O211" s="14"/>
      <c r="P211" s="14">
        <f>'Table 3'!H19</f>
        <v>0</v>
      </c>
      <c r="Q211" s="270"/>
    </row>
    <row r="212" spans="1:17" x14ac:dyDescent="0.2">
      <c r="A212" s="106" t="str">
        <f>B212&amp;"_"&amp;C212&amp;"_"&amp;D212</f>
        <v>0211_T3_Direct Investment: Intercompany Lending 4/ (More than 18 to 24)</v>
      </c>
      <c r="B212" s="354" t="s">
        <v>3039</v>
      </c>
      <c r="C212" s="279" t="s">
        <v>2824</v>
      </c>
      <c r="D212" s="107" t="s">
        <v>3895</v>
      </c>
      <c r="E212" s="542" t="str">
        <f>B212&amp;"_"&amp;C212&amp;"_"&amp;F212&amp;", "&amp;H212</f>
        <v>0211_T3_Direct Investment: Intercompany Lending, More than 18 to 24</v>
      </c>
      <c r="F212" s="107" t="s">
        <v>58</v>
      </c>
      <c r="G212" s="107"/>
      <c r="H212" s="287" t="s">
        <v>35</v>
      </c>
      <c r="I212" s="287"/>
      <c r="J212" s="463">
        <f t="shared" si="37"/>
        <v>0</v>
      </c>
      <c r="K212" s="108" t="s">
        <v>412</v>
      </c>
      <c r="L212">
        <f t="shared" si="38"/>
        <v>6</v>
      </c>
      <c r="M212" s="269"/>
      <c r="N212" s="14"/>
      <c r="O212" s="14"/>
      <c r="P212" s="14">
        <f>'Table 3'!H20</f>
        <v>0</v>
      </c>
      <c r="Q212" s="269"/>
    </row>
    <row r="213" spans="1:17" x14ac:dyDescent="0.2">
      <c r="A213" s="106" t="str">
        <f>B213&amp;"_"&amp;C213&amp;"_"&amp;".. "&amp;D213</f>
        <v>0212_T3_.. Principal  (More than 18 to 24)</v>
      </c>
      <c r="B213" s="354" t="s">
        <v>3040</v>
      </c>
      <c r="C213" s="279" t="s">
        <v>2824</v>
      </c>
      <c r="D213" s="288" t="s">
        <v>3896</v>
      </c>
      <c r="E213" s="542" t="str">
        <f t="shared" si="41"/>
        <v>0212_T3_Direct Investment: Intercompany Lending, Principal, More than 18 to 24</v>
      </c>
      <c r="F213" s="107" t="s">
        <v>58</v>
      </c>
      <c r="G213" s="470" t="s">
        <v>9</v>
      </c>
      <c r="H213" s="287" t="s">
        <v>35</v>
      </c>
      <c r="I213" s="287"/>
      <c r="J213" s="463">
        <f t="shared" si="37"/>
        <v>0</v>
      </c>
      <c r="K213" s="108" t="s">
        <v>413</v>
      </c>
      <c r="L213">
        <f t="shared" si="38"/>
        <v>6</v>
      </c>
      <c r="M213" s="270"/>
      <c r="N213" s="14"/>
      <c r="O213" s="14"/>
      <c r="P213" s="14">
        <f>'Table 3'!H21</f>
        <v>0</v>
      </c>
      <c r="Q213" s="270"/>
    </row>
    <row r="214" spans="1:17" x14ac:dyDescent="0.2">
      <c r="A214" s="106" t="str">
        <f>B214&amp;"_"&amp;C214&amp;"_"&amp;".. "&amp;D214</f>
        <v>0213_T3_.. Interest (More than 18 to 24)</v>
      </c>
      <c r="B214" s="354" t="s">
        <v>3041</v>
      </c>
      <c r="C214" s="279" t="s">
        <v>2824</v>
      </c>
      <c r="D214" s="288" t="s">
        <v>3890</v>
      </c>
      <c r="E214" s="542" t="str">
        <f t="shared" si="41"/>
        <v>0213_T3_Direct Investment: Intercompany Lending, Interest, More than 18 to 24</v>
      </c>
      <c r="F214" s="107" t="s">
        <v>58</v>
      </c>
      <c r="G214" s="470" t="s">
        <v>10</v>
      </c>
      <c r="H214" s="287" t="s">
        <v>35</v>
      </c>
      <c r="I214" s="287"/>
      <c r="J214" s="463">
        <f t="shared" si="37"/>
        <v>0</v>
      </c>
      <c r="K214" s="108" t="s">
        <v>414</v>
      </c>
      <c r="L214">
        <f t="shared" si="38"/>
        <v>6</v>
      </c>
      <c r="M214" s="270"/>
      <c r="N214" s="14"/>
      <c r="O214" s="14"/>
      <c r="P214" s="14">
        <f>'Table 3'!H22</f>
        <v>0</v>
      </c>
      <c r="Q214" s="270"/>
    </row>
    <row r="215" spans="1:17" x14ac:dyDescent="0.2">
      <c r="A215" s="106" t="str">
        <f>B215&amp;"_"&amp;C215&amp;"_"&amp;D215</f>
        <v>0214_T3_Total Debt Service Payments (More than 18 to 24)</v>
      </c>
      <c r="B215" s="354" t="s">
        <v>3042</v>
      </c>
      <c r="C215" s="279" t="s">
        <v>2824</v>
      </c>
      <c r="D215" s="107" t="s">
        <v>3897</v>
      </c>
      <c r="E215" s="542" t="str">
        <f>B215&amp;"_"&amp;C215&amp;"_"&amp;F215&amp;", "&amp;H215</f>
        <v>0214_T3_Total Debt Service Payments, More than 18 to 24</v>
      </c>
      <c r="F215" s="107" t="s">
        <v>103</v>
      </c>
      <c r="G215" s="107"/>
      <c r="H215" s="287" t="s">
        <v>35</v>
      </c>
      <c r="I215" s="287"/>
      <c r="J215" s="463">
        <f t="shared" si="37"/>
        <v>0</v>
      </c>
      <c r="K215" s="108" t="s">
        <v>415</v>
      </c>
      <c r="L215">
        <f t="shared" si="38"/>
        <v>6</v>
      </c>
      <c r="M215" s="269"/>
      <c r="N215" s="14"/>
      <c r="O215" s="14"/>
      <c r="P215" s="14">
        <f>'Table 3'!H23</f>
        <v>0</v>
      </c>
      <c r="Q215" s="269"/>
    </row>
    <row r="216" spans="1:17" x14ac:dyDescent="0.2">
      <c r="A216" s="106" t="str">
        <f>B216&amp;"_"&amp;C216&amp;"_"&amp;".. "&amp;D216</f>
        <v>0215_T3_.. Principal  (More than 18 to 24)</v>
      </c>
      <c r="B216" s="354" t="s">
        <v>3043</v>
      </c>
      <c r="C216" s="279" t="s">
        <v>2824</v>
      </c>
      <c r="D216" s="288" t="s">
        <v>3896</v>
      </c>
      <c r="E216" s="542" t="str">
        <f t="shared" si="41"/>
        <v>0215_T3_Total Debt Service Payments, Principal, More than 18 to 24</v>
      </c>
      <c r="F216" s="107" t="s">
        <v>103</v>
      </c>
      <c r="G216" s="470" t="s">
        <v>9</v>
      </c>
      <c r="H216" s="287" t="s">
        <v>35</v>
      </c>
      <c r="I216" s="287"/>
      <c r="J216" s="463">
        <f t="shared" si="37"/>
        <v>0</v>
      </c>
      <c r="K216" s="108" t="s">
        <v>416</v>
      </c>
      <c r="L216">
        <f t="shared" si="38"/>
        <v>6</v>
      </c>
      <c r="M216" s="270"/>
      <c r="N216" s="14"/>
      <c r="O216" s="14"/>
      <c r="P216" s="14">
        <f>'Table 3'!H24</f>
        <v>0</v>
      </c>
      <c r="Q216" s="270"/>
    </row>
    <row r="217" spans="1:17" x14ac:dyDescent="0.2">
      <c r="A217" s="106" t="str">
        <f>B217&amp;"_"&amp;C217&amp;"_"&amp;".. "&amp;D217</f>
        <v>0216_T3_.. Interest (More than 18 to 24)</v>
      </c>
      <c r="B217" s="354" t="s">
        <v>3044</v>
      </c>
      <c r="C217" s="279" t="s">
        <v>2824</v>
      </c>
      <c r="D217" s="288" t="s">
        <v>3890</v>
      </c>
      <c r="E217" s="542" t="str">
        <f t="shared" si="41"/>
        <v>0216_T3_Total Debt Service Payments, Interest, More than 18 to 24</v>
      </c>
      <c r="F217" s="107" t="s">
        <v>103</v>
      </c>
      <c r="G217" s="470" t="s">
        <v>10</v>
      </c>
      <c r="H217" s="287" t="s">
        <v>35</v>
      </c>
      <c r="I217" s="287"/>
      <c r="J217" s="463">
        <f t="shared" si="37"/>
        <v>0</v>
      </c>
      <c r="K217" s="108" t="s">
        <v>417</v>
      </c>
      <c r="L217">
        <f t="shared" si="38"/>
        <v>6</v>
      </c>
      <c r="M217" s="270"/>
      <c r="N217" s="14"/>
      <c r="O217" s="14"/>
      <c r="P217" s="14">
        <f>'Table 3'!H25</f>
        <v>0</v>
      </c>
      <c r="Q217" s="270"/>
    </row>
    <row r="218" spans="1:17" x14ac:dyDescent="0.2">
      <c r="A218" s="106" t="str">
        <f t="shared" ref="A218:A219" si="42">B218&amp;"_"&amp;C218&amp;"_"&amp;D218</f>
        <v>0217_T3_Interest receipts on SDR holdings (More than 18 to 24)</v>
      </c>
      <c r="B218" s="354" t="s">
        <v>3045</v>
      </c>
      <c r="C218" s="279" t="s">
        <v>2824</v>
      </c>
      <c r="D218" s="287" t="s">
        <v>3898</v>
      </c>
      <c r="E218" s="542" t="str">
        <f t="shared" ref="E218:E219" si="43">B218&amp;"_"&amp;C218&amp;"_"&amp;F218&amp;", "&amp;H218</f>
        <v>0217_T3_Interest receipts on SDR holdings, More than 18 to 24</v>
      </c>
      <c r="F218" s="287" t="s">
        <v>105</v>
      </c>
      <c r="G218" s="287"/>
      <c r="H218" s="287" t="s">
        <v>35</v>
      </c>
      <c r="I218" s="287"/>
      <c r="J218" s="463">
        <f t="shared" si="37"/>
        <v>0</v>
      </c>
      <c r="K218" s="108" t="s">
        <v>418</v>
      </c>
      <c r="L218">
        <f t="shared" si="38"/>
        <v>6</v>
      </c>
      <c r="M218" s="289"/>
      <c r="N218" s="14"/>
      <c r="O218" s="14"/>
      <c r="P218" s="14">
        <f>'Table 3'!H28</f>
        <v>0</v>
      </c>
      <c r="Q218" s="289"/>
    </row>
    <row r="219" spans="1:17" x14ac:dyDescent="0.2">
      <c r="A219" s="106" t="str">
        <f t="shared" si="42"/>
        <v>0218_T3_Interest payments on SDR allocations (More than 18 to 24)</v>
      </c>
      <c r="B219" s="354" t="s">
        <v>3046</v>
      </c>
      <c r="C219" s="279" t="s">
        <v>2824</v>
      </c>
      <c r="D219" s="287" t="s">
        <v>3899</v>
      </c>
      <c r="E219" s="542" t="str">
        <f t="shared" si="43"/>
        <v>0218_T3_Interest payments on SDR allocations, More than 18 to 24</v>
      </c>
      <c r="F219" s="287" t="s">
        <v>106</v>
      </c>
      <c r="G219" s="287"/>
      <c r="H219" s="287" t="s">
        <v>35</v>
      </c>
      <c r="I219" s="287"/>
      <c r="J219" s="463">
        <f t="shared" si="37"/>
        <v>0</v>
      </c>
      <c r="K219" s="108" t="s">
        <v>419</v>
      </c>
      <c r="L219">
        <f t="shared" si="38"/>
        <v>6</v>
      </c>
      <c r="M219" s="289"/>
      <c r="N219" s="14"/>
      <c r="O219" s="14"/>
      <c r="P219" s="14">
        <f>'Table 3'!H29</f>
        <v>0</v>
      </c>
      <c r="Q219" s="289"/>
    </row>
    <row r="220" spans="1:17" x14ac:dyDescent="0.2">
      <c r="A220" s="106" t="str">
        <f>B220&amp;"_"&amp;C220&amp;"_"&amp;D220</f>
        <v>0219_T3_General Government * (More than 2yrs)</v>
      </c>
      <c r="B220" s="354" t="s">
        <v>3047</v>
      </c>
      <c r="C220" s="279" t="s">
        <v>2824</v>
      </c>
      <c r="D220" s="107" t="s">
        <v>3900</v>
      </c>
      <c r="E220" s="542" t="str">
        <f>B220&amp;"_"&amp;C220&amp;"_"&amp;F220&amp;", "&amp;H220</f>
        <v>0219_T3_General Government, More than 2yrs</v>
      </c>
      <c r="F220" s="107" t="s">
        <v>27</v>
      </c>
      <c r="G220" s="107"/>
      <c r="H220" s="287" t="s">
        <v>4323</v>
      </c>
      <c r="I220" s="287"/>
      <c r="J220" s="463">
        <f t="shared" si="37"/>
        <v>0</v>
      </c>
      <c r="K220" s="291" t="s">
        <v>420</v>
      </c>
      <c r="L220">
        <f t="shared" si="38"/>
        <v>6</v>
      </c>
      <c r="M220" s="269"/>
      <c r="N220" s="14"/>
      <c r="O220" s="290"/>
      <c r="P220" s="14">
        <f>'Table 3'!I8</f>
        <v>0</v>
      </c>
      <c r="Q220" s="269"/>
    </row>
    <row r="221" spans="1:17" x14ac:dyDescent="0.2">
      <c r="A221" s="106" t="str">
        <f>B221&amp;"_"&amp;C221&amp;"_"&amp;".. "&amp;D221</f>
        <v>0220_T3_.. Principal (More than 2yrs)</v>
      </c>
      <c r="B221" s="354" t="s">
        <v>3048</v>
      </c>
      <c r="C221" s="279" t="s">
        <v>2824</v>
      </c>
      <c r="D221" s="288" t="s">
        <v>3901</v>
      </c>
      <c r="E221" s="542" t="str">
        <f>B221&amp;"_"&amp;C221&amp;"_"&amp;F221&amp;", "&amp;G221&amp;", "&amp;H221</f>
        <v>0220_T3_General Government, Principal, More than 2yrs</v>
      </c>
      <c r="F221" s="470" t="s">
        <v>27</v>
      </c>
      <c r="G221" s="470" t="s">
        <v>9</v>
      </c>
      <c r="H221" s="287" t="s">
        <v>4323</v>
      </c>
      <c r="I221" s="287"/>
      <c r="J221" s="463">
        <f t="shared" si="37"/>
        <v>0</v>
      </c>
      <c r="K221" s="108" t="s">
        <v>421</v>
      </c>
      <c r="L221">
        <f t="shared" si="38"/>
        <v>6</v>
      </c>
      <c r="M221" s="270"/>
      <c r="N221" s="14"/>
      <c r="O221" s="290"/>
      <c r="P221" s="14">
        <f>'Table 3'!I9</f>
        <v>0</v>
      </c>
      <c r="Q221" s="270"/>
    </row>
    <row r="222" spans="1:17" x14ac:dyDescent="0.2">
      <c r="A222" s="106" t="str">
        <f>B222&amp;"_"&amp;C222&amp;"_"&amp;".. "&amp;D222</f>
        <v>0221_T3_.. Interest (More than 2yrs)</v>
      </c>
      <c r="B222" s="354" t="s">
        <v>3049</v>
      </c>
      <c r="C222" s="279" t="s">
        <v>2824</v>
      </c>
      <c r="D222" s="288" t="s">
        <v>3902</v>
      </c>
      <c r="E222" s="542" t="str">
        <f>B222&amp;"_"&amp;C222&amp;"_"&amp;F222&amp;", "&amp;G222&amp;", "&amp;H222</f>
        <v>0221_T3_General Government, Interest, More than 2yrs</v>
      </c>
      <c r="F222" s="470" t="s">
        <v>27</v>
      </c>
      <c r="G222" s="470" t="s">
        <v>10</v>
      </c>
      <c r="H222" s="287" t="s">
        <v>4323</v>
      </c>
      <c r="I222" s="287"/>
      <c r="J222" s="463">
        <f t="shared" si="37"/>
        <v>0</v>
      </c>
      <c r="K222" s="108" t="s">
        <v>422</v>
      </c>
      <c r="L222">
        <f t="shared" si="38"/>
        <v>6</v>
      </c>
      <c r="M222" s="270"/>
      <c r="N222" s="14"/>
      <c r="O222" s="290"/>
      <c r="P222" s="14">
        <f>'Table 3'!I10</f>
        <v>0</v>
      </c>
      <c r="Q222" s="270"/>
    </row>
    <row r="223" spans="1:17" x14ac:dyDescent="0.2">
      <c r="A223" s="106" t="str">
        <f>B223&amp;"_"&amp;C223&amp;"_"&amp;D223</f>
        <v>0222_T3_Central Bank * (More than 2yrs)</v>
      </c>
      <c r="B223" s="354" t="s">
        <v>3050</v>
      </c>
      <c r="C223" s="279" t="s">
        <v>2824</v>
      </c>
      <c r="D223" s="107" t="s">
        <v>3903</v>
      </c>
      <c r="E223" s="542" t="str">
        <f>B223&amp;"_"&amp;C223&amp;"_"&amp;F223&amp;", "&amp;H223</f>
        <v>0222_T3_Central Bank, More than 2yrs</v>
      </c>
      <c r="F223" s="107" t="s">
        <v>55</v>
      </c>
      <c r="G223" s="107"/>
      <c r="H223" s="287" t="s">
        <v>4323</v>
      </c>
      <c r="I223" s="287"/>
      <c r="J223" s="463">
        <f t="shared" si="37"/>
        <v>0</v>
      </c>
      <c r="K223" s="108" t="s">
        <v>423</v>
      </c>
      <c r="L223">
        <f t="shared" si="38"/>
        <v>6</v>
      </c>
      <c r="M223" s="269"/>
      <c r="N223" s="14"/>
      <c r="O223" s="290"/>
      <c r="P223" s="14">
        <f>'Table 3'!I11</f>
        <v>0</v>
      </c>
      <c r="Q223" s="269"/>
    </row>
    <row r="224" spans="1:17" x14ac:dyDescent="0.2">
      <c r="A224" s="106" t="str">
        <f>B224&amp;"_"&amp;C224&amp;"_"&amp;".. "&amp;D224</f>
        <v>0223_T3_.. Principal (More than 2yrs)</v>
      </c>
      <c r="B224" s="354" t="s">
        <v>3051</v>
      </c>
      <c r="C224" s="279" t="s">
        <v>2824</v>
      </c>
      <c r="D224" s="288" t="s">
        <v>3901</v>
      </c>
      <c r="E224" s="542" t="str">
        <f t="shared" ref="E224:E237" si="44">B224&amp;"_"&amp;C224&amp;"_"&amp;F224&amp;", "&amp;G224&amp;", "&amp;H224</f>
        <v>0223_T3_Central Bank, Principal, More than 2yrs</v>
      </c>
      <c r="F224" s="107" t="s">
        <v>55</v>
      </c>
      <c r="G224" s="470" t="s">
        <v>9</v>
      </c>
      <c r="H224" s="287" t="s">
        <v>4323</v>
      </c>
      <c r="I224" s="287"/>
      <c r="J224" s="463">
        <f t="shared" si="37"/>
        <v>0</v>
      </c>
      <c r="K224" s="108" t="s">
        <v>424</v>
      </c>
      <c r="L224">
        <f t="shared" si="38"/>
        <v>6</v>
      </c>
      <c r="M224" s="270"/>
      <c r="N224" s="14"/>
      <c r="O224" s="290"/>
      <c r="P224" s="14">
        <f>'Table 3'!I12</f>
        <v>0</v>
      </c>
      <c r="Q224" s="270"/>
    </row>
    <row r="225" spans="1:17" x14ac:dyDescent="0.2">
      <c r="A225" s="106" t="str">
        <f>B225&amp;"_"&amp;C225&amp;"_"&amp;".. "&amp;D225</f>
        <v>0224_T3_.. Interest  (More than 2yrs)</v>
      </c>
      <c r="B225" s="354" t="s">
        <v>3052</v>
      </c>
      <c r="C225" s="279" t="s">
        <v>2824</v>
      </c>
      <c r="D225" s="288" t="s">
        <v>3904</v>
      </c>
      <c r="E225" s="542" t="str">
        <f t="shared" si="44"/>
        <v>0224_T3_Central Bank, Interest, More than 2yrs</v>
      </c>
      <c r="F225" s="107" t="s">
        <v>55</v>
      </c>
      <c r="G225" s="470" t="s">
        <v>10</v>
      </c>
      <c r="H225" s="287" t="s">
        <v>4323</v>
      </c>
      <c r="I225" s="287"/>
      <c r="J225" s="463">
        <f t="shared" si="37"/>
        <v>0</v>
      </c>
      <c r="K225" s="108" t="s">
        <v>425</v>
      </c>
      <c r="L225">
        <f t="shared" si="38"/>
        <v>6</v>
      </c>
      <c r="M225" s="270"/>
      <c r="N225" s="14"/>
      <c r="O225" s="290"/>
      <c r="P225" s="14">
        <f>'Table 3'!I13</f>
        <v>0</v>
      </c>
      <c r="Q225" s="270"/>
    </row>
    <row r="226" spans="1:17" x14ac:dyDescent="0.2">
      <c r="A226" s="106" t="str">
        <f>B226&amp;"_"&amp;C226&amp;"_"&amp;D226</f>
        <v>0225_T3_Deposit-Taking Corporations, except the Central Bank (More than 2yrs)</v>
      </c>
      <c r="B226" s="354" t="s">
        <v>3053</v>
      </c>
      <c r="C226" s="279" t="s">
        <v>2824</v>
      </c>
      <c r="D226" s="107" t="s">
        <v>3905</v>
      </c>
      <c r="E226" s="542" t="str">
        <f>B226&amp;"_"&amp;C226&amp;"_"&amp;F226&amp;", "&amp;H226</f>
        <v>0225_T3_Deposit-Taking Corporations, except the Central Bank, More than 2yrs</v>
      </c>
      <c r="F226" s="107" t="s">
        <v>56</v>
      </c>
      <c r="G226" s="107"/>
      <c r="H226" s="287" t="s">
        <v>4323</v>
      </c>
      <c r="I226" s="287"/>
      <c r="J226" s="463">
        <f t="shared" si="37"/>
        <v>0</v>
      </c>
      <c r="K226" s="108" t="s">
        <v>426</v>
      </c>
      <c r="L226">
        <f t="shared" si="38"/>
        <v>6</v>
      </c>
      <c r="M226" s="269"/>
      <c r="N226" s="14"/>
      <c r="O226" s="290"/>
      <c r="P226" s="14">
        <f>'Table 3'!I14</f>
        <v>0</v>
      </c>
      <c r="Q226" s="269"/>
    </row>
    <row r="227" spans="1:17" x14ac:dyDescent="0.2">
      <c r="A227" s="106" t="str">
        <f>B227&amp;"_"&amp;C227&amp;"_"&amp;".. "&amp;D227</f>
        <v>0226_T3_.. Principal (More than 2yrs)</v>
      </c>
      <c r="B227" s="354" t="s">
        <v>3054</v>
      </c>
      <c r="C227" s="279" t="s">
        <v>2824</v>
      </c>
      <c r="D227" s="288" t="s">
        <v>3901</v>
      </c>
      <c r="E227" s="542" t="str">
        <f t="shared" si="44"/>
        <v>0226_T3_Deposit-Taking Corporations, except the Central Bank, Principal, More than 2yrs</v>
      </c>
      <c r="F227" s="107" t="s">
        <v>56</v>
      </c>
      <c r="G227" s="470" t="s">
        <v>9</v>
      </c>
      <c r="H227" s="287" t="s">
        <v>4323</v>
      </c>
      <c r="I227" s="287"/>
      <c r="J227" s="463">
        <f t="shared" si="37"/>
        <v>0</v>
      </c>
      <c r="K227" s="108" t="s">
        <v>427</v>
      </c>
      <c r="L227">
        <f t="shared" si="38"/>
        <v>6</v>
      </c>
      <c r="M227" s="270"/>
      <c r="N227" s="14"/>
      <c r="O227" s="290"/>
      <c r="P227" s="14">
        <f>'Table 3'!I15</f>
        <v>0</v>
      </c>
      <c r="Q227" s="270"/>
    </row>
    <row r="228" spans="1:17" x14ac:dyDescent="0.2">
      <c r="A228" s="106" t="str">
        <f>B228&amp;"_"&amp;C228&amp;"_"&amp;".. "&amp;D228</f>
        <v>0227_T3_.. Interest  (More than 2yrs)</v>
      </c>
      <c r="B228" s="354" t="s">
        <v>3055</v>
      </c>
      <c r="C228" s="279" t="s">
        <v>2824</v>
      </c>
      <c r="D228" s="288" t="s">
        <v>3904</v>
      </c>
      <c r="E228" s="542" t="str">
        <f t="shared" si="44"/>
        <v>0227_T3_Deposit-Taking Corporations, except the Central Bank, Interest, More than 2yrs</v>
      </c>
      <c r="F228" s="107" t="s">
        <v>56</v>
      </c>
      <c r="G228" s="470" t="s">
        <v>10</v>
      </c>
      <c r="H228" s="287" t="s">
        <v>4323</v>
      </c>
      <c r="I228" s="287"/>
      <c r="J228" s="463">
        <f t="shared" si="37"/>
        <v>0</v>
      </c>
      <c r="K228" s="108" t="s">
        <v>428</v>
      </c>
      <c r="L228">
        <f t="shared" si="38"/>
        <v>6</v>
      </c>
      <c r="M228" s="270"/>
      <c r="N228" s="14"/>
      <c r="O228" s="290"/>
      <c r="P228" s="14">
        <f>'Table 3'!I16</f>
        <v>0</v>
      </c>
      <c r="Q228" s="270"/>
    </row>
    <row r="229" spans="1:17" x14ac:dyDescent="0.2">
      <c r="A229" s="106" t="str">
        <f>B229&amp;"_"&amp;C229&amp;"_"&amp;D229</f>
        <v>0228_T3_Other Sectors (More than 2yrs)</v>
      </c>
      <c r="B229" s="354" t="s">
        <v>3056</v>
      </c>
      <c r="C229" s="279" t="s">
        <v>2824</v>
      </c>
      <c r="D229" s="107" t="s">
        <v>3906</v>
      </c>
      <c r="E229" s="542" t="str">
        <f>B229&amp;"_"&amp;C229&amp;"_"&amp;F229&amp;", "&amp;H229</f>
        <v>0228_T3_Other Sectors, More than 2yrs</v>
      </c>
      <c r="F229" s="107" t="s">
        <v>57</v>
      </c>
      <c r="G229" s="107"/>
      <c r="H229" s="287" t="s">
        <v>4323</v>
      </c>
      <c r="I229" s="287"/>
      <c r="J229" s="463">
        <f t="shared" si="37"/>
        <v>0</v>
      </c>
      <c r="K229" s="108" t="s">
        <v>429</v>
      </c>
      <c r="L229">
        <f t="shared" si="38"/>
        <v>6</v>
      </c>
      <c r="M229" s="269"/>
      <c r="N229" s="14"/>
      <c r="O229" s="290"/>
      <c r="P229" s="14">
        <f>'Table 3'!I17</f>
        <v>0</v>
      </c>
      <c r="Q229" s="269"/>
    </row>
    <row r="230" spans="1:17" x14ac:dyDescent="0.2">
      <c r="A230" s="106" t="str">
        <f>B230&amp;"_"&amp;C230&amp;"_"&amp;".. "&amp;D230</f>
        <v>0229_T3_.. Principal (More than 2yrs)</v>
      </c>
      <c r="B230" s="354" t="s">
        <v>3057</v>
      </c>
      <c r="C230" s="279" t="s">
        <v>2824</v>
      </c>
      <c r="D230" s="288" t="s">
        <v>3901</v>
      </c>
      <c r="E230" s="542" t="str">
        <f t="shared" si="44"/>
        <v>0229_T3_Other Sectors, Principal, More than 2yrs</v>
      </c>
      <c r="F230" s="107" t="s">
        <v>57</v>
      </c>
      <c r="G230" s="470" t="s">
        <v>9</v>
      </c>
      <c r="H230" s="287" t="s">
        <v>4323</v>
      </c>
      <c r="I230" s="287"/>
      <c r="J230" s="463">
        <f t="shared" si="37"/>
        <v>0</v>
      </c>
      <c r="K230" s="108" t="s">
        <v>430</v>
      </c>
      <c r="L230">
        <f t="shared" si="38"/>
        <v>6</v>
      </c>
      <c r="M230" s="270"/>
      <c r="N230" s="14"/>
      <c r="O230" s="290"/>
      <c r="P230" s="14">
        <f>'Table 3'!I18</f>
        <v>0</v>
      </c>
      <c r="Q230" s="270"/>
    </row>
    <row r="231" spans="1:17" x14ac:dyDescent="0.2">
      <c r="A231" s="106" t="str">
        <f>B231&amp;"_"&amp;C231&amp;"_"&amp;".. "&amp;D231</f>
        <v>0230_T3_.. Interest  (More than 2yrs)</v>
      </c>
      <c r="B231" s="354" t="s">
        <v>3058</v>
      </c>
      <c r="C231" s="279" t="s">
        <v>2824</v>
      </c>
      <c r="D231" s="288" t="s">
        <v>3904</v>
      </c>
      <c r="E231" s="542" t="str">
        <f t="shared" si="44"/>
        <v>0230_T3_Other Sectors, Interest, More than 2yrs</v>
      </c>
      <c r="F231" s="107" t="s">
        <v>57</v>
      </c>
      <c r="G231" s="470" t="s">
        <v>10</v>
      </c>
      <c r="H231" s="287" t="s">
        <v>4323</v>
      </c>
      <c r="I231" s="287"/>
      <c r="J231" s="463">
        <f t="shared" si="37"/>
        <v>0</v>
      </c>
      <c r="K231" s="108" t="s">
        <v>431</v>
      </c>
      <c r="L231">
        <f t="shared" si="38"/>
        <v>6</v>
      </c>
      <c r="M231" s="270"/>
      <c r="N231" s="14"/>
      <c r="O231" s="290"/>
      <c r="P231" s="14">
        <f>'Table 3'!I19</f>
        <v>0</v>
      </c>
      <c r="Q231" s="270"/>
    </row>
    <row r="232" spans="1:17" x14ac:dyDescent="0.2">
      <c r="A232" s="106" t="str">
        <f>B232&amp;"_"&amp;C232&amp;"_"&amp;D232</f>
        <v>0231_T3_Direct Investment: Intercompany Lending 4/ (More than 2yrs)</v>
      </c>
      <c r="B232" s="354" t="s">
        <v>3059</v>
      </c>
      <c r="C232" s="279" t="s">
        <v>2824</v>
      </c>
      <c r="D232" s="107" t="s">
        <v>3907</v>
      </c>
      <c r="E232" s="542" t="str">
        <f>B232&amp;"_"&amp;C232&amp;"_"&amp;F232&amp;", "&amp;H232</f>
        <v>0231_T3_Direct Investment: Intercompany Lending, More than 2yrs</v>
      </c>
      <c r="F232" s="107" t="s">
        <v>58</v>
      </c>
      <c r="G232" s="107"/>
      <c r="H232" s="287" t="s">
        <v>4323</v>
      </c>
      <c r="I232" s="287"/>
      <c r="J232" s="463">
        <f t="shared" si="37"/>
        <v>0</v>
      </c>
      <c r="K232" s="108" t="s">
        <v>432</v>
      </c>
      <c r="L232">
        <f t="shared" si="38"/>
        <v>6</v>
      </c>
      <c r="M232" s="269"/>
      <c r="N232" s="14"/>
      <c r="O232" s="290"/>
      <c r="P232" s="14">
        <f>'Table 3'!I20</f>
        <v>0</v>
      </c>
      <c r="Q232" s="269"/>
    </row>
    <row r="233" spans="1:17" x14ac:dyDescent="0.2">
      <c r="A233" s="106" t="str">
        <f>B233&amp;"_"&amp;C233&amp;"_"&amp;".. "&amp;D233</f>
        <v>0232_T3_.. Principal  (More than 2yrs)</v>
      </c>
      <c r="B233" s="354" t="s">
        <v>3060</v>
      </c>
      <c r="C233" s="279" t="s">
        <v>2824</v>
      </c>
      <c r="D233" s="288" t="s">
        <v>3908</v>
      </c>
      <c r="E233" s="542" t="str">
        <f t="shared" si="44"/>
        <v>0232_T3_Direct Investment: Intercompany Lending, Principal, More than 2yrs</v>
      </c>
      <c r="F233" s="107" t="s">
        <v>58</v>
      </c>
      <c r="G233" s="470" t="s">
        <v>9</v>
      </c>
      <c r="H233" s="287" t="s">
        <v>4323</v>
      </c>
      <c r="I233" s="287"/>
      <c r="J233" s="463">
        <f t="shared" si="37"/>
        <v>0</v>
      </c>
      <c r="K233" s="108" t="s">
        <v>433</v>
      </c>
      <c r="L233">
        <f t="shared" si="38"/>
        <v>6</v>
      </c>
      <c r="M233" s="270"/>
      <c r="N233" s="14"/>
      <c r="O233" s="290"/>
      <c r="P233" s="14">
        <f>'Table 3'!I21</f>
        <v>0</v>
      </c>
      <c r="Q233" s="270"/>
    </row>
    <row r="234" spans="1:17" x14ac:dyDescent="0.2">
      <c r="A234" s="106" t="str">
        <f>B234&amp;"_"&amp;C234&amp;"_"&amp;".. "&amp;D234</f>
        <v>0233_T3_.. Interest (More than 2yrs)</v>
      </c>
      <c r="B234" s="354" t="s">
        <v>3061</v>
      </c>
      <c r="C234" s="279" t="s">
        <v>2824</v>
      </c>
      <c r="D234" s="288" t="s">
        <v>3902</v>
      </c>
      <c r="E234" s="542" t="str">
        <f t="shared" si="44"/>
        <v>0233_T3_Direct Investment: Intercompany Lending, Interest, More than 2yrs</v>
      </c>
      <c r="F234" s="107" t="s">
        <v>58</v>
      </c>
      <c r="G234" s="470" t="s">
        <v>10</v>
      </c>
      <c r="H234" s="287" t="s">
        <v>4323</v>
      </c>
      <c r="I234" s="287"/>
      <c r="J234" s="463">
        <f t="shared" si="37"/>
        <v>0</v>
      </c>
      <c r="K234" s="108" t="s">
        <v>434</v>
      </c>
      <c r="L234">
        <f t="shared" si="38"/>
        <v>6</v>
      </c>
      <c r="M234" s="270"/>
      <c r="N234" s="14"/>
      <c r="O234" s="290"/>
      <c r="P234" s="14">
        <f>'Table 3'!I22</f>
        <v>0</v>
      </c>
      <c r="Q234" s="270"/>
    </row>
    <row r="235" spans="1:17" x14ac:dyDescent="0.2">
      <c r="A235" s="106" t="str">
        <f>B235&amp;"_"&amp;C235&amp;"_"&amp;D235</f>
        <v>0234_T3_Total Debt Service Payments (More than 2yrs)</v>
      </c>
      <c r="B235" s="354" t="s">
        <v>3062</v>
      </c>
      <c r="C235" s="279" t="s">
        <v>2824</v>
      </c>
      <c r="D235" s="107" t="s">
        <v>3909</v>
      </c>
      <c r="E235" s="542" t="str">
        <f>B235&amp;"_"&amp;C235&amp;"_"&amp;F235&amp;", "&amp;H235</f>
        <v>0234_T3_Total Debt Service Payments, More than 2yrs</v>
      </c>
      <c r="F235" s="107" t="s">
        <v>103</v>
      </c>
      <c r="G235" s="107"/>
      <c r="H235" s="287" t="s">
        <v>4323</v>
      </c>
      <c r="I235" s="287"/>
      <c r="J235" s="463">
        <f t="shared" si="37"/>
        <v>0</v>
      </c>
      <c r="K235" s="108" t="s">
        <v>435</v>
      </c>
      <c r="L235">
        <f t="shared" si="38"/>
        <v>6</v>
      </c>
      <c r="M235" s="269"/>
      <c r="N235" s="14"/>
      <c r="O235" s="290"/>
      <c r="P235" s="14">
        <f>'Table 3'!I23</f>
        <v>0</v>
      </c>
    </row>
    <row r="236" spans="1:17" x14ac:dyDescent="0.2">
      <c r="A236" s="106" t="str">
        <f>B236&amp;"_"&amp;C236&amp;"_"&amp;".. "&amp;D236</f>
        <v>0235_T3_.. Principal  (More than 2yrs)</v>
      </c>
      <c r="B236" s="354" t="s">
        <v>3063</v>
      </c>
      <c r="C236" s="279" t="s">
        <v>2824</v>
      </c>
      <c r="D236" s="288" t="s">
        <v>3908</v>
      </c>
      <c r="E236" s="542" t="str">
        <f t="shared" si="44"/>
        <v>0235_T3_Total Debt Service Payments, Principal, More than 2yrs</v>
      </c>
      <c r="F236" s="107" t="s">
        <v>103</v>
      </c>
      <c r="G236" s="470" t="s">
        <v>9</v>
      </c>
      <c r="H236" s="287" t="s">
        <v>4323</v>
      </c>
      <c r="I236" s="287"/>
      <c r="J236" s="463">
        <f t="shared" si="37"/>
        <v>0</v>
      </c>
      <c r="K236" s="108" t="s">
        <v>436</v>
      </c>
      <c r="L236">
        <f t="shared" si="38"/>
        <v>6</v>
      </c>
      <c r="M236" s="270"/>
      <c r="N236" s="14"/>
      <c r="O236" s="290"/>
      <c r="P236" s="14">
        <f>'Table 3'!I24</f>
        <v>0</v>
      </c>
    </row>
    <row r="237" spans="1:17" x14ac:dyDescent="0.2">
      <c r="A237" s="413" t="str">
        <f>B237&amp;"_"&amp;C237&amp;"_"&amp;".. "&amp;D237</f>
        <v>0236_T3_.. Interest (More than 2yrs)</v>
      </c>
      <c r="B237" s="354" t="s">
        <v>3064</v>
      </c>
      <c r="C237" s="376" t="s">
        <v>2824</v>
      </c>
      <c r="D237" s="288" t="s">
        <v>3902</v>
      </c>
      <c r="E237" s="542" t="str">
        <f t="shared" si="44"/>
        <v>0236_T3_Total Debt Service Payments, Interest, More than 2yrs</v>
      </c>
      <c r="F237" s="107" t="s">
        <v>103</v>
      </c>
      <c r="G237" s="470" t="s">
        <v>10</v>
      </c>
      <c r="H237" s="287" t="s">
        <v>4323</v>
      </c>
      <c r="I237" s="287"/>
      <c r="J237" s="463">
        <f t="shared" si="37"/>
        <v>0</v>
      </c>
      <c r="K237" s="414" t="s">
        <v>437</v>
      </c>
      <c r="L237">
        <f t="shared" si="38"/>
        <v>6</v>
      </c>
      <c r="M237" s="270"/>
      <c r="N237" s="283"/>
      <c r="O237" s="417"/>
      <c r="P237" s="283">
        <f>'Table 3'!I25</f>
        <v>0</v>
      </c>
    </row>
    <row r="238" spans="1:17" x14ac:dyDescent="0.2">
      <c r="A238" s="518" t="str">
        <f>B238&amp;"_"&amp;C238&amp;"_"&amp;".. "&amp;D238</f>
        <v>0237_T3_.. SDR allocations (principal)</v>
      </c>
      <c r="B238" s="519" t="s">
        <v>3065</v>
      </c>
      <c r="C238" s="282" t="s">
        <v>2824</v>
      </c>
      <c r="D238" s="520" t="s">
        <v>36</v>
      </c>
      <c r="E238" s="543" t="str">
        <f t="shared" ref="E238" si="45">B238&amp;"_"&amp;C238&amp;"_"&amp;F238&amp;", "&amp;H238</f>
        <v>0237_T3_SDR allocations, More than 2yrs</v>
      </c>
      <c r="F238" s="520" t="s">
        <v>4336</v>
      </c>
      <c r="G238" s="520"/>
      <c r="H238" s="520" t="s">
        <v>4323</v>
      </c>
      <c r="I238" s="520"/>
      <c r="J238" s="514">
        <f t="shared" si="37"/>
        <v>0</v>
      </c>
      <c r="K238" s="521" t="s">
        <v>4231</v>
      </c>
      <c r="L238" s="506">
        <f t="shared" si="38"/>
        <v>6</v>
      </c>
      <c r="M238" s="270"/>
      <c r="N238" s="14"/>
      <c r="O238" s="290"/>
      <c r="P238" s="14">
        <f>'Table 3'!I30</f>
        <v>0</v>
      </c>
    </row>
    <row r="239" spans="1:17" x14ac:dyDescent="0.2">
      <c r="A239" s="516" t="str">
        <f>B239&amp;"_"&amp;C239&amp;"_"&amp;D239</f>
        <v>0238_T4_General Government (One year or less)</v>
      </c>
      <c r="B239" s="517" t="s">
        <v>3066</v>
      </c>
      <c r="C239" s="517" t="s">
        <v>2825</v>
      </c>
      <c r="D239" s="293" t="s">
        <v>3910</v>
      </c>
      <c r="E239" s="538" t="str">
        <f>B239&amp;"_"&amp;C239&amp;"_"&amp;F239&amp;", "&amp;H239</f>
        <v>0238_T4_General Government, One year or less</v>
      </c>
      <c r="F239" s="293" t="s">
        <v>27</v>
      </c>
      <c r="G239" s="293"/>
      <c r="H239" s="472" t="s">
        <v>7</v>
      </c>
      <c r="I239" s="472"/>
      <c r="J239" s="463">
        <f t="shared" si="37"/>
        <v>0</v>
      </c>
      <c r="K239" s="295" t="s">
        <v>438</v>
      </c>
      <c r="L239">
        <f t="shared" si="38"/>
        <v>6</v>
      </c>
      <c r="M239" s="416">
        <f>'Table 4'!B6</f>
        <v>0</v>
      </c>
      <c r="N239" s="416">
        <f>'Table 4'!C6</f>
        <v>0</v>
      </c>
      <c r="O239" s="416">
        <f>'Table 4'!D6</f>
        <v>0</v>
      </c>
      <c r="P239" s="416">
        <f>'Table 4'!E6</f>
        <v>0</v>
      </c>
    </row>
    <row r="240" spans="1:17" x14ac:dyDescent="0.2">
      <c r="A240" s="356" t="str">
        <f>B240&amp;"_"&amp;C240&amp;"_"&amp;".. "&amp;D240</f>
        <v>0239_T4_.. Principal (One year or less)</v>
      </c>
      <c r="B240" s="368" t="s">
        <v>3067</v>
      </c>
      <c r="C240" s="368" t="s">
        <v>2825</v>
      </c>
      <c r="D240" s="294" t="s">
        <v>3911</v>
      </c>
      <c r="E240" s="538" t="str">
        <f>B240&amp;"_"&amp;C240&amp;"_"&amp;F240&amp;", "&amp;G240&amp;", "&amp;H240</f>
        <v>0239_T4_General Government, Principal, One year or less</v>
      </c>
      <c r="F240" s="471" t="s">
        <v>27</v>
      </c>
      <c r="G240" s="471" t="s">
        <v>9</v>
      </c>
      <c r="H240" s="472" t="s">
        <v>7</v>
      </c>
      <c r="I240" s="472"/>
      <c r="J240" s="463">
        <f t="shared" si="37"/>
        <v>0</v>
      </c>
      <c r="K240" s="292" t="s">
        <v>439</v>
      </c>
      <c r="L240">
        <f t="shared" si="38"/>
        <v>6</v>
      </c>
      <c r="M240" s="14">
        <f>'Table 4'!B7</f>
        <v>0</v>
      </c>
      <c r="N240" s="14">
        <f>'Table 4'!C7</f>
        <v>0</v>
      </c>
      <c r="O240" s="14">
        <f>'Table 4'!D7</f>
        <v>0</v>
      </c>
      <c r="P240" s="14">
        <f>'Table 4'!E7</f>
        <v>0</v>
      </c>
    </row>
    <row r="241" spans="1:16" x14ac:dyDescent="0.2">
      <c r="A241" s="356" t="str">
        <f>B241&amp;"_"&amp;C241&amp;"_"&amp;".. "&amp;D241</f>
        <v>0240_T4_.. Interest (One year or less)</v>
      </c>
      <c r="B241" s="368" t="s">
        <v>3068</v>
      </c>
      <c r="C241" s="368" t="s">
        <v>2825</v>
      </c>
      <c r="D241" s="294" t="s">
        <v>3912</v>
      </c>
      <c r="E241" s="538" t="str">
        <f>B241&amp;"_"&amp;C241&amp;"_"&amp;F241&amp;", "&amp;G241&amp;", "&amp;H241</f>
        <v>0240_T4_General Government, Interest, One year or less</v>
      </c>
      <c r="F241" s="471" t="s">
        <v>27</v>
      </c>
      <c r="G241" s="471" t="s">
        <v>10</v>
      </c>
      <c r="H241" s="472" t="s">
        <v>7</v>
      </c>
      <c r="I241" s="472"/>
      <c r="J241" s="463">
        <f t="shared" si="37"/>
        <v>0</v>
      </c>
      <c r="K241" s="292" t="s">
        <v>440</v>
      </c>
      <c r="L241">
        <f t="shared" si="38"/>
        <v>6</v>
      </c>
      <c r="M241" s="14">
        <f>'Table 4'!B8</f>
        <v>0</v>
      </c>
      <c r="N241" s="14">
        <f>'Table 4'!C8</f>
        <v>0</v>
      </c>
      <c r="O241" s="14">
        <f>'Table 4'!D8</f>
        <v>0</v>
      </c>
      <c r="P241" s="14">
        <f>'Table 4'!E8</f>
        <v>0</v>
      </c>
    </row>
    <row r="242" spans="1:16" x14ac:dyDescent="0.2">
      <c r="A242" s="356" t="str">
        <f>B242&amp;"_"&amp;C242&amp;"_"&amp;D242</f>
        <v>0241_T4_Central Bank (One year or less)</v>
      </c>
      <c r="B242" s="368" t="s">
        <v>3069</v>
      </c>
      <c r="C242" s="368" t="s">
        <v>2825</v>
      </c>
      <c r="D242" s="293" t="s">
        <v>3913</v>
      </c>
      <c r="E242" s="538" t="str">
        <f>B242&amp;"_"&amp;C242&amp;"_"&amp;F242&amp;", "&amp;H242</f>
        <v>0241_T4_Central Bank, One year or less</v>
      </c>
      <c r="F242" s="293" t="s">
        <v>55</v>
      </c>
      <c r="G242" s="293"/>
      <c r="H242" s="472" t="s">
        <v>7</v>
      </c>
      <c r="I242" s="472"/>
      <c r="J242" s="463">
        <f t="shared" si="37"/>
        <v>0</v>
      </c>
      <c r="K242" s="295" t="s">
        <v>441</v>
      </c>
      <c r="L242">
        <f t="shared" si="38"/>
        <v>6</v>
      </c>
      <c r="M242" s="14">
        <f>'Table 4'!B9</f>
        <v>0</v>
      </c>
      <c r="N242" s="14">
        <f>'Table 4'!C9</f>
        <v>0</v>
      </c>
      <c r="O242" s="14">
        <f>'Table 4'!D9</f>
        <v>0</v>
      </c>
      <c r="P242" s="14">
        <f>'Table 4'!E9</f>
        <v>0</v>
      </c>
    </row>
    <row r="243" spans="1:16" x14ac:dyDescent="0.2">
      <c r="A243" s="356" t="str">
        <f>B243&amp;"_"&amp;C243&amp;"_"&amp;".. "&amp;D243</f>
        <v>0242_T4_.. Principal (One year or less)</v>
      </c>
      <c r="B243" s="368" t="s">
        <v>3070</v>
      </c>
      <c r="C243" s="368" t="s">
        <v>2825</v>
      </c>
      <c r="D243" s="294" t="s">
        <v>3911</v>
      </c>
      <c r="E243" s="538" t="str">
        <f t="shared" ref="E243:E256" si="46">B243&amp;"_"&amp;C243&amp;"_"&amp;F243&amp;", "&amp;G243&amp;", "&amp;H243</f>
        <v>0242_T4_Central Bank, Principal, One year or less</v>
      </c>
      <c r="F243" s="293" t="s">
        <v>55</v>
      </c>
      <c r="G243" s="471" t="s">
        <v>9</v>
      </c>
      <c r="H243" s="472" t="s">
        <v>7</v>
      </c>
      <c r="I243" s="472"/>
      <c r="J243" s="463">
        <f t="shared" si="37"/>
        <v>0</v>
      </c>
      <c r="K243" s="292" t="s">
        <v>442</v>
      </c>
      <c r="L243">
        <f t="shared" si="38"/>
        <v>6</v>
      </c>
      <c r="M243" s="14">
        <f>'Table 4'!B10</f>
        <v>0</v>
      </c>
      <c r="N243" s="14">
        <f>'Table 4'!C10</f>
        <v>0</v>
      </c>
      <c r="O243" s="14">
        <f>'Table 4'!D10</f>
        <v>0</v>
      </c>
      <c r="P243" s="14">
        <f>'Table 4'!E10</f>
        <v>0</v>
      </c>
    </row>
    <row r="244" spans="1:16" x14ac:dyDescent="0.2">
      <c r="A244" s="356" t="str">
        <f>B244&amp;"_"&amp;C244&amp;"_"&amp;".. "&amp;D244</f>
        <v>0243_T4_.. Interest (One year or less)</v>
      </c>
      <c r="B244" s="368" t="s">
        <v>3071</v>
      </c>
      <c r="C244" s="368" t="s">
        <v>2825</v>
      </c>
      <c r="D244" s="294" t="s">
        <v>3912</v>
      </c>
      <c r="E244" s="538" t="str">
        <f t="shared" si="46"/>
        <v>0243_T4_Central Bank, Interest, One year or less</v>
      </c>
      <c r="F244" s="293" t="s">
        <v>55</v>
      </c>
      <c r="G244" s="471" t="s">
        <v>10</v>
      </c>
      <c r="H244" s="472" t="s">
        <v>7</v>
      </c>
      <c r="I244" s="472"/>
      <c r="J244" s="463">
        <f t="shared" si="37"/>
        <v>0</v>
      </c>
      <c r="K244" s="292" t="s">
        <v>443</v>
      </c>
      <c r="L244">
        <f t="shared" si="38"/>
        <v>6</v>
      </c>
      <c r="M244" s="14">
        <f>'Table 4'!B11</f>
        <v>0</v>
      </c>
      <c r="N244" s="14">
        <f>'Table 4'!C11</f>
        <v>0</v>
      </c>
      <c r="O244" s="14">
        <f>'Table 4'!D11</f>
        <v>0</v>
      </c>
      <c r="P244" s="14">
        <f>'Table 4'!E11</f>
        <v>0</v>
      </c>
    </row>
    <row r="245" spans="1:16" x14ac:dyDescent="0.2">
      <c r="A245" s="356" t="str">
        <f>B245&amp;"_"&amp;C245&amp;"_"&amp;D245</f>
        <v>0244_T4_Deposit-Taking Corporations, except the Central Bank (One year or less)</v>
      </c>
      <c r="B245" s="368" t="s">
        <v>3072</v>
      </c>
      <c r="C245" s="368" t="s">
        <v>2825</v>
      </c>
      <c r="D245" s="293" t="s">
        <v>3914</v>
      </c>
      <c r="E245" s="538" t="str">
        <f>B245&amp;"_"&amp;C245&amp;"_"&amp;F245&amp;", "&amp;H245</f>
        <v>0244_T4_Deposit-Taking Corporations, except the Central Bank, One year or less</v>
      </c>
      <c r="F245" s="293" t="s">
        <v>56</v>
      </c>
      <c r="G245" s="293"/>
      <c r="H245" s="472" t="s">
        <v>7</v>
      </c>
      <c r="I245" s="472"/>
      <c r="J245" s="463">
        <f t="shared" si="37"/>
        <v>0</v>
      </c>
      <c r="K245" s="295" t="s">
        <v>444</v>
      </c>
      <c r="L245">
        <f t="shared" si="38"/>
        <v>6</v>
      </c>
      <c r="M245" s="14">
        <f>'Table 4'!B12</f>
        <v>0</v>
      </c>
      <c r="N245" s="14">
        <f>'Table 4'!C12</f>
        <v>0</v>
      </c>
      <c r="O245" s="14">
        <f>'Table 4'!D12</f>
        <v>0</v>
      </c>
      <c r="P245" s="14">
        <f>'Table 4'!E12</f>
        <v>0</v>
      </c>
    </row>
    <row r="246" spans="1:16" x14ac:dyDescent="0.2">
      <c r="A246" s="356" t="str">
        <f>B246&amp;"_"&amp;C246&amp;"_"&amp;".. "&amp;D246</f>
        <v>0245_T4_.. Principal (One year or less)</v>
      </c>
      <c r="B246" s="368" t="s">
        <v>3073</v>
      </c>
      <c r="C246" s="368" t="s">
        <v>2825</v>
      </c>
      <c r="D246" s="294" t="s">
        <v>3911</v>
      </c>
      <c r="E246" s="538" t="str">
        <f t="shared" si="46"/>
        <v>0245_T4_Deposit-Taking Corporations, except the Central Bank, Principal, One year or less</v>
      </c>
      <c r="F246" s="293" t="s">
        <v>56</v>
      </c>
      <c r="G246" s="471" t="s">
        <v>9</v>
      </c>
      <c r="H246" s="472" t="s">
        <v>7</v>
      </c>
      <c r="I246" s="472"/>
      <c r="J246" s="463">
        <f t="shared" si="37"/>
        <v>0</v>
      </c>
      <c r="K246" s="292" t="s">
        <v>445</v>
      </c>
      <c r="L246">
        <f t="shared" si="38"/>
        <v>6</v>
      </c>
      <c r="M246" s="14">
        <f>'Table 4'!B13</f>
        <v>0</v>
      </c>
      <c r="N246" s="14">
        <f>'Table 4'!C13</f>
        <v>0</v>
      </c>
      <c r="O246" s="14">
        <f>'Table 4'!D13</f>
        <v>0</v>
      </c>
      <c r="P246" s="14">
        <f>'Table 4'!E13</f>
        <v>0</v>
      </c>
    </row>
    <row r="247" spans="1:16" x14ac:dyDescent="0.2">
      <c r="A247" s="356" t="str">
        <f>B247&amp;"_"&amp;C247&amp;"_"&amp;".. "&amp;D247</f>
        <v>0246_T4_.. Interest (One year or less)</v>
      </c>
      <c r="B247" s="368" t="s">
        <v>3074</v>
      </c>
      <c r="C247" s="368" t="s">
        <v>2825</v>
      </c>
      <c r="D247" s="294" t="s">
        <v>3912</v>
      </c>
      <c r="E247" s="538" t="str">
        <f t="shared" si="46"/>
        <v>0246_T4_Deposit-Taking Corporations, except the Central Bank, Interest, One year or less</v>
      </c>
      <c r="F247" s="293" t="s">
        <v>56</v>
      </c>
      <c r="G247" s="471" t="s">
        <v>10</v>
      </c>
      <c r="H247" s="472" t="s">
        <v>7</v>
      </c>
      <c r="I247" s="472"/>
      <c r="J247" s="463">
        <f t="shared" si="37"/>
        <v>0</v>
      </c>
      <c r="K247" s="292" t="s">
        <v>446</v>
      </c>
      <c r="L247">
        <f t="shared" si="38"/>
        <v>6</v>
      </c>
      <c r="M247" s="14">
        <f>'Table 4'!B14</f>
        <v>0</v>
      </c>
      <c r="N247" s="14">
        <f>'Table 4'!C14</f>
        <v>0</v>
      </c>
      <c r="O247" s="14">
        <f>'Table 4'!D14</f>
        <v>0</v>
      </c>
      <c r="P247" s="14">
        <f>'Table 4'!E14</f>
        <v>0</v>
      </c>
    </row>
    <row r="248" spans="1:16" x14ac:dyDescent="0.2">
      <c r="A248" s="356" t="str">
        <f>B248&amp;"_"&amp;C248&amp;"_"&amp;D248</f>
        <v>0247_T4_Other Sectors (One year or less)</v>
      </c>
      <c r="B248" s="368" t="s">
        <v>3075</v>
      </c>
      <c r="C248" s="368" t="s">
        <v>2825</v>
      </c>
      <c r="D248" s="293" t="s">
        <v>3915</v>
      </c>
      <c r="E248" s="538" t="str">
        <f>B248&amp;"_"&amp;C248&amp;"_"&amp;F248&amp;", "&amp;H248</f>
        <v>0247_T4_Other Sectors, One year or less</v>
      </c>
      <c r="F248" s="293" t="s">
        <v>57</v>
      </c>
      <c r="G248" s="293"/>
      <c r="H248" s="472" t="s">
        <v>7</v>
      </c>
      <c r="I248" s="472"/>
      <c r="J248" s="463">
        <f t="shared" si="37"/>
        <v>0</v>
      </c>
      <c r="K248" s="295" t="s">
        <v>447</v>
      </c>
      <c r="L248">
        <f t="shared" si="38"/>
        <v>6</v>
      </c>
      <c r="M248" s="14">
        <f>'Table 4'!B15</f>
        <v>0</v>
      </c>
      <c r="N248" s="14">
        <f>'Table 4'!C15</f>
        <v>0</v>
      </c>
      <c r="O248" s="14">
        <f>'Table 4'!D15</f>
        <v>0</v>
      </c>
      <c r="P248" s="14">
        <f>'Table 4'!E15</f>
        <v>0</v>
      </c>
    </row>
    <row r="249" spans="1:16" x14ac:dyDescent="0.2">
      <c r="A249" s="356" t="str">
        <f>B249&amp;"_"&amp;C249&amp;"_"&amp;".. "&amp;D249</f>
        <v>0248_T4_.. Principal (One year or less)</v>
      </c>
      <c r="B249" s="368" t="s">
        <v>3076</v>
      </c>
      <c r="C249" s="368" t="s">
        <v>2825</v>
      </c>
      <c r="D249" s="294" t="s">
        <v>3911</v>
      </c>
      <c r="E249" s="538" t="str">
        <f t="shared" si="46"/>
        <v>0248_T4_Other Sectors, Principal, One year or less</v>
      </c>
      <c r="F249" s="293" t="s">
        <v>57</v>
      </c>
      <c r="G249" s="471" t="s">
        <v>9</v>
      </c>
      <c r="H249" s="472" t="s">
        <v>7</v>
      </c>
      <c r="I249" s="472"/>
      <c r="J249" s="463">
        <f t="shared" si="37"/>
        <v>0</v>
      </c>
      <c r="K249" s="292" t="s">
        <v>448</v>
      </c>
      <c r="L249">
        <f t="shared" si="38"/>
        <v>6</v>
      </c>
      <c r="M249" s="14">
        <f>'Table 4'!B16</f>
        <v>0</v>
      </c>
      <c r="N249" s="14">
        <f>'Table 4'!C16</f>
        <v>0</v>
      </c>
      <c r="O249" s="14">
        <f>'Table 4'!D16</f>
        <v>0</v>
      </c>
      <c r="P249" s="14">
        <f>'Table 4'!E16</f>
        <v>0</v>
      </c>
    </row>
    <row r="250" spans="1:16" x14ac:dyDescent="0.2">
      <c r="A250" s="356" t="str">
        <f>B250&amp;"_"&amp;C250&amp;"_"&amp;".. "&amp;D250</f>
        <v>0249_T4_.. Interest (One year or less)</v>
      </c>
      <c r="B250" s="368" t="s">
        <v>3077</v>
      </c>
      <c r="C250" s="368" t="s">
        <v>2825</v>
      </c>
      <c r="D250" s="294" t="s">
        <v>3912</v>
      </c>
      <c r="E250" s="538" t="str">
        <f t="shared" si="46"/>
        <v>0249_T4_Other Sectors, Interest, One year or less</v>
      </c>
      <c r="F250" s="293" t="s">
        <v>57</v>
      </c>
      <c r="G250" s="471" t="s">
        <v>10</v>
      </c>
      <c r="H250" s="472" t="s">
        <v>7</v>
      </c>
      <c r="I250" s="472"/>
      <c r="J250" s="463">
        <f t="shared" si="37"/>
        <v>0</v>
      </c>
      <c r="K250" s="292" t="s">
        <v>449</v>
      </c>
      <c r="L250">
        <f t="shared" si="38"/>
        <v>6</v>
      </c>
      <c r="M250" s="14">
        <f>'Table 4'!B17</f>
        <v>0</v>
      </c>
      <c r="N250" s="14">
        <f>'Table 4'!C17</f>
        <v>0</v>
      </c>
      <c r="O250" s="14">
        <f>'Table 4'!D17</f>
        <v>0</v>
      </c>
      <c r="P250" s="14">
        <f>'Table 4'!E17</f>
        <v>0</v>
      </c>
    </row>
    <row r="251" spans="1:16" x14ac:dyDescent="0.2">
      <c r="A251" s="356" t="str">
        <f>B251&amp;"_"&amp;C251&amp;"_"&amp;D251</f>
        <v>0250_T4_Direct Investment: Intercompany Lending (One year or less)</v>
      </c>
      <c r="B251" s="368" t="s">
        <v>3078</v>
      </c>
      <c r="C251" s="368" t="s">
        <v>2825</v>
      </c>
      <c r="D251" s="293" t="s">
        <v>3916</v>
      </c>
      <c r="E251" s="538" t="str">
        <f>B251&amp;"_"&amp;C251&amp;"_"&amp;F251&amp;", "&amp;H251</f>
        <v>0250_T4_Direct Investment: Intercompany Lending, One year or less</v>
      </c>
      <c r="F251" s="293" t="s">
        <v>58</v>
      </c>
      <c r="G251" s="293"/>
      <c r="H251" s="472" t="s">
        <v>7</v>
      </c>
      <c r="I251" s="472"/>
      <c r="J251" s="463">
        <f t="shared" si="37"/>
        <v>0</v>
      </c>
      <c r="K251" s="295" t="s">
        <v>450</v>
      </c>
      <c r="L251">
        <f t="shared" si="38"/>
        <v>6</v>
      </c>
      <c r="M251" s="14">
        <f>'Table 4'!B18</f>
        <v>0</v>
      </c>
      <c r="N251" s="14">
        <f>'Table 4'!C18</f>
        <v>0</v>
      </c>
      <c r="O251" s="14">
        <f>'Table 4'!D18</f>
        <v>0</v>
      </c>
      <c r="P251" s="14">
        <f>'Table 4'!E18</f>
        <v>0</v>
      </c>
    </row>
    <row r="252" spans="1:16" x14ac:dyDescent="0.2">
      <c r="A252" s="356" t="str">
        <f>B252&amp;"_"&amp;C252&amp;"_"&amp;".. "&amp;D252</f>
        <v>0251_T4_.. Principal (One year or less)</v>
      </c>
      <c r="B252" s="368" t="s">
        <v>3079</v>
      </c>
      <c r="C252" s="368" t="s">
        <v>2825</v>
      </c>
      <c r="D252" s="294" t="s">
        <v>3911</v>
      </c>
      <c r="E252" s="538" t="str">
        <f t="shared" si="46"/>
        <v>0251_T4_Direct Investment: Intercompany Lending, Principal, One year or less</v>
      </c>
      <c r="F252" s="293" t="s">
        <v>58</v>
      </c>
      <c r="G252" s="471" t="s">
        <v>9</v>
      </c>
      <c r="H252" s="472" t="s">
        <v>7</v>
      </c>
      <c r="I252" s="472"/>
      <c r="J252" s="463">
        <f t="shared" si="37"/>
        <v>0</v>
      </c>
      <c r="K252" s="292" t="s">
        <v>451</v>
      </c>
      <c r="L252">
        <f t="shared" si="38"/>
        <v>6</v>
      </c>
      <c r="M252" s="14">
        <f>'Table 4'!B19</f>
        <v>0</v>
      </c>
      <c r="N252" s="14">
        <f>'Table 4'!C19</f>
        <v>0</v>
      </c>
      <c r="O252" s="14">
        <f>'Table 4'!D19</f>
        <v>0</v>
      </c>
      <c r="P252" s="14">
        <f>'Table 4'!E19</f>
        <v>0</v>
      </c>
    </row>
    <row r="253" spans="1:16" x14ac:dyDescent="0.2">
      <c r="A253" s="356" t="str">
        <f>B253&amp;"_"&amp;C253&amp;"_"&amp;".. "&amp;D253</f>
        <v>0252_T4_.. Interest (One year or less)</v>
      </c>
      <c r="B253" s="368" t="s">
        <v>3080</v>
      </c>
      <c r="C253" s="368" t="s">
        <v>2825</v>
      </c>
      <c r="D253" s="294" t="s">
        <v>3912</v>
      </c>
      <c r="E253" s="538" t="str">
        <f t="shared" si="46"/>
        <v>0252_T4_Direct Investment: Intercompany Lending, Interest, One year or less</v>
      </c>
      <c r="F253" s="293" t="s">
        <v>58</v>
      </c>
      <c r="G253" s="471" t="s">
        <v>10</v>
      </c>
      <c r="H253" s="472" t="s">
        <v>7</v>
      </c>
      <c r="I253" s="472"/>
      <c r="J253" s="463">
        <f t="shared" si="37"/>
        <v>0</v>
      </c>
      <c r="K253" s="292" t="s">
        <v>452</v>
      </c>
      <c r="L253">
        <f t="shared" si="38"/>
        <v>6</v>
      </c>
      <c r="M253" s="14">
        <f>'Table 4'!B20</f>
        <v>0</v>
      </c>
      <c r="N253" s="14">
        <f>'Table 4'!C20</f>
        <v>0</v>
      </c>
      <c r="O253" s="14">
        <f>'Table 4'!D20</f>
        <v>0</v>
      </c>
      <c r="P253" s="14">
        <f>'Table 4'!E20</f>
        <v>0</v>
      </c>
    </row>
    <row r="254" spans="1:16" x14ac:dyDescent="0.2">
      <c r="A254" s="356" t="str">
        <f>B254&amp;"_"&amp;C254&amp;"_"&amp;D254</f>
        <v>0253_T4_Total (One year or less)</v>
      </c>
      <c r="B254" s="368" t="s">
        <v>3081</v>
      </c>
      <c r="C254" s="368" t="s">
        <v>2825</v>
      </c>
      <c r="D254" s="293" t="s">
        <v>3917</v>
      </c>
      <c r="E254" s="538" t="str">
        <f>B254&amp;"_"&amp;C254&amp;"_"&amp;F254&amp;", "&amp;H254</f>
        <v>0253_T4_Total Debt Service Payments, One year or less</v>
      </c>
      <c r="F254" s="293" t="s">
        <v>103</v>
      </c>
      <c r="G254" s="293"/>
      <c r="H254" s="472" t="s">
        <v>7</v>
      </c>
      <c r="I254" s="472"/>
      <c r="J254" s="463">
        <f t="shared" si="37"/>
        <v>0</v>
      </c>
      <c r="K254" s="295" t="s">
        <v>453</v>
      </c>
      <c r="L254">
        <f t="shared" si="38"/>
        <v>6</v>
      </c>
      <c r="M254" s="14">
        <f>'Table 4'!B21</f>
        <v>0</v>
      </c>
      <c r="N254" s="14">
        <f>'Table 4'!C21</f>
        <v>0</v>
      </c>
      <c r="O254" s="14">
        <f>'Table 4'!D21</f>
        <v>0</v>
      </c>
      <c r="P254" s="14">
        <f>'Table 4'!E21</f>
        <v>0</v>
      </c>
    </row>
    <row r="255" spans="1:16" x14ac:dyDescent="0.2">
      <c r="A255" s="356" t="str">
        <f>B255&amp;"_"&amp;C255&amp;"_"&amp;".. "&amp;D255</f>
        <v>0254_T4_.. Principal (One year or less)</v>
      </c>
      <c r="B255" s="368" t="s">
        <v>3082</v>
      </c>
      <c r="C255" s="368" t="s">
        <v>2825</v>
      </c>
      <c r="D255" s="294" t="s">
        <v>3911</v>
      </c>
      <c r="E255" s="538" t="str">
        <f t="shared" si="46"/>
        <v>0254_T4_Total Debt Service Payments, Principal, One year or less</v>
      </c>
      <c r="F255" s="293" t="s">
        <v>103</v>
      </c>
      <c r="G255" s="471" t="s">
        <v>9</v>
      </c>
      <c r="H255" s="472" t="s">
        <v>7</v>
      </c>
      <c r="I255" s="472"/>
      <c r="J255" s="463">
        <f t="shared" si="37"/>
        <v>0</v>
      </c>
      <c r="K255" s="292" t="s">
        <v>454</v>
      </c>
      <c r="L255">
        <f t="shared" si="38"/>
        <v>6</v>
      </c>
      <c r="M255" s="14">
        <f>'Table 4'!B22</f>
        <v>0</v>
      </c>
      <c r="N255" s="14">
        <f>'Table 4'!C22</f>
        <v>0</v>
      </c>
      <c r="O255" s="14">
        <f>'Table 4'!D22</f>
        <v>0</v>
      </c>
      <c r="P255" s="14">
        <f>'Table 4'!E22</f>
        <v>0</v>
      </c>
    </row>
    <row r="256" spans="1:16" x14ac:dyDescent="0.2">
      <c r="A256" s="397" t="str">
        <f>B256&amp;"_"&amp;C256&amp;"_"&amp;".. "&amp;D256</f>
        <v>0255_T4_.. Interest (One year or less)</v>
      </c>
      <c r="B256" s="398" t="s">
        <v>3083</v>
      </c>
      <c r="C256" s="398" t="s">
        <v>2825</v>
      </c>
      <c r="D256" s="299" t="s">
        <v>3912</v>
      </c>
      <c r="E256" s="539" t="str">
        <f t="shared" si="46"/>
        <v>0255_T4_Total Debt Service Payments, Interest, One year or less</v>
      </c>
      <c r="F256" s="522" t="s">
        <v>103</v>
      </c>
      <c r="G256" s="523" t="s">
        <v>10</v>
      </c>
      <c r="H256" s="524" t="s">
        <v>7</v>
      </c>
      <c r="I256" s="524"/>
      <c r="J256" s="514">
        <f t="shared" si="37"/>
        <v>0</v>
      </c>
      <c r="K256" s="115" t="s">
        <v>455</v>
      </c>
      <c r="L256">
        <f t="shared" si="38"/>
        <v>6</v>
      </c>
      <c r="M256" s="14">
        <f>'Table 4'!B23</f>
        <v>0</v>
      </c>
      <c r="N256" s="14">
        <f>'Table 4'!C23</f>
        <v>0</v>
      </c>
      <c r="O256" s="14">
        <f>'Table 4'!D23</f>
        <v>0</v>
      </c>
      <c r="P256" s="14">
        <f>'Table 4'!E23</f>
        <v>0</v>
      </c>
    </row>
    <row r="257" spans="1:16" x14ac:dyDescent="0.2">
      <c r="A257" s="113" t="str">
        <f>B257&amp;"_"&amp;C257&amp;"_"&amp;D257</f>
        <v>0256_T1.1_General Government (Nominal Value)</v>
      </c>
      <c r="B257" s="364" t="s">
        <v>3084</v>
      </c>
      <c r="C257" s="364" t="s">
        <v>16</v>
      </c>
      <c r="D257" s="3" t="s">
        <v>4338</v>
      </c>
      <c r="E257" s="466" t="str">
        <f>B257&amp;"_"&amp;C257&amp;"_"&amp;F257&amp;", "&amp;H257</f>
        <v>0256_T1.1_General Government, Nominal Value</v>
      </c>
      <c r="F257" s="293" t="s">
        <v>27</v>
      </c>
      <c r="G257" s="3"/>
      <c r="H257" s="3" t="s">
        <v>4341</v>
      </c>
      <c r="I257" s="3"/>
      <c r="J257" s="463">
        <f t="shared" si="37"/>
        <v>0</v>
      </c>
      <c r="K257" s="296" t="s">
        <v>456</v>
      </c>
      <c r="L257">
        <f t="shared" si="38"/>
        <v>6</v>
      </c>
      <c r="M257" s="14">
        <f>'STable 1.1'!B8</f>
        <v>0</v>
      </c>
      <c r="N257" s="14">
        <f>'STable 1.1'!E8</f>
        <v>0</v>
      </c>
      <c r="O257" s="14">
        <f>'STable 1.1'!H8</f>
        <v>0</v>
      </c>
      <c r="P257" s="14">
        <f>'STable 1.1'!K8</f>
        <v>0</v>
      </c>
    </row>
    <row r="258" spans="1:16" x14ac:dyDescent="0.2">
      <c r="A258" s="113" t="str">
        <f>B258&amp;"_"&amp;C258&amp;"_"&amp;".. "&amp;D258</f>
        <v>0257_T1.1_.. Short-term (Nominal Value)</v>
      </c>
      <c r="B258" s="364" t="s">
        <v>3085</v>
      </c>
      <c r="C258" s="364" t="s">
        <v>16</v>
      </c>
      <c r="D258" s="473" t="s">
        <v>501</v>
      </c>
      <c r="E258" s="466" t="str">
        <f>B258&amp;"_"&amp;C258&amp;"_"&amp;F258&amp;", "&amp;G258&amp;", "&amp;H258</f>
        <v>0257_T1.1_General Government, Short-term, Nominal Value</v>
      </c>
      <c r="F258" s="471" t="s">
        <v>27</v>
      </c>
      <c r="G258" s="467" t="s">
        <v>1</v>
      </c>
      <c r="H258" s="3" t="s">
        <v>4341</v>
      </c>
      <c r="I258" s="3"/>
      <c r="J258" s="463">
        <f t="shared" si="37"/>
        <v>0</v>
      </c>
      <c r="K258" s="109" t="s">
        <v>457</v>
      </c>
      <c r="L258">
        <f t="shared" si="38"/>
        <v>6</v>
      </c>
      <c r="M258" s="14">
        <f>'STable 1.1'!B9</f>
        <v>0</v>
      </c>
      <c r="N258" s="14">
        <f>'STable 1.1'!E9</f>
        <v>0</v>
      </c>
      <c r="O258" s="14">
        <f>'STable 1.1'!H9</f>
        <v>0</v>
      </c>
      <c r="P258" s="14">
        <f>'STable 1.1'!K9</f>
        <v>0</v>
      </c>
    </row>
    <row r="259" spans="1:16" x14ac:dyDescent="0.2">
      <c r="A259" s="113" t="str">
        <f>B259&amp;"_"&amp;C259&amp;"_"&amp;".. "&amp;D259</f>
        <v>0258_T1.1_.. Long-term (Nominal Value)</v>
      </c>
      <c r="B259" s="364" t="s">
        <v>3086</v>
      </c>
      <c r="C259" s="364" t="s">
        <v>16</v>
      </c>
      <c r="D259" s="5" t="s">
        <v>502</v>
      </c>
      <c r="E259" s="466" t="str">
        <f>B259&amp;"_"&amp;C259&amp;"_"&amp;F259&amp;", "&amp;G259&amp;", "&amp;H259</f>
        <v>0258_T1.1_General Government, Long-term, Nominal Value</v>
      </c>
      <c r="F259" s="471" t="s">
        <v>27</v>
      </c>
      <c r="G259" s="467" t="s">
        <v>3</v>
      </c>
      <c r="H259" s="3" t="s">
        <v>4341</v>
      </c>
      <c r="I259" s="3"/>
      <c r="J259" s="463">
        <f t="shared" si="37"/>
        <v>0</v>
      </c>
      <c r="K259" s="109" t="s">
        <v>458</v>
      </c>
      <c r="L259">
        <f t="shared" si="38"/>
        <v>6</v>
      </c>
      <c r="M259" s="14">
        <f>'STable 1.1'!B10</f>
        <v>0</v>
      </c>
      <c r="N259" s="14">
        <f>'STable 1.1'!E10</f>
        <v>0</v>
      </c>
      <c r="O259" s="14">
        <f>'STable 1.1'!H10</f>
        <v>0</v>
      </c>
      <c r="P259" s="14">
        <f>'STable 1.1'!K10</f>
        <v>0</v>
      </c>
    </row>
    <row r="260" spans="1:16" x14ac:dyDescent="0.2">
      <c r="A260" s="113" t="str">
        <f>B260&amp;"_"&amp;C260&amp;"_"&amp;D260</f>
        <v>0259_T1.1_Central Bank (Nominal Value)</v>
      </c>
      <c r="B260" s="364" t="s">
        <v>3087</v>
      </c>
      <c r="C260" s="364" t="s">
        <v>16</v>
      </c>
      <c r="D260" s="6" t="s">
        <v>503</v>
      </c>
      <c r="E260" s="466" t="str">
        <f>B260&amp;"_"&amp;C260&amp;"_"&amp;F260&amp;", "&amp;H260</f>
        <v>0259_T1.1_Central Bank, Nominal Value</v>
      </c>
      <c r="F260" s="293" t="s">
        <v>55</v>
      </c>
      <c r="G260" s="6"/>
      <c r="H260" s="3" t="s">
        <v>4341</v>
      </c>
      <c r="I260" s="3"/>
      <c r="J260" s="463">
        <f t="shared" ref="J260:J323" si="47">J259</f>
        <v>0</v>
      </c>
      <c r="K260" s="296" t="s">
        <v>459</v>
      </c>
      <c r="L260">
        <f t="shared" ref="L260:L323" si="48">L259</f>
        <v>6</v>
      </c>
      <c r="M260" s="14">
        <f>'STable 1.1'!B11</f>
        <v>0</v>
      </c>
      <c r="N260" s="14">
        <f>'STable 1.1'!E11</f>
        <v>0</v>
      </c>
      <c r="O260" s="14">
        <f>'STable 1.1'!H11</f>
        <v>0</v>
      </c>
      <c r="P260" s="14">
        <f>'STable 1.1'!K11</f>
        <v>0</v>
      </c>
    </row>
    <row r="261" spans="1:16" x14ac:dyDescent="0.2">
      <c r="A261" s="113" t="str">
        <f>B261&amp;"_"&amp;C261&amp;"_"&amp;".. "&amp;D261</f>
        <v>0260_T1.1_.. Short-term (Nominal Value)</v>
      </c>
      <c r="B261" s="364" t="s">
        <v>3088</v>
      </c>
      <c r="C261" s="364" t="s">
        <v>16</v>
      </c>
      <c r="D261" s="5" t="s">
        <v>501</v>
      </c>
      <c r="E261" s="466" t="str">
        <f t="shared" ref="E261:E271" si="49">B261&amp;"_"&amp;C261&amp;"_"&amp;F261&amp;", "&amp;G261&amp;", "&amp;H261</f>
        <v>0260_T1.1_Central Bank, Short-term, Nominal Value</v>
      </c>
      <c r="F261" s="293" t="s">
        <v>55</v>
      </c>
      <c r="G261" s="467" t="s">
        <v>1</v>
      </c>
      <c r="H261" s="3" t="s">
        <v>4341</v>
      </c>
      <c r="I261" s="3"/>
      <c r="J261" s="463">
        <f t="shared" si="47"/>
        <v>0</v>
      </c>
      <c r="K261" s="109" t="s">
        <v>460</v>
      </c>
      <c r="L261">
        <f t="shared" si="48"/>
        <v>6</v>
      </c>
      <c r="M261" s="14">
        <f>'STable 1.1'!B12</f>
        <v>0</v>
      </c>
      <c r="N261" s="14">
        <f>'STable 1.1'!E12</f>
        <v>0</v>
      </c>
      <c r="O261" s="14">
        <f>'STable 1.1'!H12</f>
        <v>0</v>
      </c>
      <c r="P261" s="14">
        <f>'STable 1.1'!K12</f>
        <v>0</v>
      </c>
    </row>
    <row r="262" spans="1:16" x14ac:dyDescent="0.2">
      <c r="A262" s="113" t="str">
        <f>B262&amp;"_"&amp;C262&amp;"_"&amp;".. "&amp;D262</f>
        <v>0261_T1.1_.. Long-term (Nominal Value)</v>
      </c>
      <c r="B262" s="364" t="s">
        <v>3089</v>
      </c>
      <c r="C262" s="364" t="s">
        <v>16</v>
      </c>
      <c r="D262" s="5" t="s">
        <v>502</v>
      </c>
      <c r="E262" s="466" t="str">
        <f t="shared" si="49"/>
        <v>0261_T1.1_Central Bank, Long-term, Nominal Value</v>
      </c>
      <c r="F262" s="293" t="s">
        <v>55</v>
      </c>
      <c r="G262" s="467" t="s">
        <v>3</v>
      </c>
      <c r="H262" s="3" t="s">
        <v>4341</v>
      </c>
      <c r="I262" s="3"/>
      <c r="J262" s="463">
        <f t="shared" si="47"/>
        <v>0</v>
      </c>
      <c r="K262" s="109" t="s">
        <v>461</v>
      </c>
      <c r="L262">
        <f t="shared" si="48"/>
        <v>6</v>
      </c>
      <c r="M262" s="14">
        <f>'STable 1.1'!B13</f>
        <v>0</v>
      </c>
      <c r="N262" s="14">
        <f>'STable 1.1'!E13</f>
        <v>0</v>
      </c>
      <c r="O262" s="14">
        <f>'STable 1.1'!H13</f>
        <v>0</v>
      </c>
      <c r="P262" s="14">
        <f>'STable 1.1'!K13</f>
        <v>0</v>
      </c>
    </row>
    <row r="263" spans="1:16" x14ac:dyDescent="0.2">
      <c r="A263" s="113" t="str">
        <f>B263&amp;"_"&amp;C263&amp;"_"&amp;D263</f>
        <v>0262_T1.1_Deposit-Taking Corporations, except the Central Bank (Nominal Value)</v>
      </c>
      <c r="B263" s="364" t="s">
        <v>3090</v>
      </c>
      <c r="C263" s="364" t="s">
        <v>16</v>
      </c>
      <c r="D263" s="3" t="s">
        <v>504</v>
      </c>
      <c r="E263" s="466" t="str">
        <f>B263&amp;"_"&amp;C263&amp;"_"&amp;F263&amp;", "&amp;H263</f>
        <v>0262_T1.1_Deposit-Taking Corporations, except the Central Bank, Nominal Value</v>
      </c>
      <c r="F263" s="293" t="s">
        <v>56</v>
      </c>
      <c r="G263" s="3"/>
      <c r="H263" s="3" t="s">
        <v>4341</v>
      </c>
      <c r="I263" s="3"/>
      <c r="J263" s="463">
        <f t="shared" si="47"/>
        <v>0</v>
      </c>
      <c r="K263" s="296" t="s">
        <v>462</v>
      </c>
      <c r="L263">
        <f t="shared" si="48"/>
        <v>6</v>
      </c>
      <c r="M263" s="14">
        <f>'STable 1.1'!B14</f>
        <v>0</v>
      </c>
      <c r="N263" s="14">
        <f>'STable 1.1'!E14</f>
        <v>0</v>
      </c>
      <c r="O263" s="14">
        <f>'STable 1.1'!H14</f>
        <v>0</v>
      </c>
      <c r="P263" s="14">
        <f>'STable 1.1'!K14</f>
        <v>0</v>
      </c>
    </row>
    <row r="264" spans="1:16" x14ac:dyDescent="0.2">
      <c r="A264" s="113" t="str">
        <f>B264&amp;"_"&amp;C264&amp;"_"&amp;".. "&amp;D264</f>
        <v>0263_T1.1_.. Short-term (Nominal Value)</v>
      </c>
      <c r="B264" s="364" t="s">
        <v>3091</v>
      </c>
      <c r="C264" s="364" t="s">
        <v>16</v>
      </c>
      <c r="D264" s="5" t="s">
        <v>501</v>
      </c>
      <c r="E264" s="466" t="str">
        <f t="shared" si="49"/>
        <v>0263_T1.1_Deposit-Taking Corporations, except the Central Bank, Short-term, Nominal Value</v>
      </c>
      <c r="F264" s="293" t="s">
        <v>56</v>
      </c>
      <c r="G264" s="467" t="s">
        <v>1</v>
      </c>
      <c r="H264" s="3" t="s">
        <v>4341</v>
      </c>
      <c r="I264" s="3"/>
      <c r="J264" s="463">
        <f t="shared" si="47"/>
        <v>0</v>
      </c>
      <c r="K264" s="110" t="s">
        <v>463</v>
      </c>
      <c r="L264">
        <f t="shared" si="48"/>
        <v>6</v>
      </c>
      <c r="M264" s="14">
        <f>'STable 1.1'!B15</f>
        <v>0</v>
      </c>
      <c r="N264" s="14">
        <f>'STable 1.1'!E15</f>
        <v>0</v>
      </c>
      <c r="O264" s="14">
        <f>'STable 1.1'!H15</f>
        <v>0</v>
      </c>
      <c r="P264" s="14">
        <f>'STable 1.1'!K15</f>
        <v>0</v>
      </c>
    </row>
    <row r="265" spans="1:16" x14ac:dyDescent="0.2">
      <c r="A265" s="113" t="str">
        <f>B265&amp;"_"&amp;C265&amp;"_"&amp;".. "&amp;D265</f>
        <v>0264_T1.1_.. Long-term (Nominal Value)</v>
      </c>
      <c r="B265" s="364" t="s">
        <v>3092</v>
      </c>
      <c r="C265" s="364" t="s">
        <v>16</v>
      </c>
      <c r="D265" s="5" t="s">
        <v>502</v>
      </c>
      <c r="E265" s="466" t="str">
        <f t="shared" si="49"/>
        <v>0264_T1.1_Deposit-Taking Corporations, except the Central Bank, Long-term, Nominal Value</v>
      </c>
      <c r="F265" s="293" t="s">
        <v>56</v>
      </c>
      <c r="G265" s="467" t="s">
        <v>3</v>
      </c>
      <c r="H265" s="3" t="s">
        <v>4341</v>
      </c>
      <c r="I265" s="3"/>
      <c r="J265" s="463">
        <f t="shared" si="47"/>
        <v>0</v>
      </c>
      <c r="K265" s="110" t="s">
        <v>464</v>
      </c>
      <c r="L265">
        <f t="shared" si="48"/>
        <v>6</v>
      </c>
      <c r="M265" s="14">
        <f>'STable 1.1'!B16</f>
        <v>0</v>
      </c>
      <c r="N265" s="14">
        <f>'STable 1.1'!E16</f>
        <v>0</v>
      </c>
      <c r="O265" s="14">
        <f>'STable 1.1'!H16</f>
        <v>0</v>
      </c>
      <c r="P265" s="14">
        <f>'STable 1.1'!K16</f>
        <v>0</v>
      </c>
    </row>
    <row r="266" spans="1:16" x14ac:dyDescent="0.2">
      <c r="A266" s="113" t="str">
        <f>B266&amp;"_"&amp;C266&amp;"_"&amp;D266</f>
        <v>0265_T1.1_Other.Sectors (Nominal Value)</v>
      </c>
      <c r="B266" s="364" t="s">
        <v>3093</v>
      </c>
      <c r="C266" s="364" t="s">
        <v>16</v>
      </c>
      <c r="D266" s="3" t="s">
        <v>505</v>
      </c>
      <c r="E266" s="466" t="str">
        <f>B266&amp;"_"&amp;C266&amp;"_"&amp;F266&amp;", "&amp;H266</f>
        <v>0265_T1.1_Other Sectors, Nominal Value</v>
      </c>
      <c r="F266" s="293" t="s">
        <v>57</v>
      </c>
      <c r="G266" s="3"/>
      <c r="H266" s="3" t="s">
        <v>4341</v>
      </c>
      <c r="I266" s="3"/>
      <c r="J266" s="463">
        <f t="shared" si="47"/>
        <v>0</v>
      </c>
      <c r="K266" s="296" t="s">
        <v>465</v>
      </c>
      <c r="L266">
        <f t="shared" si="48"/>
        <v>6</v>
      </c>
      <c r="M266" s="14">
        <f>'STable 1.1'!B17</f>
        <v>0</v>
      </c>
      <c r="N266" s="14">
        <f>'STable 1.1'!E17</f>
        <v>0</v>
      </c>
      <c r="O266" s="14">
        <f>'STable 1.1'!H17</f>
        <v>0</v>
      </c>
      <c r="P266" s="14">
        <f>'STable 1.1'!K17</f>
        <v>0</v>
      </c>
    </row>
    <row r="267" spans="1:16" x14ac:dyDescent="0.2">
      <c r="A267" s="113" t="str">
        <f>B267&amp;"_"&amp;C267&amp;"_"&amp;".. "&amp;D267</f>
        <v>0266_T1.1_.. Short-term (Nominal Value)</v>
      </c>
      <c r="B267" s="364" t="s">
        <v>3094</v>
      </c>
      <c r="C267" s="364" t="s">
        <v>16</v>
      </c>
      <c r="D267" s="4" t="s">
        <v>501</v>
      </c>
      <c r="E267" s="466" t="str">
        <f t="shared" si="49"/>
        <v>0266_T1.1_Other Sectors, Short-term, Nominal Value</v>
      </c>
      <c r="F267" s="293" t="s">
        <v>57</v>
      </c>
      <c r="G267" s="467" t="s">
        <v>1</v>
      </c>
      <c r="H267" s="3" t="s">
        <v>4341</v>
      </c>
      <c r="I267" s="3"/>
      <c r="J267" s="463">
        <f t="shared" si="47"/>
        <v>0</v>
      </c>
      <c r="K267" s="110" t="s">
        <v>466</v>
      </c>
      <c r="L267">
        <f t="shared" si="48"/>
        <v>6</v>
      </c>
      <c r="M267" s="14">
        <f>'STable 1.1'!B18</f>
        <v>0</v>
      </c>
      <c r="N267" s="14">
        <f>'STable 1.1'!E18</f>
        <v>0</v>
      </c>
      <c r="O267" s="14">
        <f>'STable 1.1'!H18</f>
        <v>0</v>
      </c>
      <c r="P267" s="14">
        <f>'STable 1.1'!K18</f>
        <v>0</v>
      </c>
    </row>
    <row r="268" spans="1:16" x14ac:dyDescent="0.2">
      <c r="A268" s="113" t="str">
        <f>B268&amp;"_"&amp;C268&amp;"_"&amp;".. "&amp;D268</f>
        <v>0267_T1.1_.. Long-term (Nominal Value)</v>
      </c>
      <c r="B268" s="364" t="s">
        <v>3095</v>
      </c>
      <c r="C268" s="364" t="s">
        <v>16</v>
      </c>
      <c r="D268" s="5" t="s">
        <v>502</v>
      </c>
      <c r="E268" s="466" t="str">
        <f t="shared" si="49"/>
        <v>0267_T1.1_Other Sectors, Long-term, Nominal Value</v>
      </c>
      <c r="F268" s="293" t="s">
        <v>57</v>
      </c>
      <c r="G268" s="467" t="s">
        <v>3</v>
      </c>
      <c r="H268" s="3" t="s">
        <v>4341</v>
      </c>
      <c r="I268" s="3"/>
      <c r="J268" s="463">
        <f t="shared" si="47"/>
        <v>0</v>
      </c>
      <c r="K268" s="110" t="s">
        <v>467</v>
      </c>
      <c r="L268">
        <f t="shared" si="48"/>
        <v>6</v>
      </c>
      <c r="M268" s="14">
        <f>'STable 1.1'!B19</f>
        <v>0</v>
      </c>
      <c r="N268" s="14">
        <f>'STable 1.1'!E19</f>
        <v>0</v>
      </c>
      <c r="O268" s="14">
        <f>'STable 1.1'!H19</f>
        <v>0</v>
      </c>
      <c r="P268" s="14">
        <f>'STable 1.1'!K19</f>
        <v>0</v>
      </c>
    </row>
    <row r="269" spans="1:16" x14ac:dyDescent="0.2">
      <c r="A269" s="113" t="str">
        <f>B269&amp;"_"&amp;C269&amp;"_"&amp;D269</f>
        <v>0268_T1.1_Total (Nominal Value)</v>
      </c>
      <c r="B269" s="364" t="s">
        <v>3096</v>
      </c>
      <c r="C269" s="364" t="s">
        <v>16</v>
      </c>
      <c r="D269" s="3" t="s">
        <v>506</v>
      </c>
      <c r="E269" s="466" t="str">
        <f>B269&amp;"_"&amp;C269&amp;"_"&amp;F269&amp;", "&amp;H269</f>
        <v>0268_T1.1_Debt Securities, Total, Nominal Value</v>
      </c>
      <c r="F269" s="3" t="s">
        <v>4342</v>
      </c>
      <c r="G269" s="3"/>
      <c r="H269" s="3" t="s">
        <v>4341</v>
      </c>
      <c r="I269" s="3"/>
      <c r="J269" s="463">
        <f t="shared" si="47"/>
        <v>0</v>
      </c>
      <c r="K269" s="296" t="s">
        <v>468</v>
      </c>
      <c r="L269">
        <f t="shared" si="48"/>
        <v>6</v>
      </c>
      <c r="M269" s="14">
        <f>'STable 1.1'!B20</f>
        <v>0</v>
      </c>
      <c r="N269" s="14">
        <f>'STable 1.1'!E20</f>
        <v>0</v>
      </c>
      <c r="O269" s="14">
        <f>'STable 1.1'!H20</f>
        <v>0</v>
      </c>
      <c r="P269" s="14">
        <f>'STable 1.1'!K20</f>
        <v>0</v>
      </c>
    </row>
    <row r="270" spans="1:16" x14ac:dyDescent="0.2">
      <c r="A270" s="113" t="str">
        <f>B270&amp;"_"&amp;C270&amp;"_"&amp;".. "&amp;D270</f>
        <v>0269_T1.1_.. Short-term (Nominal Value)</v>
      </c>
      <c r="B270" s="364" t="s">
        <v>3097</v>
      </c>
      <c r="C270" s="364" t="s">
        <v>16</v>
      </c>
      <c r="D270" s="4" t="s">
        <v>501</v>
      </c>
      <c r="E270" s="466" t="str">
        <f t="shared" si="49"/>
        <v>0269_T1.1_Debt Securities, Total, Short-term, Nominal Value</v>
      </c>
      <c r="F270" s="3" t="s">
        <v>4342</v>
      </c>
      <c r="G270" s="467" t="s">
        <v>1</v>
      </c>
      <c r="H270" s="3" t="s">
        <v>4341</v>
      </c>
      <c r="I270" s="3"/>
      <c r="J270" s="463">
        <f t="shared" si="47"/>
        <v>0</v>
      </c>
      <c r="K270" s="110" t="s">
        <v>469</v>
      </c>
      <c r="L270">
        <f t="shared" si="48"/>
        <v>6</v>
      </c>
      <c r="M270" s="14">
        <f>'STable 1.1'!B21</f>
        <v>0</v>
      </c>
      <c r="N270" s="14">
        <f>'STable 1.1'!E21</f>
        <v>0</v>
      </c>
      <c r="O270" s="14">
        <f>'STable 1.1'!H21</f>
        <v>0</v>
      </c>
      <c r="P270" s="14">
        <f>'STable 1.1'!K21</f>
        <v>0</v>
      </c>
    </row>
    <row r="271" spans="1:16" x14ac:dyDescent="0.2">
      <c r="A271" s="113" t="str">
        <f>B271&amp;"_"&amp;C271&amp;"_"&amp;".. "&amp;D271</f>
        <v>0270_T1.1_.. Long-term (Nominal Value)</v>
      </c>
      <c r="B271" s="364" t="s">
        <v>3098</v>
      </c>
      <c r="C271" s="364" t="s">
        <v>16</v>
      </c>
      <c r="D271" s="5" t="s">
        <v>502</v>
      </c>
      <c r="E271" s="466" t="str">
        <f t="shared" si="49"/>
        <v>0270_T1.1_Debt Securities, Total, Long-term, Nominal Value</v>
      </c>
      <c r="F271" s="3" t="s">
        <v>4342</v>
      </c>
      <c r="G271" s="467" t="s">
        <v>3</v>
      </c>
      <c r="H271" s="3" t="s">
        <v>4341</v>
      </c>
      <c r="I271" s="3"/>
      <c r="J271" s="463">
        <f t="shared" si="47"/>
        <v>0</v>
      </c>
      <c r="K271" s="110" t="s">
        <v>470</v>
      </c>
      <c r="L271">
        <f t="shared" si="48"/>
        <v>6</v>
      </c>
      <c r="M271" s="14">
        <f>'STable 1.1'!B22</f>
        <v>0</v>
      </c>
      <c r="N271" s="14">
        <f>'STable 1.1'!E22</f>
        <v>0</v>
      </c>
      <c r="O271" s="14">
        <f>'STable 1.1'!H22</f>
        <v>0</v>
      </c>
      <c r="P271" s="14">
        <f>'STable 1.1'!K22</f>
        <v>0</v>
      </c>
    </row>
    <row r="272" spans="1:16" x14ac:dyDescent="0.2">
      <c r="A272" s="113" t="str">
        <f>B272&amp;"_"&amp;C272&amp;"_"&amp;D272</f>
        <v>0271_T1.1_General Government (Difference Market Value)</v>
      </c>
      <c r="B272" s="364" t="s">
        <v>3099</v>
      </c>
      <c r="C272" s="364" t="s">
        <v>16</v>
      </c>
      <c r="D272" s="3" t="s">
        <v>4426</v>
      </c>
      <c r="E272" s="466" t="str">
        <f>B272&amp;"_"&amp;C272&amp;"_"&amp;F272&amp;", "&amp;H272</f>
        <v>0271_T1.1_General Government, Difference Market Value</v>
      </c>
      <c r="F272" s="293" t="s">
        <v>27</v>
      </c>
      <c r="G272" s="3"/>
      <c r="H272" s="3" t="s">
        <v>4433</v>
      </c>
      <c r="I272" s="3"/>
      <c r="J272" s="463">
        <f t="shared" si="47"/>
        <v>0</v>
      </c>
      <c r="K272" s="296" t="s">
        <v>471</v>
      </c>
      <c r="L272">
        <f t="shared" si="48"/>
        <v>6</v>
      </c>
      <c r="M272" s="14">
        <f>'STable 1.1'!C8</f>
        <v>0</v>
      </c>
      <c r="N272" s="14">
        <f>'STable 1.1'!F8</f>
        <v>0</v>
      </c>
      <c r="O272" s="14">
        <f>'STable 1.1'!I8</f>
        <v>0</v>
      </c>
      <c r="P272" s="14">
        <f>'STable 1.1'!L8</f>
        <v>0</v>
      </c>
    </row>
    <row r="273" spans="1:16" x14ac:dyDescent="0.2">
      <c r="A273" s="113" t="str">
        <f>B273&amp;"_"&amp;C273&amp;"_"&amp;".. "&amp;D273</f>
        <v>0272_T1.1_.. Short-term (Difference Market Value)</v>
      </c>
      <c r="B273" s="364" t="s">
        <v>3100</v>
      </c>
      <c r="C273" s="364" t="s">
        <v>16</v>
      </c>
      <c r="D273" s="473" t="s">
        <v>4427</v>
      </c>
      <c r="E273" s="466" t="str">
        <f>B273&amp;"_"&amp;C273&amp;"_"&amp;F273&amp;", "&amp;G273&amp;", "&amp;H273</f>
        <v>0272_T1.1_General Government, Short-term, Difference Market Value</v>
      </c>
      <c r="F273" s="471" t="s">
        <v>27</v>
      </c>
      <c r="G273" s="467" t="s">
        <v>1</v>
      </c>
      <c r="H273" s="3" t="s">
        <v>4433</v>
      </c>
      <c r="I273" s="3"/>
      <c r="J273" s="463">
        <f t="shared" si="47"/>
        <v>0</v>
      </c>
      <c r="K273" s="110" t="s">
        <v>472</v>
      </c>
      <c r="L273">
        <f t="shared" si="48"/>
        <v>6</v>
      </c>
      <c r="M273" s="14">
        <f>'STable 1.1'!C9</f>
        <v>0</v>
      </c>
      <c r="N273" s="14">
        <f>'STable 1.1'!F9</f>
        <v>0</v>
      </c>
      <c r="O273" s="14">
        <f>'STable 1.1'!I9</f>
        <v>0</v>
      </c>
      <c r="P273" s="14">
        <f>'STable 1.1'!L9</f>
        <v>0</v>
      </c>
    </row>
    <row r="274" spans="1:16" x14ac:dyDescent="0.2">
      <c r="A274" s="113" t="str">
        <f>B274&amp;"_"&amp;C274&amp;"_"&amp;".. "&amp;D274</f>
        <v>0273_T1.1_.. Long-term (Difference Market Value)</v>
      </c>
      <c r="B274" s="364" t="s">
        <v>3101</v>
      </c>
      <c r="C274" s="364" t="s">
        <v>16</v>
      </c>
      <c r="D274" s="629" t="s">
        <v>4428</v>
      </c>
      <c r="E274" s="466" t="str">
        <f>B274&amp;"_"&amp;C274&amp;"_"&amp;F274&amp;", "&amp;G274&amp;", "&amp;H274</f>
        <v>0273_T1.1_General Government, Long-term, Difference Market Value</v>
      </c>
      <c r="F274" s="471" t="s">
        <v>27</v>
      </c>
      <c r="G274" s="467" t="s">
        <v>3</v>
      </c>
      <c r="H274" s="3" t="s">
        <v>4433</v>
      </c>
      <c r="I274" s="3"/>
      <c r="J274" s="463">
        <f t="shared" si="47"/>
        <v>0</v>
      </c>
      <c r="K274" s="110" t="s">
        <v>473</v>
      </c>
      <c r="L274">
        <f t="shared" si="48"/>
        <v>6</v>
      </c>
      <c r="M274" s="14">
        <f>'STable 1.1'!C10</f>
        <v>0</v>
      </c>
      <c r="N274" s="14">
        <f>'STable 1.1'!F10</f>
        <v>0</v>
      </c>
      <c r="O274" s="14">
        <f>'STable 1.1'!I10</f>
        <v>0</v>
      </c>
      <c r="P274" s="14">
        <f>'STable 1.1'!L10</f>
        <v>0</v>
      </c>
    </row>
    <row r="275" spans="1:16" x14ac:dyDescent="0.2">
      <c r="A275" s="113" t="str">
        <f>B275&amp;"_"&amp;C275&amp;"_"&amp;D275</f>
        <v>0274_T1.1_Central Bank (Difference Market Value)</v>
      </c>
      <c r="B275" s="364" t="s">
        <v>3102</v>
      </c>
      <c r="C275" s="364" t="s">
        <v>16</v>
      </c>
      <c r="D275" s="6" t="s">
        <v>4429</v>
      </c>
      <c r="E275" s="466" t="str">
        <f>B275&amp;"_"&amp;C275&amp;"_"&amp;F275&amp;", "&amp;H275</f>
        <v>0274_T1.1_Central Bank, Difference Market Value</v>
      </c>
      <c r="F275" s="293" t="s">
        <v>55</v>
      </c>
      <c r="G275" s="6"/>
      <c r="H275" s="3" t="s">
        <v>4433</v>
      </c>
      <c r="I275" s="3"/>
      <c r="J275" s="463">
        <f t="shared" si="47"/>
        <v>0</v>
      </c>
      <c r="K275" s="296" t="s">
        <v>474</v>
      </c>
      <c r="L275">
        <f t="shared" si="48"/>
        <v>6</v>
      </c>
      <c r="M275" s="14">
        <f>'STable 1.1'!C11</f>
        <v>0</v>
      </c>
      <c r="N275" s="14">
        <f>'STable 1.1'!F11</f>
        <v>0</v>
      </c>
      <c r="O275" s="14">
        <f>'STable 1.1'!I11</f>
        <v>0</v>
      </c>
      <c r="P275" s="14">
        <f>'STable 1.1'!L11</f>
        <v>0</v>
      </c>
    </row>
    <row r="276" spans="1:16" x14ac:dyDescent="0.2">
      <c r="A276" s="113" t="str">
        <f>B276&amp;"_"&amp;C276&amp;"_"&amp;".. "&amp;D276</f>
        <v>0275_T1.1_.. Short-term (Difference Market Value)</v>
      </c>
      <c r="B276" s="364" t="s">
        <v>3103</v>
      </c>
      <c r="C276" s="364" t="s">
        <v>16</v>
      </c>
      <c r="D276" s="629" t="s">
        <v>4427</v>
      </c>
      <c r="E276" s="466" t="str">
        <f t="shared" ref="E276:E277" si="50">B276&amp;"_"&amp;C276&amp;"_"&amp;F276&amp;", "&amp;G276&amp;", "&amp;H276</f>
        <v>0275_T1.1_Central Bank, Short-term, Difference Market Value</v>
      </c>
      <c r="F276" s="293" t="s">
        <v>55</v>
      </c>
      <c r="G276" s="467" t="s">
        <v>1</v>
      </c>
      <c r="H276" s="3" t="s">
        <v>4433</v>
      </c>
      <c r="I276" s="3"/>
      <c r="J276" s="463">
        <f t="shared" si="47"/>
        <v>0</v>
      </c>
      <c r="K276" s="110" t="s">
        <v>475</v>
      </c>
      <c r="L276">
        <f t="shared" si="48"/>
        <v>6</v>
      </c>
      <c r="M276" s="14">
        <f>'STable 1.1'!C12</f>
        <v>0</v>
      </c>
      <c r="N276" s="14">
        <f>'STable 1.1'!F12</f>
        <v>0</v>
      </c>
      <c r="O276" s="14">
        <f>'STable 1.1'!I12</f>
        <v>0</v>
      </c>
      <c r="P276" s="14">
        <f>'STable 1.1'!L12</f>
        <v>0</v>
      </c>
    </row>
    <row r="277" spans="1:16" x14ac:dyDescent="0.2">
      <c r="A277" s="113" t="str">
        <f>B277&amp;"_"&amp;C277&amp;"_"&amp;".. "&amp;D277</f>
        <v>0276_T1.1_.. Long-term (Difference Market Value)</v>
      </c>
      <c r="B277" s="364" t="s">
        <v>3104</v>
      </c>
      <c r="C277" s="364" t="s">
        <v>16</v>
      </c>
      <c r="D277" s="629" t="s">
        <v>4428</v>
      </c>
      <c r="E277" s="466" t="str">
        <f t="shared" si="50"/>
        <v>0276_T1.1_Central Bank, Long-term, Difference Market Value</v>
      </c>
      <c r="F277" s="293" t="s">
        <v>55</v>
      </c>
      <c r="G277" s="467" t="s">
        <v>3</v>
      </c>
      <c r="H277" s="3" t="s">
        <v>4433</v>
      </c>
      <c r="I277" s="3"/>
      <c r="J277" s="463">
        <f t="shared" si="47"/>
        <v>0</v>
      </c>
      <c r="K277" s="110" t="s">
        <v>476</v>
      </c>
      <c r="L277">
        <f t="shared" si="48"/>
        <v>6</v>
      </c>
      <c r="M277" s="14">
        <f>'STable 1.1'!C13</f>
        <v>0</v>
      </c>
      <c r="N277" s="14">
        <f>'STable 1.1'!F13</f>
        <v>0</v>
      </c>
      <c r="O277" s="14">
        <f>'STable 1.1'!I13</f>
        <v>0</v>
      </c>
      <c r="P277" s="14">
        <f>'STable 1.1'!L13</f>
        <v>0</v>
      </c>
    </row>
    <row r="278" spans="1:16" x14ac:dyDescent="0.2">
      <c r="A278" s="113" t="str">
        <f>B278&amp;"_"&amp;C278&amp;"_"&amp;D278</f>
        <v>0277_T1.1_Deposit-Taking Corporations, except the Central Bank (Difference Market Value)</v>
      </c>
      <c r="B278" s="364" t="s">
        <v>3105</v>
      </c>
      <c r="C278" s="364" t="s">
        <v>16</v>
      </c>
      <c r="D278" s="3" t="s">
        <v>4430</v>
      </c>
      <c r="E278" s="466" t="str">
        <f>B278&amp;"_"&amp;C278&amp;"_"&amp;F278&amp;", "&amp;H278</f>
        <v>0277_T1.1_Deposit-Taking Corporations, except the Central Bank, Difference Market Value</v>
      </c>
      <c r="F278" s="293" t="s">
        <v>56</v>
      </c>
      <c r="G278" s="3"/>
      <c r="H278" s="3" t="s">
        <v>4433</v>
      </c>
      <c r="I278" s="3"/>
      <c r="J278" s="463">
        <f t="shared" si="47"/>
        <v>0</v>
      </c>
      <c r="K278" s="296" t="s">
        <v>477</v>
      </c>
      <c r="L278">
        <f t="shared" si="48"/>
        <v>6</v>
      </c>
      <c r="M278" s="14">
        <f>'STable 1.1'!C14</f>
        <v>0</v>
      </c>
      <c r="N278" s="14">
        <f>'STable 1.1'!F14</f>
        <v>0</v>
      </c>
      <c r="O278" s="14">
        <f>'STable 1.1'!I14</f>
        <v>0</v>
      </c>
      <c r="P278" s="14">
        <f>'STable 1.1'!L14</f>
        <v>0</v>
      </c>
    </row>
    <row r="279" spans="1:16" x14ac:dyDescent="0.2">
      <c r="A279" s="113" t="str">
        <f>B279&amp;"_"&amp;C279&amp;"_"&amp;".. "&amp;D279</f>
        <v>0278_T1.1_.. Short-term (Difference Market Value)</v>
      </c>
      <c r="B279" s="364" t="s">
        <v>3106</v>
      </c>
      <c r="C279" s="364" t="s">
        <v>16</v>
      </c>
      <c r="D279" s="629" t="s">
        <v>4427</v>
      </c>
      <c r="E279" s="466" t="str">
        <f t="shared" ref="E279:E280" si="51">B279&amp;"_"&amp;C279&amp;"_"&amp;F279&amp;", "&amp;G279&amp;", "&amp;H279</f>
        <v>0278_T1.1_Deposit-Taking Corporations, except the Central Bank, Short-term, Difference Market Value</v>
      </c>
      <c r="F279" s="293" t="s">
        <v>56</v>
      </c>
      <c r="G279" s="467" t="s">
        <v>1</v>
      </c>
      <c r="H279" s="3" t="s">
        <v>4433</v>
      </c>
      <c r="I279" s="3"/>
      <c r="J279" s="463">
        <f t="shared" si="47"/>
        <v>0</v>
      </c>
      <c r="K279" s="110" t="s">
        <v>478</v>
      </c>
      <c r="L279">
        <f t="shared" si="48"/>
        <v>6</v>
      </c>
      <c r="M279" s="14">
        <f>'STable 1.1'!C15</f>
        <v>0</v>
      </c>
      <c r="N279" s="14">
        <f>'STable 1.1'!F15</f>
        <v>0</v>
      </c>
      <c r="O279" s="14">
        <f>'STable 1.1'!I15</f>
        <v>0</v>
      </c>
      <c r="P279" s="14">
        <f>'STable 1.1'!L15</f>
        <v>0</v>
      </c>
    </row>
    <row r="280" spans="1:16" x14ac:dyDescent="0.2">
      <c r="A280" s="113" t="str">
        <f>B280&amp;"_"&amp;C280&amp;"_"&amp;".. "&amp;D280</f>
        <v>0279_T1.1_.. Long-term (Difference Market Value)</v>
      </c>
      <c r="B280" s="364" t="s">
        <v>3107</v>
      </c>
      <c r="C280" s="364" t="s">
        <v>16</v>
      </c>
      <c r="D280" s="629" t="s">
        <v>4428</v>
      </c>
      <c r="E280" s="466" t="str">
        <f t="shared" si="51"/>
        <v>0279_T1.1_Deposit-Taking Corporations, except the Central Bank, Long-term, Difference Market Value</v>
      </c>
      <c r="F280" s="293" t="s">
        <v>56</v>
      </c>
      <c r="G280" s="467" t="s">
        <v>3</v>
      </c>
      <c r="H280" s="3" t="s">
        <v>4433</v>
      </c>
      <c r="I280" s="3"/>
      <c r="J280" s="463">
        <f t="shared" si="47"/>
        <v>0</v>
      </c>
      <c r="K280" s="110" t="s">
        <v>479</v>
      </c>
      <c r="L280">
        <f t="shared" si="48"/>
        <v>6</v>
      </c>
      <c r="M280" s="14">
        <f>'STable 1.1'!C16</f>
        <v>0</v>
      </c>
      <c r="N280" s="14">
        <f>'STable 1.1'!F16</f>
        <v>0</v>
      </c>
      <c r="O280" s="14">
        <f>'STable 1.1'!I16</f>
        <v>0</v>
      </c>
      <c r="P280" s="14">
        <f>'STable 1.1'!L16</f>
        <v>0</v>
      </c>
    </row>
    <row r="281" spans="1:16" x14ac:dyDescent="0.2">
      <c r="A281" s="113" t="str">
        <f>B281&amp;"_"&amp;C281&amp;"_"&amp;D281</f>
        <v>0280_T1.1_Other Sectors (Difference Market Value)</v>
      </c>
      <c r="B281" s="364" t="s">
        <v>3108</v>
      </c>
      <c r="C281" s="364" t="s">
        <v>16</v>
      </c>
      <c r="D281" s="3" t="s">
        <v>4431</v>
      </c>
      <c r="E281" s="466" t="str">
        <f>B281&amp;"_"&amp;C281&amp;"_"&amp;F281&amp;", "&amp;H281</f>
        <v>0280_T1.1_Other Sectors, Difference Market Value</v>
      </c>
      <c r="F281" s="293" t="s">
        <v>57</v>
      </c>
      <c r="G281" s="3"/>
      <c r="H281" s="3" t="s">
        <v>4433</v>
      </c>
      <c r="I281" s="3"/>
      <c r="J281" s="463">
        <f t="shared" si="47"/>
        <v>0</v>
      </c>
      <c r="K281" s="296" t="s">
        <v>480</v>
      </c>
      <c r="L281">
        <f t="shared" si="48"/>
        <v>6</v>
      </c>
      <c r="M281" s="14">
        <f>'STable 1.1'!C17</f>
        <v>0</v>
      </c>
      <c r="N281" s="14">
        <f>'STable 1.1'!F17</f>
        <v>0</v>
      </c>
      <c r="O281" s="14">
        <f>'STable 1.1'!I17</f>
        <v>0</v>
      </c>
      <c r="P281" s="14">
        <f>'STable 1.1'!L17</f>
        <v>0</v>
      </c>
    </row>
    <row r="282" spans="1:16" x14ac:dyDescent="0.2">
      <c r="A282" s="113" t="str">
        <f>B282&amp;"_"&amp;C282&amp;"_"&amp;".. "&amp;D282</f>
        <v>0281_T1.1_.. Short-term (Difference Market Value)</v>
      </c>
      <c r="B282" s="364" t="s">
        <v>3109</v>
      </c>
      <c r="C282" s="364" t="s">
        <v>16</v>
      </c>
      <c r="D282" s="473" t="s">
        <v>4427</v>
      </c>
      <c r="E282" s="466" t="str">
        <f t="shared" ref="E282:E283" si="52">B282&amp;"_"&amp;C282&amp;"_"&amp;F282&amp;", "&amp;G282&amp;", "&amp;H282</f>
        <v>0281_T1.1_Other Sectors, Short-term, Difference Market Value</v>
      </c>
      <c r="F282" s="293" t="s">
        <v>57</v>
      </c>
      <c r="G282" s="467" t="s">
        <v>1</v>
      </c>
      <c r="H282" s="3" t="s">
        <v>4433</v>
      </c>
      <c r="I282" s="3"/>
      <c r="J282" s="463">
        <f t="shared" si="47"/>
        <v>0</v>
      </c>
      <c r="K282" s="110" t="s">
        <v>481</v>
      </c>
      <c r="L282">
        <f t="shared" si="48"/>
        <v>6</v>
      </c>
      <c r="M282" s="14">
        <f>'STable 1.1'!C18</f>
        <v>0</v>
      </c>
      <c r="N282" s="14">
        <f>'STable 1.1'!F18</f>
        <v>0</v>
      </c>
      <c r="O282" s="14">
        <f>'STable 1.1'!I18</f>
        <v>0</v>
      </c>
      <c r="P282" s="14">
        <f>'STable 1.1'!L18</f>
        <v>0</v>
      </c>
    </row>
    <row r="283" spans="1:16" x14ac:dyDescent="0.2">
      <c r="A283" s="113" t="str">
        <f>B283&amp;"_"&amp;C283&amp;"_"&amp;".. "&amp;D283</f>
        <v>0282_T1.1_.. Long-term (Difference Market Value)</v>
      </c>
      <c r="B283" s="364" t="s">
        <v>3110</v>
      </c>
      <c r="C283" s="364" t="s">
        <v>16</v>
      </c>
      <c r="D283" s="629" t="s">
        <v>4428</v>
      </c>
      <c r="E283" s="466" t="str">
        <f t="shared" si="52"/>
        <v>0282_T1.1_Other Sectors, Long-term, Difference Market Value</v>
      </c>
      <c r="F283" s="293" t="s">
        <v>57</v>
      </c>
      <c r="G283" s="467" t="s">
        <v>3</v>
      </c>
      <c r="H283" s="3" t="s">
        <v>4433</v>
      </c>
      <c r="I283" s="3"/>
      <c r="J283" s="463">
        <f t="shared" si="47"/>
        <v>0</v>
      </c>
      <c r="K283" s="110" t="s">
        <v>482</v>
      </c>
      <c r="L283">
        <f t="shared" si="48"/>
        <v>6</v>
      </c>
      <c r="M283" s="14">
        <f>'STable 1.1'!C19</f>
        <v>0</v>
      </c>
      <c r="N283" s="14">
        <f>'STable 1.1'!F19</f>
        <v>0</v>
      </c>
      <c r="O283" s="14">
        <f>'STable 1.1'!I19</f>
        <v>0</v>
      </c>
      <c r="P283" s="14">
        <f>'STable 1.1'!L19</f>
        <v>0</v>
      </c>
    </row>
    <row r="284" spans="1:16" x14ac:dyDescent="0.2">
      <c r="A284" s="113" t="str">
        <f>B284&amp;"_"&amp;C284&amp;"_"&amp;D284</f>
        <v>0283_T1.1_Total (Difference Market Value)</v>
      </c>
      <c r="B284" s="364" t="s">
        <v>3111</v>
      </c>
      <c r="C284" s="364" t="s">
        <v>16</v>
      </c>
      <c r="D284" s="3" t="s">
        <v>4432</v>
      </c>
      <c r="E284" s="466" t="str">
        <f>B284&amp;"_"&amp;C284&amp;"_"&amp;F284&amp;", "&amp;H284</f>
        <v>0283_T1.1_Debt Securities, Total, Difference Market Value</v>
      </c>
      <c r="F284" s="3" t="s">
        <v>4342</v>
      </c>
      <c r="G284" s="3"/>
      <c r="H284" s="3" t="s">
        <v>4433</v>
      </c>
      <c r="I284" s="3"/>
      <c r="J284" s="463">
        <f t="shared" si="47"/>
        <v>0</v>
      </c>
      <c r="K284" s="296" t="s">
        <v>483</v>
      </c>
      <c r="L284">
        <f t="shared" si="48"/>
        <v>6</v>
      </c>
      <c r="M284" s="14">
        <f>'STable 1.1'!C20</f>
        <v>0</v>
      </c>
      <c r="N284" s="14">
        <f>'STable 1.1'!F20</f>
        <v>0</v>
      </c>
      <c r="O284" s="14">
        <f>'STable 1.1'!I20</f>
        <v>0</v>
      </c>
      <c r="P284" s="14">
        <f>'STable 1.1'!L20</f>
        <v>0</v>
      </c>
    </row>
    <row r="285" spans="1:16" x14ac:dyDescent="0.2">
      <c r="A285" s="113" t="str">
        <f>B285&amp;"_"&amp;C285&amp;"_"&amp;".. "&amp;D285</f>
        <v>0284_T1.1_.. Short-term (Difference Market Value)</v>
      </c>
      <c r="B285" s="364" t="s">
        <v>3112</v>
      </c>
      <c r="C285" s="364" t="s">
        <v>16</v>
      </c>
      <c r="D285" s="473" t="s">
        <v>4427</v>
      </c>
      <c r="E285" s="466" t="str">
        <f t="shared" ref="E285:E286" si="53">B285&amp;"_"&amp;C285&amp;"_"&amp;F285&amp;", "&amp;G285&amp;", "&amp;H285</f>
        <v>0284_T1.1_Debt Securities, Total, Short-term, Difference Market Value</v>
      </c>
      <c r="F285" s="3" t="s">
        <v>4342</v>
      </c>
      <c r="G285" s="467" t="s">
        <v>1</v>
      </c>
      <c r="H285" s="3" t="s">
        <v>4433</v>
      </c>
      <c r="I285" s="3"/>
      <c r="J285" s="463">
        <f t="shared" si="47"/>
        <v>0</v>
      </c>
      <c r="K285" s="110" t="s">
        <v>484</v>
      </c>
      <c r="L285">
        <f t="shared" si="48"/>
        <v>6</v>
      </c>
      <c r="M285" s="14">
        <f>'STable 1.1'!C21</f>
        <v>0</v>
      </c>
      <c r="N285" s="14">
        <f>'STable 1.1'!F21</f>
        <v>0</v>
      </c>
      <c r="O285" s="14">
        <f>'STable 1.1'!I21</f>
        <v>0</v>
      </c>
      <c r="P285" s="14">
        <f>'STable 1.1'!L21</f>
        <v>0</v>
      </c>
    </row>
    <row r="286" spans="1:16" x14ac:dyDescent="0.2">
      <c r="A286" s="113" t="str">
        <f>B286&amp;"_"&amp;C286&amp;"_"&amp;".. "&amp;D286</f>
        <v>0285_T1.1_.. Long-term (Difference Market Value)</v>
      </c>
      <c r="B286" s="364" t="s">
        <v>3113</v>
      </c>
      <c r="C286" s="364" t="s">
        <v>16</v>
      </c>
      <c r="D286" s="629" t="s">
        <v>4428</v>
      </c>
      <c r="E286" s="466" t="str">
        <f t="shared" si="53"/>
        <v>0285_T1.1_Debt Securities, Total, Long-term, Difference Market Value</v>
      </c>
      <c r="F286" s="3" t="s">
        <v>4342</v>
      </c>
      <c r="G286" s="467" t="s">
        <v>3</v>
      </c>
      <c r="H286" s="3" t="s">
        <v>4433</v>
      </c>
      <c r="I286" s="3"/>
      <c r="J286" s="463">
        <f t="shared" si="47"/>
        <v>0</v>
      </c>
      <c r="K286" s="110" t="s">
        <v>485</v>
      </c>
      <c r="L286">
        <f t="shared" si="48"/>
        <v>6</v>
      </c>
      <c r="M286" s="14">
        <f>'STable 1.1'!C22</f>
        <v>0</v>
      </c>
      <c r="N286" s="14">
        <f>'STable 1.1'!F22</f>
        <v>0</v>
      </c>
      <c r="O286" s="14">
        <f>'STable 1.1'!I22</f>
        <v>0</v>
      </c>
      <c r="P286" s="14">
        <f>'STable 1.1'!L22</f>
        <v>0</v>
      </c>
    </row>
    <row r="287" spans="1:16" x14ac:dyDescent="0.2">
      <c r="A287" s="113" t="str">
        <f>B287&amp;"_"&amp;C287&amp;"_"&amp;D287</f>
        <v>0286_T1.1_General Government (Market Value)</v>
      </c>
      <c r="B287" s="364" t="s">
        <v>3114</v>
      </c>
      <c r="C287" s="364" t="s">
        <v>16</v>
      </c>
      <c r="D287" s="3" t="s">
        <v>4339</v>
      </c>
      <c r="E287" s="466" t="str">
        <f>B287&amp;"_"&amp;C287&amp;"_"&amp;F287&amp;", "&amp;H287</f>
        <v>0286_T1.1_General Government, Market Value</v>
      </c>
      <c r="F287" s="293" t="s">
        <v>27</v>
      </c>
      <c r="G287" s="3"/>
      <c r="H287" s="3" t="s">
        <v>121</v>
      </c>
      <c r="I287" s="3"/>
      <c r="J287" s="463">
        <f t="shared" si="47"/>
        <v>0</v>
      </c>
      <c r="K287" s="296" t="s">
        <v>486</v>
      </c>
      <c r="L287">
        <f t="shared" si="48"/>
        <v>6</v>
      </c>
      <c r="M287" s="14">
        <f>'STable 1.1'!D8</f>
        <v>0</v>
      </c>
      <c r="N287" s="14">
        <f>'STable 1.1'!G8</f>
        <v>0</v>
      </c>
      <c r="O287" s="14">
        <f>'STable 1.1'!J8</f>
        <v>0</v>
      </c>
      <c r="P287" s="14">
        <f>'STable 1.1'!M8</f>
        <v>0</v>
      </c>
    </row>
    <row r="288" spans="1:16" x14ac:dyDescent="0.2">
      <c r="A288" s="113" t="str">
        <f>B288&amp;"_"&amp;C288&amp;"_"&amp;".. "&amp;D288</f>
        <v>0287_T1.1_.. Short-term (Market Value)</v>
      </c>
      <c r="B288" s="364" t="s">
        <v>3115</v>
      </c>
      <c r="C288" s="364" t="s">
        <v>16</v>
      </c>
      <c r="D288" s="4" t="s">
        <v>507</v>
      </c>
      <c r="E288" s="466" t="str">
        <f>B288&amp;"_"&amp;C288&amp;"_"&amp;F288&amp;", "&amp;G288&amp;", "&amp;H288</f>
        <v>0287_T1.1_General Government, Short-term, Market Value</v>
      </c>
      <c r="F288" s="471" t="s">
        <v>27</v>
      </c>
      <c r="G288" s="467" t="s">
        <v>1</v>
      </c>
      <c r="H288" s="3" t="s">
        <v>121</v>
      </c>
      <c r="I288" s="3"/>
      <c r="J288" s="463">
        <f t="shared" si="47"/>
        <v>0</v>
      </c>
      <c r="K288" s="110" t="s">
        <v>487</v>
      </c>
      <c r="L288">
        <f t="shared" si="48"/>
        <v>6</v>
      </c>
      <c r="M288" s="14">
        <f>'STable 1.1'!D9</f>
        <v>0</v>
      </c>
      <c r="N288" s="14">
        <f>'STable 1.1'!G9</f>
        <v>0</v>
      </c>
      <c r="O288" s="14">
        <f>'STable 1.1'!J9</f>
        <v>0</v>
      </c>
      <c r="P288" s="14">
        <f>'STable 1.1'!M9</f>
        <v>0</v>
      </c>
    </row>
    <row r="289" spans="1:16" x14ac:dyDescent="0.2">
      <c r="A289" s="113" t="str">
        <f>B289&amp;"_"&amp;C289&amp;"_"&amp;".. "&amp;D289</f>
        <v>0288_T1.1_.. Long-term (Market Value)</v>
      </c>
      <c r="B289" s="364" t="s">
        <v>3116</v>
      </c>
      <c r="C289" s="364" t="s">
        <v>16</v>
      </c>
      <c r="D289" s="5" t="s">
        <v>508</v>
      </c>
      <c r="E289" s="466" t="str">
        <f>B289&amp;"_"&amp;C289&amp;"_"&amp;F289&amp;", "&amp;G289&amp;", "&amp;H289</f>
        <v>0288_T1.1_General Government, Long-term, Market Value</v>
      </c>
      <c r="F289" s="471" t="s">
        <v>27</v>
      </c>
      <c r="G289" s="467" t="s">
        <v>3</v>
      </c>
      <c r="H289" s="3" t="s">
        <v>121</v>
      </c>
      <c r="I289" s="3"/>
      <c r="J289" s="463">
        <f t="shared" si="47"/>
        <v>0</v>
      </c>
      <c r="K289" s="110" t="s">
        <v>488</v>
      </c>
      <c r="L289">
        <f t="shared" si="48"/>
        <v>6</v>
      </c>
      <c r="M289" s="14">
        <f>'STable 1.1'!D10</f>
        <v>0</v>
      </c>
      <c r="N289" s="14">
        <f>'STable 1.1'!G10</f>
        <v>0</v>
      </c>
      <c r="O289" s="14">
        <f>'STable 1.1'!J10</f>
        <v>0</v>
      </c>
      <c r="P289" s="14">
        <f>'STable 1.1'!M10</f>
        <v>0</v>
      </c>
    </row>
    <row r="290" spans="1:16" x14ac:dyDescent="0.2">
      <c r="A290" s="113" t="str">
        <f>B290&amp;"_"&amp;C290&amp;"_"&amp;D290</f>
        <v>0289_T1.1_Central Bank (Market Value)</v>
      </c>
      <c r="B290" s="364" t="s">
        <v>3117</v>
      </c>
      <c r="C290" s="364" t="s">
        <v>16</v>
      </c>
      <c r="D290" s="6" t="s">
        <v>509</v>
      </c>
      <c r="E290" s="466" t="str">
        <f>B290&amp;"_"&amp;C290&amp;"_"&amp;F290&amp;", "&amp;H290</f>
        <v>0289_T1.1_Central Bank, Market Value</v>
      </c>
      <c r="F290" s="293" t="s">
        <v>55</v>
      </c>
      <c r="G290" s="6"/>
      <c r="H290" s="3" t="s">
        <v>121</v>
      </c>
      <c r="I290" s="3"/>
      <c r="J290" s="463">
        <f t="shared" si="47"/>
        <v>0</v>
      </c>
      <c r="K290" s="296" t="s">
        <v>489</v>
      </c>
      <c r="L290">
        <f t="shared" si="48"/>
        <v>6</v>
      </c>
      <c r="M290" s="14">
        <f>'STable 1.1'!D11</f>
        <v>0</v>
      </c>
      <c r="N290" s="14">
        <f>'STable 1.1'!G11</f>
        <v>0</v>
      </c>
      <c r="O290" s="14">
        <f>'STable 1.1'!J11</f>
        <v>0</v>
      </c>
      <c r="P290" s="14">
        <f>'STable 1.1'!M11</f>
        <v>0</v>
      </c>
    </row>
    <row r="291" spans="1:16" x14ac:dyDescent="0.2">
      <c r="A291" s="113" t="str">
        <f>B291&amp;"_"&amp;C291&amp;"_"&amp;".. "&amp;D291</f>
        <v>0290_T1.1_.. Short-term (Market Value)</v>
      </c>
      <c r="B291" s="364" t="s">
        <v>3118</v>
      </c>
      <c r="C291" s="364" t="s">
        <v>16</v>
      </c>
      <c r="D291" s="5" t="s">
        <v>507</v>
      </c>
      <c r="E291" s="466" t="str">
        <f t="shared" ref="E291:E292" si="54">B291&amp;"_"&amp;C291&amp;"_"&amp;F291&amp;", "&amp;G291&amp;", "&amp;H291</f>
        <v>0290_T1.1_Central Bank, Short-term, Market Value</v>
      </c>
      <c r="F291" s="293" t="s">
        <v>55</v>
      </c>
      <c r="G291" s="467" t="s">
        <v>1</v>
      </c>
      <c r="H291" s="3" t="s">
        <v>121</v>
      </c>
      <c r="I291" s="3"/>
      <c r="J291" s="463">
        <f t="shared" si="47"/>
        <v>0</v>
      </c>
      <c r="K291" s="110" t="s">
        <v>490</v>
      </c>
      <c r="L291">
        <f t="shared" si="48"/>
        <v>6</v>
      </c>
      <c r="M291" s="14">
        <f>'STable 1.1'!D12</f>
        <v>0</v>
      </c>
      <c r="N291" s="14">
        <f>'STable 1.1'!G12</f>
        <v>0</v>
      </c>
      <c r="O291" s="14">
        <f>'STable 1.1'!J12</f>
        <v>0</v>
      </c>
      <c r="P291" s="14">
        <f>'STable 1.1'!M12</f>
        <v>0</v>
      </c>
    </row>
    <row r="292" spans="1:16" x14ac:dyDescent="0.2">
      <c r="A292" s="113" t="str">
        <f>B292&amp;"_"&amp;C292&amp;"_"&amp;".. "&amp;D292</f>
        <v>0291_T1.1_.. Long-term (Market Value)</v>
      </c>
      <c r="B292" s="364" t="s">
        <v>3119</v>
      </c>
      <c r="C292" s="364" t="s">
        <v>16</v>
      </c>
      <c r="D292" s="5" t="s">
        <v>508</v>
      </c>
      <c r="E292" s="466" t="str">
        <f t="shared" si="54"/>
        <v>0291_T1.1_Central Bank, Long-term, Market Value</v>
      </c>
      <c r="F292" s="293" t="s">
        <v>55</v>
      </c>
      <c r="G292" s="467" t="s">
        <v>3</v>
      </c>
      <c r="H292" s="3" t="s">
        <v>121</v>
      </c>
      <c r="I292" s="3"/>
      <c r="J292" s="463">
        <f t="shared" si="47"/>
        <v>0</v>
      </c>
      <c r="K292" s="110" t="s">
        <v>491</v>
      </c>
      <c r="L292">
        <f t="shared" si="48"/>
        <v>6</v>
      </c>
      <c r="M292" s="14">
        <f>'STable 1.1'!D13</f>
        <v>0</v>
      </c>
      <c r="N292" s="14">
        <f>'STable 1.1'!G13</f>
        <v>0</v>
      </c>
      <c r="O292" s="14">
        <f>'STable 1.1'!J13</f>
        <v>0</v>
      </c>
      <c r="P292" s="14">
        <f>'STable 1.1'!M13</f>
        <v>0</v>
      </c>
    </row>
    <row r="293" spans="1:16" x14ac:dyDescent="0.2">
      <c r="A293" s="113" t="str">
        <f>B293&amp;"_"&amp;C293&amp;"_"&amp;D293</f>
        <v>0292_T1.1_Deposit-Taking Corporations, except the Central Bank (Market Value)</v>
      </c>
      <c r="B293" s="364" t="s">
        <v>3120</v>
      </c>
      <c r="C293" s="364" t="s">
        <v>16</v>
      </c>
      <c r="D293" s="3" t="s">
        <v>510</v>
      </c>
      <c r="E293" s="466" t="str">
        <f>B293&amp;"_"&amp;C293&amp;"_"&amp;F293&amp;", "&amp;H293</f>
        <v>0292_T1.1_Deposit-Taking Corporations, except the Central Bank, Market Value</v>
      </c>
      <c r="F293" s="293" t="s">
        <v>56</v>
      </c>
      <c r="G293" s="3"/>
      <c r="H293" s="3" t="s">
        <v>121</v>
      </c>
      <c r="I293" s="3"/>
      <c r="J293" s="463">
        <f t="shared" si="47"/>
        <v>0</v>
      </c>
      <c r="K293" s="296" t="s">
        <v>492</v>
      </c>
      <c r="L293">
        <f t="shared" si="48"/>
        <v>6</v>
      </c>
      <c r="M293" s="14">
        <f>'STable 1.1'!D14</f>
        <v>0</v>
      </c>
      <c r="N293" s="14">
        <f>'STable 1.1'!G14</f>
        <v>0</v>
      </c>
      <c r="O293" s="14">
        <f>'STable 1.1'!J14</f>
        <v>0</v>
      </c>
      <c r="P293" s="14">
        <f>'STable 1.1'!M14</f>
        <v>0</v>
      </c>
    </row>
    <row r="294" spans="1:16" x14ac:dyDescent="0.2">
      <c r="A294" s="113" t="str">
        <f>B294&amp;"_"&amp;C294&amp;"_"&amp;".. "&amp;D294</f>
        <v>0293_T1.1_.. Short-term (Market Value)</v>
      </c>
      <c r="B294" s="364" t="s">
        <v>3121</v>
      </c>
      <c r="C294" s="364" t="s">
        <v>16</v>
      </c>
      <c r="D294" s="5" t="s">
        <v>507</v>
      </c>
      <c r="E294" s="466" t="str">
        <f t="shared" ref="E294:E295" si="55">B294&amp;"_"&amp;C294&amp;"_"&amp;F294&amp;", "&amp;G294&amp;", "&amp;H294</f>
        <v>0293_T1.1_Deposit-Taking Corporations, except the Central Bank, Short-term, Market Value</v>
      </c>
      <c r="F294" s="293" t="s">
        <v>56</v>
      </c>
      <c r="G294" s="467" t="s">
        <v>1</v>
      </c>
      <c r="H294" s="3" t="s">
        <v>121</v>
      </c>
      <c r="I294" s="3"/>
      <c r="J294" s="463">
        <f t="shared" si="47"/>
        <v>0</v>
      </c>
      <c r="K294" s="110" t="s">
        <v>493</v>
      </c>
      <c r="L294">
        <f t="shared" si="48"/>
        <v>6</v>
      </c>
      <c r="M294" s="14">
        <f>'STable 1.1'!D15</f>
        <v>0</v>
      </c>
      <c r="N294" s="14">
        <f>'STable 1.1'!G15</f>
        <v>0</v>
      </c>
      <c r="O294" s="14">
        <f>'STable 1.1'!J15</f>
        <v>0</v>
      </c>
      <c r="P294" s="14">
        <f>'STable 1.1'!M15</f>
        <v>0</v>
      </c>
    </row>
    <row r="295" spans="1:16" x14ac:dyDescent="0.2">
      <c r="A295" s="113" t="str">
        <f>B295&amp;"_"&amp;C295&amp;"_"&amp;".. "&amp;D295</f>
        <v>0294_T1.1_.. Long-term (Market Value)</v>
      </c>
      <c r="B295" s="364" t="s">
        <v>3122</v>
      </c>
      <c r="C295" s="364" t="s">
        <v>16</v>
      </c>
      <c r="D295" s="5" t="s">
        <v>508</v>
      </c>
      <c r="E295" s="466" t="str">
        <f t="shared" si="55"/>
        <v>0294_T1.1_Deposit-Taking Corporations, except the Central Bank, Long-term, Market Value</v>
      </c>
      <c r="F295" s="293" t="s">
        <v>56</v>
      </c>
      <c r="G295" s="467" t="s">
        <v>3</v>
      </c>
      <c r="H295" s="3" t="s">
        <v>121</v>
      </c>
      <c r="I295" s="3"/>
      <c r="J295" s="463">
        <f t="shared" si="47"/>
        <v>0</v>
      </c>
      <c r="K295" s="110" t="s">
        <v>494</v>
      </c>
      <c r="L295">
        <f t="shared" si="48"/>
        <v>6</v>
      </c>
      <c r="M295" s="14">
        <f>'STable 1.1'!D16</f>
        <v>0</v>
      </c>
      <c r="N295" s="14">
        <f>'STable 1.1'!G16</f>
        <v>0</v>
      </c>
      <c r="O295" s="14">
        <f>'STable 1.1'!J16</f>
        <v>0</v>
      </c>
      <c r="P295" s="14">
        <f>'STable 1.1'!M16</f>
        <v>0</v>
      </c>
    </row>
    <row r="296" spans="1:16" x14ac:dyDescent="0.2">
      <c r="A296" s="113" t="str">
        <f>B296&amp;"_"&amp;C296&amp;"_"&amp;D296</f>
        <v>0295_T1.1_Other Sectors (Market Value)</v>
      </c>
      <c r="B296" s="364" t="s">
        <v>3123</v>
      </c>
      <c r="C296" s="364" t="s">
        <v>16</v>
      </c>
      <c r="D296" s="3" t="s">
        <v>4340</v>
      </c>
      <c r="E296" s="466" t="str">
        <f>B296&amp;"_"&amp;C296&amp;"_"&amp;F296&amp;", "&amp;H296</f>
        <v>0295_T1.1_Other Sectors, Market Value</v>
      </c>
      <c r="F296" s="293" t="s">
        <v>57</v>
      </c>
      <c r="G296" s="3"/>
      <c r="H296" s="3" t="s">
        <v>121</v>
      </c>
      <c r="I296" s="3"/>
      <c r="J296" s="463">
        <f t="shared" si="47"/>
        <v>0</v>
      </c>
      <c r="K296" s="296" t="s">
        <v>495</v>
      </c>
      <c r="L296">
        <f t="shared" si="48"/>
        <v>6</v>
      </c>
      <c r="M296" s="14">
        <f>'STable 1.1'!D17</f>
        <v>0</v>
      </c>
      <c r="N296" s="14">
        <f>'STable 1.1'!G17</f>
        <v>0</v>
      </c>
      <c r="O296" s="14">
        <f>'STable 1.1'!J17</f>
        <v>0</v>
      </c>
      <c r="P296" s="14">
        <f>'STable 1.1'!M17</f>
        <v>0</v>
      </c>
    </row>
    <row r="297" spans="1:16" x14ac:dyDescent="0.2">
      <c r="A297" s="113" t="str">
        <f>B297&amp;"_"&amp;C297&amp;"_"&amp;".. "&amp;D297</f>
        <v>0296_T1.1_.. Short-term (Market Value)</v>
      </c>
      <c r="B297" s="364" t="s">
        <v>3124</v>
      </c>
      <c r="C297" s="364" t="s">
        <v>16</v>
      </c>
      <c r="D297" s="4" t="s">
        <v>507</v>
      </c>
      <c r="E297" s="466" t="str">
        <f t="shared" ref="E297:E298" si="56">B297&amp;"_"&amp;C297&amp;"_"&amp;F297&amp;", "&amp;G297&amp;", "&amp;H297</f>
        <v>0296_T1.1_Other Sectors, Short-term, Market Value</v>
      </c>
      <c r="F297" s="293" t="s">
        <v>57</v>
      </c>
      <c r="G297" s="467" t="s">
        <v>1</v>
      </c>
      <c r="H297" s="3" t="s">
        <v>121</v>
      </c>
      <c r="I297" s="3"/>
      <c r="J297" s="463">
        <f t="shared" si="47"/>
        <v>0</v>
      </c>
      <c r="K297" s="110" t="s">
        <v>496</v>
      </c>
      <c r="L297">
        <f t="shared" si="48"/>
        <v>6</v>
      </c>
      <c r="M297" s="14">
        <f>'STable 1.1'!D18</f>
        <v>0</v>
      </c>
      <c r="N297" s="14">
        <f>'STable 1.1'!G18</f>
        <v>0</v>
      </c>
      <c r="O297" s="14">
        <f>'STable 1.1'!J18</f>
        <v>0</v>
      </c>
      <c r="P297" s="14">
        <f>'STable 1.1'!M18</f>
        <v>0</v>
      </c>
    </row>
    <row r="298" spans="1:16" x14ac:dyDescent="0.2">
      <c r="A298" s="113" t="str">
        <f>B298&amp;"_"&amp;C298&amp;"_"&amp;".. "&amp;D298</f>
        <v>0297_T1.1_.. Long-term (Market Value)</v>
      </c>
      <c r="B298" s="364" t="s">
        <v>3125</v>
      </c>
      <c r="C298" s="364" t="s">
        <v>16</v>
      </c>
      <c r="D298" s="5" t="s">
        <v>508</v>
      </c>
      <c r="E298" s="466" t="str">
        <f t="shared" si="56"/>
        <v>0297_T1.1_Other Sectors, Long-term, Market Value</v>
      </c>
      <c r="F298" s="293" t="s">
        <v>57</v>
      </c>
      <c r="G298" s="467" t="s">
        <v>3</v>
      </c>
      <c r="H298" s="3" t="s">
        <v>121</v>
      </c>
      <c r="I298" s="3"/>
      <c r="J298" s="463">
        <f t="shared" si="47"/>
        <v>0</v>
      </c>
      <c r="K298" s="110" t="s">
        <v>497</v>
      </c>
      <c r="L298">
        <f t="shared" si="48"/>
        <v>6</v>
      </c>
      <c r="M298" s="14">
        <f>'STable 1.1'!D19</f>
        <v>0</v>
      </c>
      <c r="N298" s="14">
        <f>'STable 1.1'!G19</f>
        <v>0</v>
      </c>
      <c r="O298" s="14">
        <f>'STable 1.1'!J19</f>
        <v>0</v>
      </c>
      <c r="P298" s="14">
        <f>'STable 1.1'!M19</f>
        <v>0</v>
      </c>
    </row>
    <row r="299" spans="1:16" x14ac:dyDescent="0.2">
      <c r="A299" s="113" t="str">
        <f>B299&amp;"_"&amp;C299&amp;"_"&amp;D299</f>
        <v>0298_T1.1_Total (Market Value)</v>
      </c>
      <c r="B299" s="364" t="s">
        <v>3126</v>
      </c>
      <c r="C299" s="364" t="s">
        <v>16</v>
      </c>
      <c r="D299" s="3" t="s">
        <v>511</v>
      </c>
      <c r="E299" s="466" t="str">
        <f>B299&amp;"_"&amp;C299&amp;"_"&amp;F299&amp;", "&amp;H299</f>
        <v>0298_T1.1_Debt Securities, Total, Market Value</v>
      </c>
      <c r="F299" s="3" t="s">
        <v>4342</v>
      </c>
      <c r="G299" s="3"/>
      <c r="H299" s="3" t="s">
        <v>121</v>
      </c>
      <c r="I299" s="3"/>
      <c r="J299" s="463">
        <f t="shared" si="47"/>
        <v>0</v>
      </c>
      <c r="K299" s="296" t="s">
        <v>498</v>
      </c>
      <c r="L299">
        <f t="shared" si="48"/>
        <v>6</v>
      </c>
      <c r="M299" s="14">
        <f>'STable 1.1'!D20</f>
        <v>0</v>
      </c>
      <c r="N299" s="14">
        <f>'STable 1.1'!G20</f>
        <v>0</v>
      </c>
      <c r="O299" s="14">
        <f>'STable 1.1'!J20</f>
        <v>0</v>
      </c>
      <c r="P299" s="14">
        <f>'STable 1.1'!M20</f>
        <v>0</v>
      </c>
    </row>
    <row r="300" spans="1:16" x14ac:dyDescent="0.2">
      <c r="A300" s="113" t="str">
        <f>B300&amp;"_"&amp;C300&amp;"_"&amp;".. "&amp;D300</f>
        <v>0299_T1.1_.. Short-term (Market Value)</v>
      </c>
      <c r="B300" s="364" t="s">
        <v>3127</v>
      </c>
      <c r="C300" s="364" t="s">
        <v>16</v>
      </c>
      <c r="D300" s="4" t="s">
        <v>507</v>
      </c>
      <c r="E300" s="466" t="str">
        <f t="shared" ref="E300:E301" si="57">B300&amp;"_"&amp;C300&amp;"_"&amp;F300&amp;", "&amp;G300&amp;", "&amp;H300</f>
        <v>0299_T1.1_Debt Securities, Total, Short-term, Market Value</v>
      </c>
      <c r="F300" s="3" t="s">
        <v>4342</v>
      </c>
      <c r="G300" s="467" t="s">
        <v>1</v>
      </c>
      <c r="H300" s="3" t="s">
        <v>121</v>
      </c>
      <c r="I300" s="3"/>
      <c r="J300" s="463">
        <f t="shared" si="47"/>
        <v>0</v>
      </c>
      <c r="K300" s="110" t="s">
        <v>499</v>
      </c>
      <c r="L300">
        <f t="shared" si="48"/>
        <v>6</v>
      </c>
      <c r="M300" s="14">
        <f>'STable 1.1'!D21</f>
        <v>0</v>
      </c>
      <c r="N300" s="14">
        <f>'STable 1.1'!G21</f>
        <v>0</v>
      </c>
      <c r="O300" s="14">
        <f>'STable 1.1'!J21</f>
        <v>0</v>
      </c>
      <c r="P300" s="14">
        <f>'STable 1.1'!M21</f>
        <v>0</v>
      </c>
    </row>
    <row r="301" spans="1:16" x14ac:dyDescent="0.2">
      <c r="A301" s="389" t="str">
        <f>B301&amp;"_"&amp;C301&amp;"_"&amp;".. "&amp;D301</f>
        <v>0300_T1.1_.. Long-term (Market Value)</v>
      </c>
      <c r="B301" s="384" t="s">
        <v>3128</v>
      </c>
      <c r="C301" s="384" t="s">
        <v>16</v>
      </c>
      <c r="D301" s="7" t="s">
        <v>508</v>
      </c>
      <c r="E301" s="511" t="str">
        <f t="shared" si="57"/>
        <v>0300_T1.1_Debt Securities, Total, Long-term, Market Value</v>
      </c>
      <c r="F301" s="322" t="s">
        <v>4342</v>
      </c>
      <c r="G301" s="525" t="s">
        <v>3</v>
      </c>
      <c r="H301" s="322" t="s">
        <v>121</v>
      </c>
      <c r="I301" s="322"/>
      <c r="J301" s="514">
        <f t="shared" si="47"/>
        <v>0</v>
      </c>
      <c r="K301" s="300" t="s">
        <v>500</v>
      </c>
      <c r="L301">
        <f t="shared" si="48"/>
        <v>6</v>
      </c>
      <c r="M301" s="14">
        <f>'STable 1.1'!D22</f>
        <v>0</v>
      </c>
      <c r="N301" s="14">
        <f>'STable 1.1'!G22</f>
        <v>0</v>
      </c>
      <c r="O301" s="14">
        <f>'STable 1.1'!J22</f>
        <v>0</v>
      </c>
      <c r="P301" s="14">
        <f>'STable 1.1'!M22</f>
        <v>0</v>
      </c>
    </row>
    <row r="302" spans="1:16" x14ac:dyDescent="0.2">
      <c r="A302" s="357" t="str">
        <f>B302&amp;"_"&amp;C302&amp;"_"&amp;D302</f>
        <v>0301_T1.2_Other financial corporations</v>
      </c>
      <c r="B302" s="369" t="s">
        <v>3129</v>
      </c>
      <c r="C302" s="369" t="s">
        <v>18</v>
      </c>
      <c r="D302" s="302" t="s">
        <v>125</v>
      </c>
      <c r="E302" s="534" t="str">
        <f>B302&amp;"_"&amp;C302&amp;"_"&amp;F302</f>
        <v>0301_T1.2_Other financial corporations</v>
      </c>
      <c r="F302" s="474" t="s">
        <v>125</v>
      </c>
      <c r="G302" s="302"/>
      <c r="H302" s="302"/>
      <c r="I302" s="302"/>
      <c r="J302" s="463">
        <f t="shared" si="47"/>
        <v>0</v>
      </c>
      <c r="K302" s="305" t="s">
        <v>512</v>
      </c>
      <c r="L302">
        <f t="shared" si="48"/>
        <v>6</v>
      </c>
      <c r="M302" s="14">
        <f>'STable 1.2'!B6</f>
        <v>0</v>
      </c>
      <c r="N302" s="14">
        <f>'STable 1.2'!C6</f>
        <v>0</v>
      </c>
      <c r="O302" s="14">
        <f>'STable 1.2'!D6</f>
        <v>0</v>
      </c>
      <c r="P302" s="14">
        <f>'STable 1.2'!E6</f>
        <v>0</v>
      </c>
    </row>
    <row r="303" spans="1:16" x14ac:dyDescent="0.2">
      <c r="A303" s="357" t="str">
        <f>B303&amp;"_"&amp;C303&amp;"_"&amp;".. "&amp;D303</f>
        <v>0302_T1.2_.. Short-term</v>
      </c>
      <c r="B303" s="369" t="s">
        <v>3130</v>
      </c>
      <c r="C303" s="369" t="s">
        <v>18</v>
      </c>
      <c r="D303" s="303" t="s">
        <v>1</v>
      </c>
      <c r="E303" s="534" t="str">
        <f>B303&amp;"_"&amp;C303&amp;"_"&amp;F303&amp;", "&amp;G303</f>
        <v>0302_T1.2_Other financial corporations, Short-term</v>
      </c>
      <c r="F303" s="474" t="s">
        <v>125</v>
      </c>
      <c r="G303" s="467" t="s">
        <v>1</v>
      </c>
      <c r="H303" s="475"/>
      <c r="I303" s="475"/>
      <c r="J303" s="463">
        <f t="shared" si="47"/>
        <v>0</v>
      </c>
      <c r="K303" s="110" t="s">
        <v>513</v>
      </c>
      <c r="L303">
        <f t="shared" si="48"/>
        <v>6</v>
      </c>
      <c r="M303" s="14">
        <f>'STable 1.2'!B7</f>
        <v>0</v>
      </c>
      <c r="N303" s="14">
        <f>'STable 1.2'!C7</f>
        <v>0</v>
      </c>
      <c r="O303" s="14">
        <f>'STable 1.2'!D7</f>
        <v>0</v>
      </c>
      <c r="P303" s="14">
        <f>'STable 1.2'!E7</f>
        <v>0</v>
      </c>
    </row>
    <row r="304" spans="1:16" x14ac:dyDescent="0.2">
      <c r="A304" s="357" t="str">
        <f>B304&amp;"_"&amp;C304&amp;"_"&amp;".... "&amp;D304</f>
        <v>0303_T1.2_.... Currency and deposits 3/</v>
      </c>
      <c r="B304" s="369" t="s">
        <v>3131</v>
      </c>
      <c r="C304" s="369" t="s">
        <v>18</v>
      </c>
      <c r="D304" s="304" t="s">
        <v>126</v>
      </c>
      <c r="E304" s="534" t="str">
        <f>B304&amp;"_"&amp;C304&amp;"_"&amp;F304&amp;", "&amp;G304&amp;", "&amp;H304</f>
        <v>0303_T1.2_Other financial corporations, Short-term, Currency and deposits</v>
      </c>
      <c r="F304" s="474" t="s">
        <v>125</v>
      </c>
      <c r="G304" s="467" t="s">
        <v>1</v>
      </c>
      <c r="H304" s="475" t="s">
        <v>203</v>
      </c>
      <c r="I304" s="475"/>
      <c r="J304" s="463">
        <f t="shared" si="47"/>
        <v>0</v>
      </c>
      <c r="K304" s="110" t="s">
        <v>514</v>
      </c>
      <c r="L304">
        <f t="shared" si="48"/>
        <v>6</v>
      </c>
      <c r="M304" s="14">
        <f>'STable 1.2'!B8</f>
        <v>0</v>
      </c>
      <c r="N304" s="14">
        <f>'STable 1.2'!C8</f>
        <v>0</v>
      </c>
      <c r="O304" s="14">
        <f>'STable 1.2'!D8</f>
        <v>0</v>
      </c>
      <c r="P304" s="14">
        <f>'STable 1.2'!E8</f>
        <v>0</v>
      </c>
    </row>
    <row r="305" spans="1:16" x14ac:dyDescent="0.2">
      <c r="A305" s="357" t="str">
        <f>B305&amp;"_"&amp;C305&amp;"_"&amp;".... "&amp;D305</f>
        <v>0304_T1.2_.... Debt securities</v>
      </c>
      <c r="B305" s="369" t="s">
        <v>3132</v>
      </c>
      <c r="C305" s="369" t="s">
        <v>18</v>
      </c>
      <c r="D305" s="304" t="s">
        <v>37</v>
      </c>
      <c r="E305" s="534" t="str">
        <f t="shared" ref="E305:E313" si="58">B305&amp;"_"&amp;C305&amp;"_"&amp;F305&amp;", "&amp;G305&amp;", "&amp;H305</f>
        <v>0304_T1.2_Other financial corporations, Short-term, Debt securities</v>
      </c>
      <c r="F305" s="474" t="s">
        <v>125</v>
      </c>
      <c r="G305" s="467" t="s">
        <v>1</v>
      </c>
      <c r="H305" s="475" t="s">
        <v>37</v>
      </c>
      <c r="I305" s="475"/>
      <c r="J305" s="463">
        <f t="shared" si="47"/>
        <v>0</v>
      </c>
      <c r="K305" s="110" t="s">
        <v>515</v>
      </c>
      <c r="L305">
        <f t="shared" si="48"/>
        <v>6</v>
      </c>
      <c r="M305" s="14">
        <f>'STable 1.2'!B9</f>
        <v>0</v>
      </c>
      <c r="N305" s="14">
        <f>'STable 1.2'!C9</f>
        <v>0</v>
      </c>
      <c r="O305" s="14">
        <f>'STable 1.2'!D9</f>
        <v>0</v>
      </c>
      <c r="P305" s="14">
        <f>'STable 1.2'!E9</f>
        <v>0</v>
      </c>
    </row>
    <row r="306" spans="1:16" x14ac:dyDescent="0.2">
      <c r="A306" s="357" t="str">
        <f>B306&amp;"_"&amp;C306&amp;"_"&amp;".... "&amp;D306</f>
        <v>0305_T1.2_.... Loans</v>
      </c>
      <c r="B306" s="369" t="s">
        <v>3133</v>
      </c>
      <c r="C306" s="369" t="s">
        <v>18</v>
      </c>
      <c r="D306" s="304" t="s">
        <v>2</v>
      </c>
      <c r="E306" s="534" t="str">
        <f t="shared" si="58"/>
        <v>0305_T1.2_Other financial corporations, Short-term, Loans</v>
      </c>
      <c r="F306" s="474" t="s">
        <v>125</v>
      </c>
      <c r="G306" s="467" t="s">
        <v>1</v>
      </c>
      <c r="H306" s="475" t="s">
        <v>2</v>
      </c>
      <c r="I306" s="475"/>
      <c r="J306" s="463">
        <f t="shared" si="47"/>
        <v>0</v>
      </c>
      <c r="K306" s="110" t="s">
        <v>516</v>
      </c>
      <c r="L306">
        <f t="shared" si="48"/>
        <v>6</v>
      </c>
      <c r="M306" s="14">
        <f>'STable 1.2'!B10</f>
        <v>0</v>
      </c>
      <c r="N306" s="14">
        <f>'STable 1.2'!C10</f>
        <v>0</v>
      </c>
      <c r="O306" s="14">
        <f>'STable 1.2'!D10</f>
        <v>0</v>
      </c>
      <c r="P306" s="14">
        <f>'STable 1.2'!E10</f>
        <v>0</v>
      </c>
    </row>
    <row r="307" spans="1:16" x14ac:dyDescent="0.2">
      <c r="A307" s="357" t="str">
        <f>B307&amp;"_"&amp;C307&amp;"_"&amp;".... "&amp;D307</f>
        <v>0306_T1.2_.... Trade credit and advances</v>
      </c>
      <c r="B307" s="369" t="s">
        <v>3134</v>
      </c>
      <c r="C307" s="369" t="s">
        <v>18</v>
      </c>
      <c r="D307" s="304" t="s">
        <v>38</v>
      </c>
      <c r="E307" s="534" t="str">
        <f t="shared" si="58"/>
        <v>0306_T1.2_Other financial corporations, Short-term, Trade credit and advances</v>
      </c>
      <c r="F307" s="474" t="s">
        <v>125</v>
      </c>
      <c r="G307" s="467" t="s">
        <v>1</v>
      </c>
      <c r="H307" s="475" t="s">
        <v>38</v>
      </c>
      <c r="I307" s="475"/>
      <c r="J307" s="463">
        <f t="shared" si="47"/>
        <v>0</v>
      </c>
      <c r="K307" s="110" t="s">
        <v>517</v>
      </c>
      <c r="L307">
        <f t="shared" si="48"/>
        <v>6</v>
      </c>
      <c r="M307" s="14">
        <f>'STable 1.2'!B11</f>
        <v>0</v>
      </c>
      <c r="N307" s="14">
        <f>'STable 1.2'!C11</f>
        <v>0</v>
      </c>
      <c r="O307" s="14">
        <f>'STable 1.2'!D11</f>
        <v>0</v>
      </c>
      <c r="P307" s="14">
        <f>'STable 1.2'!E11</f>
        <v>0</v>
      </c>
    </row>
    <row r="308" spans="1:16" x14ac:dyDescent="0.2">
      <c r="A308" s="357" t="str">
        <f>B308&amp;"_"&amp;C308&amp;"_"&amp;".... "&amp;D308</f>
        <v>0307_T1.2_.... Other debt liabilities 4/ 5/</v>
      </c>
      <c r="B308" s="369" t="s">
        <v>3135</v>
      </c>
      <c r="C308" s="369" t="s">
        <v>18</v>
      </c>
      <c r="D308" s="304" t="s">
        <v>127</v>
      </c>
      <c r="E308" s="534" t="str">
        <f>B308&amp;"_"&amp;C308&amp;"_"&amp;F308&amp;", "&amp;G308&amp;", "&amp;H308</f>
        <v>0307_T1.2_Other financial corporations, Short-term, Other debt liabilities</v>
      </c>
      <c r="F308" s="474" t="s">
        <v>125</v>
      </c>
      <c r="G308" s="467" t="s">
        <v>1</v>
      </c>
      <c r="H308" s="475" t="s">
        <v>4329</v>
      </c>
      <c r="I308" s="475"/>
      <c r="J308" s="463">
        <f t="shared" si="47"/>
        <v>0</v>
      </c>
      <c r="K308" s="110" t="s">
        <v>518</v>
      </c>
      <c r="L308">
        <f t="shared" si="48"/>
        <v>6</v>
      </c>
      <c r="M308" s="14">
        <f>'STable 1.2'!B12</f>
        <v>0</v>
      </c>
      <c r="N308" s="14">
        <f>'STable 1.2'!C12</f>
        <v>0</v>
      </c>
      <c r="O308" s="14">
        <f>'STable 1.2'!D12</f>
        <v>0</v>
      </c>
      <c r="P308" s="14">
        <f>'STable 1.2'!E12</f>
        <v>0</v>
      </c>
    </row>
    <row r="309" spans="1:16" x14ac:dyDescent="0.2">
      <c r="A309" s="357" t="str">
        <f>B309&amp;"_"&amp;C309&amp;"_"&amp;".. "&amp;D309</f>
        <v>0308_T1.2_.. Long-term</v>
      </c>
      <c r="B309" s="369" t="s">
        <v>3136</v>
      </c>
      <c r="C309" s="369" t="s">
        <v>18</v>
      </c>
      <c r="D309" s="303" t="s">
        <v>3</v>
      </c>
      <c r="E309" s="534" t="str">
        <f>B309&amp;"_"&amp;C309&amp;"_"&amp;F309&amp;", "&amp;G309</f>
        <v>0308_T1.2_Other financial corporations, Long-term</v>
      </c>
      <c r="F309" s="474" t="s">
        <v>125</v>
      </c>
      <c r="G309" s="467" t="s">
        <v>3</v>
      </c>
      <c r="H309" s="303"/>
      <c r="I309" s="303"/>
      <c r="J309" s="463">
        <f t="shared" si="47"/>
        <v>0</v>
      </c>
      <c r="K309" s="110" t="s">
        <v>519</v>
      </c>
      <c r="L309">
        <f t="shared" si="48"/>
        <v>6</v>
      </c>
      <c r="M309" s="14">
        <f>'STable 1.2'!B13</f>
        <v>0</v>
      </c>
      <c r="N309" s="14">
        <f>'STable 1.2'!C13</f>
        <v>0</v>
      </c>
      <c r="O309" s="14">
        <f>'STable 1.2'!D13</f>
        <v>0</v>
      </c>
      <c r="P309" s="14">
        <f>'STable 1.2'!E13</f>
        <v>0</v>
      </c>
    </row>
    <row r="310" spans="1:16" x14ac:dyDescent="0.2">
      <c r="A310" s="357" t="str">
        <f>B310&amp;"_"&amp;C310&amp;"_"&amp;".... "&amp;D310</f>
        <v>0309_T1.2_.... Currency and deposits 3/</v>
      </c>
      <c r="B310" s="369" t="s">
        <v>3137</v>
      </c>
      <c r="C310" s="369" t="s">
        <v>18</v>
      </c>
      <c r="D310" s="304" t="s">
        <v>126</v>
      </c>
      <c r="E310" s="534" t="str">
        <f>B310&amp;"_"&amp;C310&amp;"_"&amp;F310&amp;", "&amp;G310&amp;", "&amp;H310</f>
        <v>0309_T1.2_Other financial corporations, Long-term, Currency and deposits</v>
      </c>
      <c r="F310" s="474" t="s">
        <v>125</v>
      </c>
      <c r="G310" s="467" t="s">
        <v>3</v>
      </c>
      <c r="H310" s="475" t="s">
        <v>203</v>
      </c>
      <c r="I310" s="475"/>
      <c r="J310" s="463">
        <f t="shared" si="47"/>
        <v>0</v>
      </c>
      <c r="K310" s="110" t="s">
        <v>520</v>
      </c>
      <c r="L310">
        <f t="shared" si="48"/>
        <v>6</v>
      </c>
      <c r="M310" s="14">
        <f>'STable 1.2'!B14</f>
        <v>0</v>
      </c>
      <c r="N310" s="14">
        <f>'STable 1.2'!C14</f>
        <v>0</v>
      </c>
      <c r="O310" s="14">
        <f>'STable 1.2'!D14</f>
        <v>0</v>
      </c>
      <c r="P310" s="14">
        <f>'STable 1.2'!E14</f>
        <v>0</v>
      </c>
    </row>
    <row r="311" spans="1:16" x14ac:dyDescent="0.2">
      <c r="A311" s="357" t="str">
        <f>B311&amp;"_"&amp;C311&amp;"_"&amp;".... "&amp;D311</f>
        <v>0310_T1.2_.... Debt securities</v>
      </c>
      <c r="B311" s="369" t="s">
        <v>3138</v>
      </c>
      <c r="C311" s="369" t="s">
        <v>18</v>
      </c>
      <c r="D311" s="304" t="s">
        <v>37</v>
      </c>
      <c r="E311" s="534" t="str">
        <f t="shared" si="58"/>
        <v>0310_T1.2_Other financial corporations, Long-term, Debt securities</v>
      </c>
      <c r="F311" s="474" t="s">
        <v>125</v>
      </c>
      <c r="G311" s="467" t="s">
        <v>3</v>
      </c>
      <c r="H311" s="475" t="s">
        <v>37</v>
      </c>
      <c r="I311" s="475"/>
      <c r="J311" s="463">
        <f t="shared" si="47"/>
        <v>0</v>
      </c>
      <c r="K311" s="110" t="s">
        <v>521</v>
      </c>
      <c r="L311">
        <f t="shared" si="48"/>
        <v>6</v>
      </c>
      <c r="M311" s="14">
        <f>'STable 1.2'!B15</f>
        <v>0</v>
      </c>
      <c r="N311" s="14">
        <f>'STable 1.2'!C15</f>
        <v>0</v>
      </c>
      <c r="O311" s="14">
        <f>'STable 1.2'!D15</f>
        <v>0</v>
      </c>
      <c r="P311" s="14">
        <f>'STable 1.2'!E15</f>
        <v>0</v>
      </c>
    </row>
    <row r="312" spans="1:16" x14ac:dyDescent="0.2">
      <c r="A312" s="357" t="str">
        <f>B312&amp;"_"&amp;C312&amp;"_"&amp;".... "&amp;D312</f>
        <v>0311_T1.2_.... Loans</v>
      </c>
      <c r="B312" s="369" t="s">
        <v>3139</v>
      </c>
      <c r="C312" s="369" t="s">
        <v>18</v>
      </c>
      <c r="D312" s="304" t="s">
        <v>2</v>
      </c>
      <c r="E312" s="534" t="str">
        <f t="shared" si="58"/>
        <v>0311_T1.2_Other financial corporations, Long-term, Loans</v>
      </c>
      <c r="F312" s="474" t="s">
        <v>125</v>
      </c>
      <c r="G312" s="467" t="s">
        <v>3</v>
      </c>
      <c r="H312" s="475" t="s">
        <v>2</v>
      </c>
      <c r="I312" s="475"/>
      <c r="J312" s="463">
        <f t="shared" si="47"/>
        <v>0</v>
      </c>
      <c r="K312" s="110" t="s">
        <v>522</v>
      </c>
      <c r="L312">
        <f t="shared" si="48"/>
        <v>6</v>
      </c>
      <c r="M312" s="14">
        <f>'STable 1.2'!B16</f>
        <v>0</v>
      </c>
      <c r="N312" s="14">
        <f>'STable 1.2'!C16</f>
        <v>0</v>
      </c>
      <c r="O312" s="14">
        <f>'STable 1.2'!D16</f>
        <v>0</v>
      </c>
      <c r="P312" s="14">
        <f>'STable 1.2'!E16</f>
        <v>0</v>
      </c>
    </row>
    <row r="313" spans="1:16" x14ac:dyDescent="0.2">
      <c r="A313" s="357" t="str">
        <f>B313&amp;"_"&amp;C313&amp;"_"&amp;".... "&amp;D313</f>
        <v>0312_T1.2_.... Trade credit and advances</v>
      </c>
      <c r="B313" s="369" t="s">
        <v>3140</v>
      </c>
      <c r="C313" s="369" t="s">
        <v>18</v>
      </c>
      <c r="D313" s="304" t="s">
        <v>38</v>
      </c>
      <c r="E313" s="534" t="str">
        <f t="shared" si="58"/>
        <v>0312_T1.2_Other financial corporations, Long-term, Trade credit and advances</v>
      </c>
      <c r="F313" s="474" t="s">
        <v>125</v>
      </c>
      <c r="G313" s="467" t="s">
        <v>3</v>
      </c>
      <c r="H313" s="475" t="s">
        <v>38</v>
      </c>
      <c r="I313" s="475"/>
      <c r="J313" s="463">
        <f t="shared" si="47"/>
        <v>0</v>
      </c>
      <c r="K313" s="110" t="s">
        <v>523</v>
      </c>
      <c r="L313">
        <f t="shared" si="48"/>
        <v>6</v>
      </c>
      <c r="M313" s="14">
        <f>'STable 1.2'!B17</f>
        <v>0</v>
      </c>
      <c r="N313" s="14">
        <f>'STable 1.2'!C17</f>
        <v>0</v>
      </c>
      <c r="O313" s="14">
        <f>'STable 1.2'!D17</f>
        <v>0</v>
      </c>
      <c r="P313" s="14">
        <f>'STable 1.2'!E17</f>
        <v>0</v>
      </c>
    </row>
    <row r="314" spans="1:16" x14ac:dyDescent="0.2">
      <c r="A314" s="357" t="str">
        <f>B314&amp;"_"&amp;C314&amp;"_"&amp;".... "&amp;D314</f>
        <v>0313_T1.2_.... Other debt liabilities 4/</v>
      </c>
      <c r="B314" s="369" t="s">
        <v>3141</v>
      </c>
      <c r="C314" s="369" t="s">
        <v>18</v>
      </c>
      <c r="D314" s="304" t="s">
        <v>128</v>
      </c>
      <c r="E314" s="534" t="str">
        <f>B314&amp;"_"&amp;C314&amp;"_"&amp;F314&amp;", "&amp;G314&amp;", "&amp;H314</f>
        <v>0313_T1.2_Other financial corporations, Long-term, Other debt liabilities</v>
      </c>
      <c r="F314" s="474" t="s">
        <v>125</v>
      </c>
      <c r="G314" s="467" t="s">
        <v>3</v>
      </c>
      <c r="H314" s="475" t="s">
        <v>4329</v>
      </c>
      <c r="I314" s="475"/>
      <c r="J314" s="463">
        <f t="shared" si="47"/>
        <v>0</v>
      </c>
      <c r="K314" s="110" t="s">
        <v>524</v>
      </c>
      <c r="L314">
        <f t="shared" si="48"/>
        <v>6</v>
      </c>
      <c r="M314" s="14">
        <f>'STable 1.2'!B18</f>
        <v>0</v>
      </c>
      <c r="N314" s="14">
        <f>'STable 1.2'!C18</f>
        <v>0</v>
      </c>
      <c r="O314" s="14">
        <f>'STable 1.2'!D18</f>
        <v>0</v>
      </c>
      <c r="P314" s="14">
        <f>'STable 1.2'!E18</f>
        <v>0</v>
      </c>
    </row>
    <row r="315" spans="1:16" x14ac:dyDescent="0.2">
      <c r="A315" s="357" t="str">
        <f>B315&amp;"_"&amp;C315&amp;"_"&amp;D315</f>
        <v>0314_T1.2_Nonfinancial corporations</v>
      </c>
      <c r="B315" s="369" t="s">
        <v>3142</v>
      </c>
      <c r="C315" s="369" t="s">
        <v>18</v>
      </c>
      <c r="D315" s="302" t="s">
        <v>129</v>
      </c>
      <c r="E315" s="534" t="str">
        <f>B315&amp;"_"&amp;C315&amp;"_"&amp;F315</f>
        <v>0314_T1.2_Nonfinancial corporations</v>
      </c>
      <c r="F315" s="474" t="s">
        <v>129</v>
      </c>
      <c r="G315" s="302"/>
      <c r="H315" s="302"/>
      <c r="I315" s="302"/>
      <c r="J315" s="463">
        <f t="shared" si="47"/>
        <v>0</v>
      </c>
      <c r="K315" s="305" t="s">
        <v>525</v>
      </c>
      <c r="L315">
        <f t="shared" si="48"/>
        <v>6</v>
      </c>
      <c r="M315" s="14">
        <f>'STable 1.2'!B19</f>
        <v>0</v>
      </c>
      <c r="N315" s="14">
        <f>'STable 1.2'!C19</f>
        <v>0</v>
      </c>
      <c r="O315" s="14">
        <f>'STable 1.2'!D19</f>
        <v>0</v>
      </c>
      <c r="P315" s="14">
        <f>'STable 1.2'!E19</f>
        <v>0</v>
      </c>
    </row>
    <row r="316" spans="1:16" x14ac:dyDescent="0.2">
      <c r="A316" s="357" t="str">
        <f>B316&amp;"_"&amp;C316&amp;"_"&amp;".. "&amp;D316</f>
        <v>0315_T1.2_.. Short-term</v>
      </c>
      <c r="B316" s="369" t="s">
        <v>3143</v>
      </c>
      <c r="C316" s="369" t="s">
        <v>18</v>
      </c>
      <c r="D316" s="303" t="s">
        <v>1</v>
      </c>
      <c r="E316" s="534" t="str">
        <f>B316&amp;"_"&amp;C316&amp;"_"&amp;F316&amp;", "&amp;G316</f>
        <v>0315_T1.2_Nonfinancial corporations, Short-term</v>
      </c>
      <c r="F316" s="474" t="s">
        <v>129</v>
      </c>
      <c r="G316" s="467" t="s">
        <v>1</v>
      </c>
      <c r="H316" s="475"/>
      <c r="I316" s="475"/>
      <c r="J316" s="463">
        <f t="shared" si="47"/>
        <v>0</v>
      </c>
      <c r="K316" s="110" t="s">
        <v>526</v>
      </c>
      <c r="L316">
        <f t="shared" si="48"/>
        <v>6</v>
      </c>
      <c r="M316" s="14">
        <f>'STable 1.2'!B20</f>
        <v>0</v>
      </c>
      <c r="N316" s="14">
        <f>'STable 1.2'!C20</f>
        <v>0</v>
      </c>
      <c r="O316" s="14">
        <f>'STable 1.2'!D20</f>
        <v>0</v>
      </c>
      <c r="P316" s="14">
        <f>'STable 1.2'!E20</f>
        <v>0</v>
      </c>
    </row>
    <row r="317" spans="1:16" x14ac:dyDescent="0.2">
      <c r="A317" s="357" t="str">
        <f>B317&amp;"_"&amp;C317&amp;"_"&amp;".... "&amp;D317</f>
        <v>0316_T1.2_.... Currency and deposits 3/</v>
      </c>
      <c r="B317" s="369" t="s">
        <v>3144</v>
      </c>
      <c r="C317" s="369" t="s">
        <v>18</v>
      </c>
      <c r="D317" s="304" t="s">
        <v>126</v>
      </c>
      <c r="E317" s="534" t="str">
        <f>B317&amp;"_"&amp;C317&amp;"_"&amp;F317&amp;", "&amp;G317&amp;", "&amp;H317</f>
        <v>0316_T1.2_Nonfinancial corporations, Short-term, Currency and deposits</v>
      </c>
      <c r="F317" s="474" t="s">
        <v>129</v>
      </c>
      <c r="G317" s="467" t="s">
        <v>1</v>
      </c>
      <c r="H317" s="475" t="s">
        <v>203</v>
      </c>
      <c r="I317" s="475"/>
      <c r="J317" s="463">
        <f t="shared" si="47"/>
        <v>0</v>
      </c>
      <c r="K317" s="110" t="s">
        <v>527</v>
      </c>
      <c r="L317">
        <f t="shared" si="48"/>
        <v>6</v>
      </c>
      <c r="M317" s="14">
        <f>'STable 1.2'!B21</f>
        <v>0</v>
      </c>
      <c r="N317" s="14">
        <f>'STable 1.2'!C21</f>
        <v>0</v>
      </c>
      <c r="O317" s="14">
        <f>'STable 1.2'!D21</f>
        <v>0</v>
      </c>
      <c r="P317" s="14">
        <f>'STable 1.2'!E21</f>
        <v>0</v>
      </c>
    </row>
    <row r="318" spans="1:16" x14ac:dyDescent="0.2">
      <c r="A318" s="357" t="str">
        <f>B318&amp;"_"&amp;C318&amp;"_"&amp;".... "&amp;D318</f>
        <v>0317_T1.2_.... Debt securities</v>
      </c>
      <c r="B318" s="369" t="s">
        <v>3145</v>
      </c>
      <c r="C318" s="369" t="s">
        <v>18</v>
      </c>
      <c r="D318" s="304" t="s">
        <v>37</v>
      </c>
      <c r="E318" s="534" t="str">
        <f t="shared" ref="E318:E326" si="59">B318&amp;"_"&amp;C318&amp;"_"&amp;F318&amp;", "&amp;G318&amp;", "&amp;H318</f>
        <v>0317_T1.2_Nonfinancial corporations, Short-term, Debt securities</v>
      </c>
      <c r="F318" s="474" t="s">
        <v>129</v>
      </c>
      <c r="G318" s="467" t="s">
        <v>1</v>
      </c>
      <c r="H318" s="475" t="s">
        <v>37</v>
      </c>
      <c r="I318" s="475"/>
      <c r="J318" s="463">
        <f t="shared" si="47"/>
        <v>0</v>
      </c>
      <c r="K318" s="110" t="s">
        <v>528</v>
      </c>
      <c r="L318">
        <f t="shared" si="48"/>
        <v>6</v>
      </c>
      <c r="M318" s="14">
        <f>'STable 1.2'!B22</f>
        <v>0</v>
      </c>
      <c r="N318" s="14">
        <f>'STable 1.2'!C22</f>
        <v>0</v>
      </c>
      <c r="O318" s="14">
        <f>'STable 1.2'!D22</f>
        <v>0</v>
      </c>
      <c r="P318" s="14">
        <f>'STable 1.2'!E22</f>
        <v>0</v>
      </c>
    </row>
    <row r="319" spans="1:16" x14ac:dyDescent="0.2">
      <c r="A319" s="357" t="str">
        <f>B319&amp;"_"&amp;C319&amp;"_"&amp;".... "&amp;D319</f>
        <v>0318_T1.2_.... Loans</v>
      </c>
      <c r="B319" s="369" t="s">
        <v>3146</v>
      </c>
      <c r="C319" s="369" t="s">
        <v>18</v>
      </c>
      <c r="D319" s="304" t="s">
        <v>2</v>
      </c>
      <c r="E319" s="534" t="str">
        <f t="shared" si="59"/>
        <v>0318_T1.2_Nonfinancial corporations, Short-term, Loans</v>
      </c>
      <c r="F319" s="474" t="s">
        <v>129</v>
      </c>
      <c r="G319" s="467" t="s">
        <v>1</v>
      </c>
      <c r="H319" s="475" t="s">
        <v>2</v>
      </c>
      <c r="I319" s="475"/>
      <c r="J319" s="463">
        <f t="shared" si="47"/>
        <v>0</v>
      </c>
      <c r="K319" s="110" t="s">
        <v>529</v>
      </c>
      <c r="L319">
        <f t="shared" si="48"/>
        <v>6</v>
      </c>
      <c r="M319" s="14">
        <f>'STable 1.2'!B23</f>
        <v>0</v>
      </c>
      <c r="N319" s="14">
        <f>'STable 1.2'!C23</f>
        <v>0</v>
      </c>
      <c r="O319" s="14">
        <f>'STable 1.2'!D23</f>
        <v>0</v>
      </c>
      <c r="P319" s="14">
        <f>'STable 1.2'!E23</f>
        <v>0</v>
      </c>
    </row>
    <row r="320" spans="1:16" x14ac:dyDescent="0.2">
      <c r="A320" s="357" t="str">
        <f>B320&amp;"_"&amp;C320&amp;"_"&amp;".... "&amp;D320</f>
        <v>0319_T1.2_.... Trade credit and advances</v>
      </c>
      <c r="B320" s="369" t="s">
        <v>3147</v>
      </c>
      <c r="C320" s="369" t="s">
        <v>18</v>
      </c>
      <c r="D320" s="304" t="s">
        <v>38</v>
      </c>
      <c r="E320" s="534" t="str">
        <f t="shared" si="59"/>
        <v>0319_T1.2_Nonfinancial corporations, Short-term, Trade credit and advances</v>
      </c>
      <c r="F320" s="474" t="s">
        <v>129</v>
      </c>
      <c r="G320" s="467" t="s">
        <v>1</v>
      </c>
      <c r="H320" s="475" t="s">
        <v>38</v>
      </c>
      <c r="I320" s="475"/>
      <c r="J320" s="463">
        <f t="shared" si="47"/>
        <v>0</v>
      </c>
      <c r="K320" s="110" t="s">
        <v>530</v>
      </c>
      <c r="L320">
        <f t="shared" si="48"/>
        <v>6</v>
      </c>
      <c r="M320" s="14">
        <f>'STable 1.2'!B24</f>
        <v>0</v>
      </c>
      <c r="N320" s="14">
        <f>'STable 1.2'!C24</f>
        <v>0</v>
      </c>
      <c r="O320" s="14">
        <f>'STable 1.2'!D24</f>
        <v>0</v>
      </c>
      <c r="P320" s="14">
        <f>'STable 1.2'!E24</f>
        <v>0</v>
      </c>
    </row>
    <row r="321" spans="1:16" x14ac:dyDescent="0.2">
      <c r="A321" s="357" t="str">
        <f>B321&amp;"_"&amp;C321&amp;"_"&amp;".... "&amp;D321</f>
        <v>0320_T1.2_.... Other debt liabilities 4/ 5/</v>
      </c>
      <c r="B321" s="369" t="s">
        <v>3148</v>
      </c>
      <c r="C321" s="369" t="s">
        <v>18</v>
      </c>
      <c r="D321" s="304" t="s">
        <v>127</v>
      </c>
      <c r="E321" s="534" t="str">
        <f>B321&amp;"_"&amp;C321&amp;"_"&amp;F321&amp;", "&amp;G321&amp;", "&amp;H321</f>
        <v>0320_T1.2_Nonfinancial corporations, Short-term, Other debt liabilities</v>
      </c>
      <c r="F321" s="474" t="s">
        <v>129</v>
      </c>
      <c r="G321" s="467" t="s">
        <v>1</v>
      </c>
      <c r="H321" s="475" t="s">
        <v>4329</v>
      </c>
      <c r="I321" s="475"/>
      <c r="J321" s="463">
        <f t="shared" si="47"/>
        <v>0</v>
      </c>
      <c r="K321" s="110" t="s">
        <v>531</v>
      </c>
      <c r="L321">
        <f t="shared" si="48"/>
        <v>6</v>
      </c>
      <c r="M321" s="14">
        <f>'STable 1.2'!B25</f>
        <v>0</v>
      </c>
      <c r="N321" s="14">
        <f>'STable 1.2'!C25</f>
        <v>0</v>
      </c>
      <c r="O321" s="14">
        <f>'STable 1.2'!D25</f>
        <v>0</v>
      </c>
      <c r="P321" s="14">
        <f>'STable 1.2'!E25</f>
        <v>0</v>
      </c>
    </row>
    <row r="322" spans="1:16" x14ac:dyDescent="0.2">
      <c r="A322" s="357" t="str">
        <f>B322&amp;"_"&amp;C322&amp;"_"&amp;".. "&amp;D322</f>
        <v>0321_T1.2_.. Long-term</v>
      </c>
      <c r="B322" s="369" t="s">
        <v>3149</v>
      </c>
      <c r="C322" s="369" t="s">
        <v>18</v>
      </c>
      <c r="D322" s="303" t="s">
        <v>3</v>
      </c>
      <c r="E322" s="534" t="str">
        <f>B322&amp;"_"&amp;C322&amp;"_"&amp;F322&amp;", "&amp;G322</f>
        <v>0321_T1.2_Nonfinancial corporations, Long-term</v>
      </c>
      <c r="F322" s="474" t="s">
        <v>129</v>
      </c>
      <c r="G322" s="467" t="s">
        <v>3</v>
      </c>
      <c r="H322" s="303"/>
      <c r="I322" s="303"/>
      <c r="J322" s="463">
        <f t="shared" si="47"/>
        <v>0</v>
      </c>
      <c r="K322" s="110" t="s">
        <v>532</v>
      </c>
      <c r="L322">
        <f t="shared" si="48"/>
        <v>6</v>
      </c>
      <c r="M322" s="14">
        <f>'STable 1.2'!B26</f>
        <v>0</v>
      </c>
      <c r="N322" s="14">
        <f>'STable 1.2'!C26</f>
        <v>0</v>
      </c>
      <c r="O322" s="14">
        <f>'STable 1.2'!D26</f>
        <v>0</v>
      </c>
      <c r="P322" s="14">
        <f>'STable 1.2'!E26</f>
        <v>0</v>
      </c>
    </row>
    <row r="323" spans="1:16" x14ac:dyDescent="0.2">
      <c r="A323" s="357" t="str">
        <f>B323&amp;"_"&amp;C323&amp;"_"&amp;".... "&amp;D323</f>
        <v>0322_T1.2_.... Currency and deposits 3/</v>
      </c>
      <c r="B323" s="369" t="s">
        <v>3150</v>
      </c>
      <c r="C323" s="369" t="s">
        <v>18</v>
      </c>
      <c r="D323" s="304" t="s">
        <v>126</v>
      </c>
      <c r="E323" s="534" t="str">
        <f>B323&amp;"_"&amp;C323&amp;"_"&amp;F323&amp;", "&amp;G323&amp;", "&amp;H323</f>
        <v>0322_T1.2_Nonfinancial corporations, Long-term, Currency and deposits</v>
      </c>
      <c r="F323" s="474" t="s">
        <v>129</v>
      </c>
      <c r="G323" s="467" t="s">
        <v>3</v>
      </c>
      <c r="H323" s="475" t="s">
        <v>203</v>
      </c>
      <c r="I323" s="475"/>
      <c r="J323" s="463">
        <f t="shared" si="47"/>
        <v>0</v>
      </c>
      <c r="K323" s="110" t="s">
        <v>533</v>
      </c>
      <c r="L323">
        <f t="shared" si="48"/>
        <v>6</v>
      </c>
      <c r="M323" s="14">
        <f>'STable 1.2'!B27</f>
        <v>0</v>
      </c>
      <c r="N323" s="14">
        <f>'STable 1.2'!C27</f>
        <v>0</v>
      </c>
      <c r="O323" s="14">
        <f>'STable 1.2'!D27</f>
        <v>0</v>
      </c>
      <c r="P323" s="14">
        <f>'STable 1.2'!E27</f>
        <v>0</v>
      </c>
    </row>
    <row r="324" spans="1:16" x14ac:dyDescent="0.2">
      <c r="A324" s="357" t="str">
        <f>B324&amp;"_"&amp;C324&amp;"_"&amp;".... "&amp;D324</f>
        <v>0323_T1.2_.... Debt securities</v>
      </c>
      <c r="B324" s="369" t="s">
        <v>3151</v>
      </c>
      <c r="C324" s="369" t="s">
        <v>18</v>
      </c>
      <c r="D324" s="304" t="s">
        <v>37</v>
      </c>
      <c r="E324" s="534" t="str">
        <f t="shared" si="59"/>
        <v>0323_T1.2_Nonfinancial corporations, Long-term, Debt securities</v>
      </c>
      <c r="F324" s="474" t="s">
        <v>129</v>
      </c>
      <c r="G324" s="467" t="s">
        <v>3</v>
      </c>
      <c r="H324" s="475" t="s">
        <v>37</v>
      </c>
      <c r="I324" s="475"/>
      <c r="J324" s="463">
        <f t="shared" ref="J324:J387" si="60">J323</f>
        <v>0</v>
      </c>
      <c r="K324" s="110" t="s">
        <v>534</v>
      </c>
      <c r="L324">
        <f t="shared" ref="L324:L387" si="61">L323</f>
        <v>6</v>
      </c>
      <c r="M324" s="14">
        <f>'STable 1.2'!B28</f>
        <v>0</v>
      </c>
      <c r="N324" s="14">
        <f>'STable 1.2'!C28</f>
        <v>0</v>
      </c>
      <c r="O324" s="14">
        <f>'STable 1.2'!D28</f>
        <v>0</v>
      </c>
      <c r="P324" s="14">
        <f>'STable 1.2'!E28</f>
        <v>0</v>
      </c>
    </row>
    <row r="325" spans="1:16" x14ac:dyDescent="0.2">
      <c r="A325" s="357" t="str">
        <f>B325&amp;"_"&amp;C325&amp;"_"&amp;".... "&amp;D325</f>
        <v>0324_T1.2_.... Loans</v>
      </c>
      <c r="B325" s="369" t="s">
        <v>3152</v>
      </c>
      <c r="C325" s="369" t="s">
        <v>18</v>
      </c>
      <c r="D325" s="304" t="s">
        <v>2</v>
      </c>
      <c r="E325" s="534" t="str">
        <f t="shared" si="59"/>
        <v>0324_T1.2_Nonfinancial corporations, Long-term, Loans</v>
      </c>
      <c r="F325" s="474" t="s">
        <v>129</v>
      </c>
      <c r="G325" s="467" t="s">
        <v>3</v>
      </c>
      <c r="H325" s="475" t="s">
        <v>2</v>
      </c>
      <c r="I325" s="475"/>
      <c r="J325" s="463">
        <f t="shared" si="60"/>
        <v>0</v>
      </c>
      <c r="K325" s="110" t="s">
        <v>535</v>
      </c>
      <c r="L325">
        <f t="shared" si="61"/>
        <v>6</v>
      </c>
      <c r="M325" s="14">
        <f>'STable 1.2'!B29</f>
        <v>0</v>
      </c>
      <c r="N325" s="14">
        <f>'STable 1.2'!C29</f>
        <v>0</v>
      </c>
      <c r="O325" s="14">
        <f>'STable 1.2'!D29</f>
        <v>0</v>
      </c>
      <c r="P325" s="14">
        <f>'STable 1.2'!E29</f>
        <v>0</v>
      </c>
    </row>
    <row r="326" spans="1:16" x14ac:dyDescent="0.2">
      <c r="A326" s="357" t="str">
        <f>B326&amp;"_"&amp;C326&amp;"_"&amp;".... "&amp;D326</f>
        <v>0325_T1.2_.... Trade credit and advances</v>
      </c>
      <c r="B326" s="369" t="s">
        <v>3153</v>
      </c>
      <c r="C326" s="369" t="s">
        <v>18</v>
      </c>
      <c r="D326" s="304" t="s">
        <v>38</v>
      </c>
      <c r="E326" s="534" t="str">
        <f t="shared" si="59"/>
        <v>0325_T1.2_Nonfinancial corporations, Long-term, Trade credit and advances</v>
      </c>
      <c r="F326" s="474" t="s">
        <v>129</v>
      </c>
      <c r="G326" s="467" t="s">
        <v>3</v>
      </c>
      <c r="H326" s="475" t="s">
        <v>38</v>
      </c>
      <c r="I326" s="475"/>
      <c r="J326" s="463">
        <f t="shared" si="60"/>
        <v>0</v>
      </c>
      <c r="K326" s="110" t="s">
        <v>536</v>
      </c>
      <c r="L326">
        <f t="shared" si="61"/>
        <v>6</v>
      </c>
      <c r="M326" s="14">
        <f>'STable 1.2'!B30</f>
        <v>0</v>
      </c>
      <c r="N326" s="14">
        <f>'STable 1.2'!C30</f>
        <v>0</v>
      </c>
      <c r="O326" s="14">
        <f>'STable 1.2'!D30</f>
        <v>0</v>
      </c>
      <c r="P326" s="14">
        <f>'STable 1.2'!E30</f>
        <v>0</v>
      </c>
    </row>
    <row r="327" spans="1:16" x14ac:dyDescent="0.2">
      <c r="A327" s="357" t="str">
        <f>B327&amp;"_"&amp;C327&amp;"_"&amp;".... "&amp;D327</f>
        <v>0326_T1.2_.... Other debt liabilities 4/</v>
      </c>
      <c r="B327" s="369" t="s">
        <v>3154</v>
      </c>
      <c r="C327" s="369" t="s">
        <v>18</v>
      </c>
      <c r="D327" s="304" t="s">
        <v>128</v>
      </c>
      <c r="E327" s="534" t="str">
        <f>B327&amp;"_"&amp;C327&amp;"_"&amp;F327&amp;", "&amp;G327&amp;", "&amp;H327</f>
        <v>0326_T1.2_Nonfinancial corporations, Long-term, Other debt liabilities</v>
      </c>
      <c r="F327" s="474" t="s">
        <v>129</v>
      </c>
      <c r="G327" s="467" t="s">
        <v>3</v>
      </c>
      <c r="H327" s="475" t="s">
        <v>4329</v>
      </c>
      <c r="I327" s="475"/>
      <c r="J327" s="463">
        <f t="shared" si="60"/>
        <v>0</v>
      </c>
      <c r="K327" s="110" t="s">
        <v>537</v>
      </c>
      <c r="L327">
        <f t="shared" si="61"/>
        <v>6</v>
      </c>
      <c r="M327" s="14">
        <f>'STable 1.2'!B31</f>
        <v>0</v>
      </c>
      <c r="N327" s="14">
        <f>'STable 1.2'!C31</f>
        <v>0</v>
      </c>
      <c r="O327" s="14">
        <f>'STable 1.2'!D31</f>
        <v>0</v>
      </c>
      <c r="P327" s="14">
        <f>'STable 1.2'!E31</f>
        <v>0</v>
      </c>
    </row>
    <row r="328" spans="1:16" x14ac:dyDescent="0.2">
      <c r="A328" s="357" t="str">
        <f>B328&amp;"_"&amp;C328&amp;"_"&amp;D328</f>
        <v>0327_T1.2_Households and nonprofit institutions serving households (NPISHs)</v>
      </c>
      <c r="B328" s="369" t="s">
        <v>3155</v>
      </c>
      <c r="C328" s="369" t="s">
        <v>18</v>
      </c>
      <c r="D328" s="302" t="s">
        <v>130</v>
      </c>
      <c r="E328" s="534" t="str">
        <f>B328&amp;"_"&amp;C328&amp;"_"&amp;F328</f>
        <v>0327_T1.2_Households and nonprofit institutions serving households (NPISHs)</v>
      </c>
      <c r="F328" s="474" t="s">
        <v>130</v>
      </c>
      <c r="G328" s="302"/>
      <c r="H328" s="302"/>
      <c r="I328" s="302"/>
      <c r="J328" s="463">
        <f t="shared" si="60"/>
        <v>0</v>
      </c>
      <c r="K328" s="305" t="s">
        <v>538</v>
      </c>
      <c r="L328">
        <f t="shared" si="61"/>
        <v>6</v>
      </c>
      <c r="M328" s="14">
        <f>'STable 1.2'!B32</f>
        <v>0</v>
      </c>
      <c r="N328" s="14">
        <f>'STable 1.2'!C32</f>
        <v>0</v>
      </c>
      <c r="O328" s="14">
        <f>'STable 1.2'!D32</f>
        <v>0</v>
      </c>
      <c r="P328" s="14">
        <f>'STable 1.2'!E32</f>
        <v>0</v>
      </c>
    </row>
    <row r="329" spans="1:16" x14ac:dyDescent="0.2">
      <c r="A329" s="357" t="str">
        <f>B329&amp;"_"&amp;C329&amp;"_"&amp;".. "&amp;D329</f>
        <v>0328_T1.2_.. Short-term</v>
      </c>
      <c r="B329" s="369" t="s">
        <v>3156</v>
      </c>
      <c r="C329" s="369" t="s">
        <v>18</v>
      </c>
      <c r="D329" s="303" t="s">
        <v>1</v>
      </c>
      <c r="E329" s="534" t="str">
        <f>B329&amp;"_"&amp;C329&amp;"_"&amp;F329&amp;", "&amp;G329</f>
        <v>0328_T1.2_Households and nonprofit institutions serving households (NPISHs), Short-term</v>
      </c>
      <c r="F329" s="474" t="s">
        <v>130</v>
      </c>
      <c r="G329" s="467" t="s">
        <v>1</v>
      </c>
      <c r="H329" s="303"/>
      <c r="I329" s="303"/>
      <c r="J329" s="463">
        <f t="shared" si="60"/>
        <v>0</v>
      </c>
      <c r="K329" s="110" t="s">
        <v>539</v>
      </c>
      <c r="L329">
        <f t="shared" si="61"/>
        <v>6</v>
      </c>
      <c r="M329" s="14">
        <f>'STable 1.2'!B33</f>
        <v>0</v>
      </c>
      <c r="N329" s="14">
        <f>'STable 1.2'!C33</f>
        <v>0</v>
      </c>
      <c r="O329" s="14">
        <f>'STable 1.2'!D33</f>
        <v>0</v>
      </c>
      <c r="P329" s="14">
        <f>'STable 1.2'!E33</f>
        <v>0</v>
      </c>
    </row>
    <row r="330" spans="1:16" x14ac:dyDescent="0.2">
      <c r="A330" s="357" t="str">
        <f>B330&amp;"_"&amp;C330&amp;"_"&amp;".... "&amp;D330</f>
        <v>0329_T1.2_.... Currency and deposits 3/</v>
      </c>
      <c r="B330" s="369" t="s">
        <v>3157</v>
      </c>
      <c r="C330" s="369" t="s">
        <v>18</v>
      </c>
      <c r="D330" s="304" t="s">
        <v>126</v>
      </c>
      <c r="E330" s="534" t="str">
        <f>B330&amp;"_"&amp;C330&amp;"_"&amp;F330&amp;", "&amp;G330&amp;", "&amp;H330</f>
        <v>0329_T1.2_Households and nonprofit institutions serving households (NPISHs), Short-term, Currency and deposits</v>
      </c>
      <c r="F330" s="474" t="s">
        <v>130</v>
      </c>
      <c r="G330" s="467" t="s">
        <v>1</v>
      </c>
      <c r="H330" s="475" t="s">
        <v>203</v>
      </c>
      <c r="I330" s="475"/>
      <c r="J330" s="463">
        <f t="shared" si="60"/>
        <v>0</v>
      </c>
      <c r="K330" s="110" t="s">
        <v>540</v>
      </c>
      <c r="L330">
        <f t="shared" si="61"/>
        <v>6</v>
      </c>
      <c r="M330" s="14">
        <f>'STable 1.2'!B34</f>
        <v>0</v>
      </c>
      <c r="N330" s="14">
        <f>'STable 1.2'!C34</f>
        <v>0</v>
      </c>
      <c r="O330" s="14">
        <f>'STable 1.2'!D34</f>
        <v>0</v>
      </c>
      <c r="P330" s="14">
        <f>'STable 1.2'!E34</f>
        <v>0</v>
      </c>
    </row>
    <row r="331" spans="1:16" x14ac:dyDescent="0.2">
      <c r="A331" s="357" t="str">
        <f>B331&amp;"_"&amp;C331&amp;"_"&amp;".... "&amp;D331</f>
        <v>0330_T1.2_.... Debt securities</v>
      </c>
      <c r="B331" s="369" t="s">
        <v>3158</v>
      </c>
      <c r="C331" s="369" t="s">
        <v>18</v>
      </c>
      <c r="D331" s="304" t="s">
        <v>37</v>
      </c>
      <c r="E331" s="534" t="str">
        <f t="shared" ref="E331:E339" si="62">B331&amp;"_"&amp;C331&amp;"_"&amp;F331&amp;", "&amp;G331&amp;", "&amp;H331</f>
        <v>0330_T1.2_Households and nonprofit institutions serving households (NPISHs), Short-term, Debt securities</v>
      </c>
      <c r="F331" s="474" t="s">
        <v>130</v>
      </c>
      <c r="G331" s="467" t="s">
        <v>1</v>
      </c>
      <c r="H331" s="475" t="s">
        <v>37</v>
      </c>
      <c r="I331" s="475"/>
      <c r="J331" s="463">
        <f t="shared" si="60"/>
        <v>0</v>
      </c>
      <c r="K331" s="110" t="s">
        <v>541</v>
      </c>
      <c r="L331">
        <f t="shared" si="61"/>
        <v>6</v>
      </c>
      <c r="M331" s="14">
        <f>'STable 1.2'!B35</f>
        <v>0</v>
      </c>
      <c r="N331" s="14">
        <f>'STable 1.2'!C35</f>
        <v>0</v>
      </c>
      <c r="O331" s="14">
        <f>'STable 1.2'!D35</f>
        <v>0</v>
      </c>
      <c r="P331" s="14">
        <f>'STable 1.2'!E35</f>
        <v>0</v>
      </c>
    </row>
    <row r="332" spans="1:16" x14ac:dyDescent="0.2">
      <c r="A332" s="357" t="str">
        <f>B332&amp;"_"&amp;C332&amp;"_"&amp;".... "&amp;D332</f>
        <v>0331_T1.2_.... Loans</v>
      </c>
      <c r="B332" s="369" t="s">
        <v>3159</v>
      </c>
      <c r="C332" s="369" t="s">
        <v>18</v>
      </c>
      <c r="D332" s="304" t="s">
        <v>2</v>
      </c>
      <c r="E332" s="534" t="str">
        <f t="shared" si="62"/>
        <v>0331_T1.2_Households and nonprofit institutions serving households (NPISHs), Short-term, Loans</v>
      </c>
      <c r="F332" s="474" t="s">
        <v>130</v>
      </c>
      <c r="G332" s="467" t="s">
        <v>1</v>
      </c>
      <c r="H332" s="475" t="s">
        <v>2</v>
      </c>
      <c r="I332" s="475"/>
      <c r="J332" s="463">
        <f t="shared" si="60"/>
        <v>0</v>
      </c>
      <c r="K332" s="110" t="s">
        <v>542</v>
      </c>
      <c r="L332">
        <f t="shared" si="61"/>
        <v>6</v>
      </c>
      <c r="M332" s="14">
        <f>'STable 1.2'!B36</f>
        <v>0</v>
      </c>
      <c r="N332" s="14">
        <f>'STable 1.2'!C36</f>
        <v>0</v>
      </c>
      <c r="O332" s="14">
        <f>'STable 1.2'!D36</f>
        <v>0</v>
      </c>
      <c r="P332" s="14">
        <f>'STable 1.2'!E36</f>
        <v>0</v>
      </c>
    </row>
    <row r="333" spans="1:16" x14ac:dyDescent="0.2">
      <c r="A333" s="357" t="str">
        <f>B333&amp;"_"&amp;C333&amp;"_"&amp;".... "&amp;D333</f>
        <v>0332_T1.2_.... Trade credit and advances</v>
      </c>
      <c r="B333" s="369" t="s">
        <v>3160</v>
      </c>
      <c r="C333" s="369" t="s">
        <v>18</v>
      </c>
      <c r="D333" s="304" t="s">
        <v>38</v>
      </c>
      <c r="E333" s="534" t="str">
        <f t="shared" si="62"/>
        <v>0332_T1.2_Households and nonprofit institutions serving households (NPISHs), Short-term, Trade credit and advances</v>
      </c>
      <c r="F333" s="474" t="s">
        <v>130</v>
      </c>
      <c r="G333" s="467" t="s">
        <v>1</v>
      </c>
      <c r="H333" s="475" t="s">
        <v>38</v>
      </c>
      <c r="I333" s="475"/>
      <c r="J333" s="463">
        <f t="shared" si="60"/>
        <v>0</v>
      </c>
      <c r="K333" s="110" t="s">
        <v>543</v>
      </c>
      <c r="L333">
        <f t="shared" si="61"/>
        <v>6</v>
      </c>
      <c r="M333" s="14">
        <f>'STable 1.2'!B37</f>
        <v>0</v>
      </c>
      <c r="N333" s="14">
        <f>'STable 1.2'!C37</f>
        <v>0</v>
      </c>
      <c r="O333" s="14">
        <f>'STable 1.2'!D37</f>
        <v>0</v>
      </c>
      <c r="P333" s="14">
        <f>'STable 1.2'!E37</f>
        <v>0</v>
      </c>
    </row>
    <row r="334" spans="1:16" x14ac:dyDescent="0.2">
      <c r="A334" s="357" t="str">
        <f>B334&amp;"_"&amp;C334&amp;"_"&amp;".... "&amp;D334</f>
        <v>0333_T1.2_.... Other debt liabilities 4/ 5/</v>
      </c>
      <c r="B334" s="369" t="s">
        <v>3161</v>
      </c>
      <c r="C334" s="369" t="s">
        <v>18</v>
      </c>
      <c r="D334" s="304" t="s">
        <v>127</v>
      </c>
      <c r="E334" s="534" t="str">
        <f>B334&amp;"_"&amp;C334&amp;"_"&amp;F334&amp;", "&amp;G334&amp;", "&amp;H334</f>
        <v>0333_T1.2_Households and nonprofit institutions serving households (NPISHs), Short-term, Other debt liabilities</v>
      </c>
      <c r="F334" s="474" t="s">
        <v>130</v>
      </c>
      <c r="G334" s="467" t="s">
        <v>1</v>
      </c>
      <c r="H334" s="475" t="s">
        <v>4329</v>
      </c>
      <c r="I334" s="475"/>
      <c r="J334" s="463">
        <f t="shared" si="60"/>
        <v>0</v>
      </c>
      <c r="K334" s="110" t="s">
        <v>544</v>
      </c>
      <c r="L334">
        <f t="shared" si="61"/>
        <v>6</v>
      </c>
      <c r="M334" s="14">
        <f>'STable 1.2'!B38</f>
        <v>0</v>
      </c>
      <c r="N334" s="14">
        <f>'STable 1.2'!C38</f>
        <v>0</v>
      </c>
      <c r="O334" s="14">
        <f>'STable 1.2'!D38</f>
        <v>0</v>
      </c>
      <c r="P334" s="14">
        <f>'STable 1.2'!E38</f>
        <v>0</v>
      </c>
    </row>
    <row r="335" spans="1:16" x14ac:dyDescent="0.2">
      <c r="A335" s="357" t="str">
        <f>B335&amp;"_"&amp;C335&amp;"_"&amp;".. "&amp;D335</f>
        <v>0334_T1.2_.. Long-term</v>
      </c>
      <c r="B335" s="369" t="s">
        <v>3162</v>
      </c>
      <c r="C335" s="369" t="s">
        <v>18</v>
      </c>
      <c r="D335" s="303" t="s">
        <v>3</v>
      </c>
      <c r="E335" s="534" t="str">
        <f>B335&amp;"_"&amp;C335&amp;"_"&amp;F335&amp;", "&amp;G335</f>
        <v>0334_T1.2_Households and nonprofit institutions serving households (NPISHs), Long-term</v>
      </c>
      <c r="F335" s="474" t="s">
        <v>130</v>
      </c>
      <c r="G335" s="467" t="s">
        <v>3</v>
      </c>
      <c r="H335" s="303"/>
      <c r="I335" s="303"/>
      <c r="J335" s="463">
        <f t="shared" si="60"/>
        <v>0</v>
      </c>
      <c r="K335" s="110" t="s">
        <v>545</v>
      </c>
      <c r="L335">
        <f t="shared" si="61"/>
        <v>6</v>
      </c>
      <c r="M335" s="14">
        <f>'STable 1.2'!B39</f>
        <v>0</v>
      </c>
      <c r="N335" s="14">
        <f>'STable 1.2'!C39</f>
        <v>0</v>
      </c>
      <c r="O335" s="14">
        <f>'STable 1.2'!D39</f>
        <v>0</v>
      </c>
      <c r="P335" s="14">
        <f>'STable 1.2'!E39</f>
        <v>0</v>
      </c>
    </row>
    <row r="336" spans="1:16" x14ac:dyDescent="0.2">
      <c r="A336" s="357" t="str">
        <f>B336&amp;"_"&amp;C336&amp;"_"&amp;".... "&amp;D336</f>
        <v>0335_T1.2_.... Currency and deposits 3/</v>
      </c>
      <c r="B336" s="369" t="s">
        <v>3163</v>
      </c>
      <c r="C336" s="369" t="s">
        <v>18</v>
      </c>
      <c r="D336" s="304" t="s">
        <v>126</v>
      </c>
      <c r="E336" s="534" t="str">
        <f>B336&amp;"_"&amp;C336&amp;"_"&amp;F336&amp;", "&amp;G336&amp;", "&amp;H336</f>
        <v>0335_T1.2_Households and nonprofit institutions serving households (NPISHs), Long-term, Currency and deposits</v>
      </c>
      <c r="F336" s="474" t="s">
        <v>130</v>
      </c>
      <c r="G336" s="467" t="s">
        <v>3</v>
      </c>
      <c r="H336" s="475" t="s">
        <v>203</v>
      </c>
      <c r="I336" s="475"/>
      <c r="J336" s="463">
        <f t="shared" si="60"/>
        <v>0</v>
      </c>
      <c r="K336" s="110" t="s">
        <v>546</v>
      </c>
      <c r="L336">
        <f t="shared" si="61"/>
        <v>6</v>
      </c>
      <c r="M336" s="14">
        <f>'STable 1.2'!B40</f>
        <v>0</v>
      </c>
      <c r="N336" s="14">
        <f>'STable 1.2'!C40</f>
        <v>0</v>
      </c>
      <c r="O336" s="14">
        <f>'STable 1.2'!D40</f>
        <v>0</v>
      </c>
      <c r="P336" s="14">
        <f>'STable 1.2'!E40</f>
        <v>0</v>
      </c>
    </row>
    <row r="337" spans="1:16" x14ac:dyDescent="0.2">
      <c r="A337" s="357" t="str">
        <f>B337&amp;"_"&amp;C337&amp;"_"&amp;".... "&amp;D337</f>
        <v>0336_T1.2_.... Debt securities</v>
      </c>
      <c r="B337" s="369" t="s">
        <v>3164</v>
      </c>
      <c r="C337" s="369" t="s">
        <v>18</v>
      </c>
      <c r="D337" s="304" t="s">
        <v>37</v>
      </c>
      <c r="E337" s="534" t="str">
        <f t="shared" si="62"/>
        <v>0336_T1.2_Households and nonprofit institutions serving households (NPISHs), Long-term, Debt securities</v>
      </c>
      <c r="F337" s="474" t="s">
        <v>130</v>
      </c>
      <c r="G337" s="467" t="s">
        <v>3</v>
      </c>
      <c r="H337" s="475" t="s">
        <v>37</v>
      </c>
      <c r="I337" s="475"/>
      <c r="J337" s="463">
        <f t="shared" si="60"/>
        <v>0</v>
      </c>
      <c r="K337" s="110" t="s">
        <v>547</v>
      </c>
      <c r="L337">
        <f t="shared" si="61"/>
        <v>6</v>
      </c>
      <c r="M337" s="14">
        <f>'STable 1.2'!B41</f>
        <v>0</v>
      </c>
      <c r="N337" s="14">
        <f>'STable 1.2'!C41</f>
        <v>0</v>
      </c>
      <c r="O337" s="14">
        <f>'STable 1.2'!D41</f>
        <v>0</v>
      </c>
      <c r="P337" s="14">
        <f>'STable 1.2'!E41</f>
        <v>0</v>
      </c>
    </row>
    <row r="338" spans="1:16" x14ac:dyDescent="0.2">
      <c r="A338" s="357" t="str">
        <f>B338&amp;"_"&amp;C338&amp;"_"&amp;".... "&amp;D338</f>
        <v>0337_T1.2_.... Loans</v>
      </c>
      <c r="B338" s="369" t="s">
        <v>3165</v>
      </c>
      <c r="C338" s="369" t="s">
        <v>18</v>
      </c>
      <c r="D338" s="304" t="s">
        <v>2</v>
      </c>
      <c r="E338" s="534" t="str">
        <f t="shared" si="62"/>
        <v>0337_T1.2_Households and nonprofit institutions serving households (NPISHs), Long-term, Loans</v>
      </c>
      <c r="F338" s="474" t="s">
        <v>130</v>
      </c>
      <c r="G338" s="467" t="s">
        <v>3</v>
      </c>
      <c r="H338" s="475" t="s">
        <v>2</v>
      </c>
      <c r="I338" s="475"/>
      <c r="J338" s="463">
        <f t="shared" si="60"/>
        <v>0</v>
      </c>
      <c r="K338" s="110" t="s">
        <v>548</v>
      </c>
      <c r="L338">
        <f t="shared" si="61"/>
        <v>6</v>
      </c>
      <c r="M338" s="14">
        <f>'STable 1.2'!B42</f>
        <v>0</v>
      </c>
      <c r="N338" s="14">
        <f>'STable 1.2'!C42</f>
        <v>0</v>
      </c>
      <c r="O338" s="14">
        <f>'STable 1.2'!D42</f>
        <v>0</v>
      </c>
      <c r="P338" s="14">
        <f>'STable 1.2'!E42</f>
        <v>0</v>
      </c>
    </row>
    <row r="339" spans="1:16" x14ac:dyDescent="0.2">
      <c r="A339" s="357" t="str">
        <f>B339&amp;"_"&amp;C339&amp;"_"&amp;".... "&amp;D339</f>
        <v>0338_T1.2_.... Trade credit and advances</v>
      </c>
      <c r="B339" s="369" t="s">
        <v>3166</v>
      </c>
      <c r="C339" s="369" t="s">
        <v>18</v>
      </c>
      <c r="D339" s="304" t="s">
        <v>38</v>
      </c>
      <c r="E339" s="534" t="str">
        <f t="shared" si="62"/>
        <v>0338_T1.2_Households and nonprofit institutions serving households (NPISHs), Long-term, Trade credit and advances</v>
      </c>
      <c r="F339" s="474" t="s">
        <v>130</v>
      </c>
      <c r="G339" s="467" t="s">
        <v>3</v>
      </c>
      <c r="H339" s="475" t="s">
        <v>38</v>
      </c>
      <c r="I339" s="475"/>
      <c r="J339" s="463">
        <f t="shared" si="60"/>
        <v>0</v>
      </c>
      <c r="K339" s="110" t="s">
        <v>549</v>
      </c>
      <c r="L339">
        <f t="shared" si="61"/>
        <v>6</v>
      </c>
      <c r="M339" s="14">
        <f>'STable 1.2'!B43</f>
        <v>0</v>
      </c>
      <c r="N339" s="14">
        <f>'STable 1.2'!C43</f>
        <v>0</v>
      </c>
      <c r="O339" s="14">
        <f>'STable 1.2'!D43</f>
        <v>0</v>
      </c>
      <c r="P339" s="14">
        <f>'STable 1.2'!E43</f>
        <v>0</v>
      </c>
    </row>
    <row r="340" spans="1:16" x14ac:dyDescent="0.2">
      <c r="A340" s="357" t="str">
        <f>B340&amp;"_"&amp;C340&amp;"_"&amp;".... "&amp;D340</f>
        <v>0339_T1.2_.... Other debt liabilities 4/</v>
      </c>
      <c r="B340" s="369" t="s">
        <v>3167</v>
      </c>
      <c r="C340" s="369" t="s">
        <v>18</v>
      </c>
      <c r="D340" s="304" t="s">
        <v>128</v>
      </c>
      <c r="E340" s="534" t="str">
        <f>B340&amp;"_"&amp;C340&amp;"_"&amp;F340&amp;", "&amp;G340&amp;", "&amp;H340</f>
        <v>0339_T1.2_Households and nonprofit institutions serving households (NPISHs), Long-term, Other debt liabilities</v>
      </c>
      <c r="F340" s="474" t="s">
        <v>130</v>
      </c>
      <c r="G340" s="467" t="s">
        <v>3</v>
      </c>
      <c r="H340" s="475" t="s">
        <v>4329</v>
      </c>
      <c r="I340" s="475"/>
      <c r="J340" s="463">
        <f t="shared" si="60"/>
        <v>0</v>
      </c>
      <c r="K340" s="110" t="s">
        <v>550</v>
      </c>
      <c r="L340">
        <f t="shared" si="61"/>
        <v>6</v>
      </c>
      <c r="M340" s="14">
        <f>'STable 1.2'!B44</f>
        <v>0</v>
      </c>
      <c r="N340" s="14">
        <f>'STable 1.2'!C44</f>
        <v>0</v>
      </c>
      <c r="O340" s="14">
        <f>'STable 1.2'!D44</f>
        <v>0</v>
      </c>
      <c r="P340" s="14">
        <f>'STable 1.2'!E44</f>
        <v>0</v>
      </c>
    </row>
    <row r="341" spans="1:16" x14ac:dyDescent="0.2">
      <c r="A341" s="394" t="str">
        <f>B341&amp;"_"&amp;C341&amp;"_"&amp;D341</f>
        <v>0340_T1.2_TOTAL</v>
      </c>
      <c r="B341" s="395" t="s">
        <v>3168</v>
      </c>
      <c r="C341" s="395" t="s">
        <v>18</v>
      </c>
      <c r="D341" s="396" t="s">
        <v>131</v>
      </c>
      <c r="E341" s="535" t="str">
        <f>B341&amp;"_"&amp;C341&amp;"_"&amp;F341&amp;", "&amp;G341</f>
        <v>0340_T1.2_Other Sectors, Total</v>
      </c>
      <c r="F341" s="526" t="s">
        <v>57</v>
      </c>
      <c r="G341" s="526" t="s">
        <v>4</v>
      </c>
      <c r="H341" s="396"/>
      <c r="I341" s="396"/>
      <c r="J341" s="514">
        <f t="shared" si="60"/>
        <v>0</v>
      </c>
      <c r="K341" s="330" t="s">
        <v>69</v>
      </c>
      <c r="L341">
        <f t="shared" si="61"/>
        <v>6</v>
      </c>
      <c r="M341" s="14">
        <f>'STable 1.2'!B45</f>
        <v>0</v>
      </c>
      <c r="N341" s="14">
        <f>'STable 1.2'!C45</f>
        <v>0</v>
      </c>
      <c r="O341" s="14">
        <f>'STable 1.2'!D45</f>
        <v>0</v>
      </c>
      <c r="P341" s="14">
        <f>'STable 1.2'!E45</f>
        <v>0</v>
      </c>
    </row>
    <row r="342" spans="1:16" x14ac:dyDescent="0.2">
      <c r="A342" s="111" t="str">
        <f>B342&amp;"_"&amp;C342&amp;"_"&amp;D342</f>
        <v>0341_T1.3_Public Sector External Debt 3/</v>
      </c>
      <c r="B342" s="371" t="s">
        <v>3169</v>
      </c>
      <c r="C342" s="371" t="s">
        <v>19</v>
      </c>
      <c r="D342" s="112" t="s">
        <v>135</v>
      </c>
      <c r="E342" s="542" t="str">
        <f>B342&amp;"_"&amp;C342&amp;"_"&amp;F342</f>
        <v>0341_T1.3_Public Sector External Debt</v>
      </c>
      <c r="F342" s="476" t="s">
        <v>0</v>
      </c>
      <c r="G342" s="112"/>
      <c r="H342" s="112"/>
      <c r="I342" s="112"/>
      <c r="J342" s="463">
        <f t="shared" si="60"/>
        <v>0</v>
      </c>
      <c r="K342" s="305" t="s">
        <v>551</v>
      </c>
      <c r="L342">
        <f t="shared" si="61"/>
        <v>6</v>
      </c>
      <c r="M342" s="14">
        <f>'STable 1.3'!B6</f>
        <v>0</v>
      </c>
      <c r="N342" s="14">
        <f>'STable 1.3'!C6</f>
        <v>0</v>
      </c>
      <c r="O342" s="14">
        <f>'STable 1.3'!D6</f>
        <v>0</v>
      </c>
      <c r="P342" s="14">
        <f>'STable 1.3'!E6</f>
        <v>0</v>
      </c>
    </row>
    <row r="343" spans="1:16" x14ac:dyDescent="0.2">
      <c r="A343" s="111" t="str">
        <f>B343&amp;"_"&amp;C343&amp;"_"&amp;".. "&amp;D343</f>
        <v>0342_T1.3_.. Short-term</v>
      </c>
      <c r="B343" s="371" t="s">
        <v>3170</v>
      </c>
      <c r="C343" s="371" t="s">
        <v>19</v>
      </c>
      <c r="D343" s="306" t="s">
        <v>1</v>
      </c>
      <c r="E343" s="542" t="str">
        <f>B343&amp;"_"&amp;C343&amp;"_"&amp;F343&amp;", "&amp;G343</f>
        <v>0342_T1.3_Public Sector External Debt, Short-term</v>
      </c>
      <c r="F343" s="476" t="s">
        <v>0</v>
      </c>
      <c r="G343" s="467" t="s">
        <v>1</v>
      </c>
      <c r="H343" s="306"/>
      <c r="I343" s="306"/>
      <c r="J343" s="463">
        <f t="shared" si="60"/>
        <v>0</v>
      </c>
      <c r="K343" s="311" t="s">
        <v>552</v>
      </c>
      <c r="L343">
        <f t="shared" si="61"/>
        <v>6</v>
      </c>
      <c r="M343" s="14">
        <f>'STable 1.3'!B7</f>
        <v>0</v>
      </c>
      <c r="N343" s="14">
        <f>'STable 1.3'!C7</f>
        <v>0</v>
      </c>
      <c r="O343" s="14">
        <f>'STable 1.3'!D7</f>
        <v>0</v>
      </c>
      <c r="P343" s="14">
        <f>'STable 1.3'!E7</f>
        <v>0</v>
      </c>
    </row>
    <row r="344" spans="1:16" x14ac:dyDescent="0.2">
      <c r="A344" s="111" t="str">
        <f>B344&amp;"_"&amp;C344&amp;"_"&amp;".... "&amp;D344</f>
        <v>0343_T1.3_.... Currency and deposits 5/</v>
      </c>
      <c r="B344" s="371" t="s">
        <v>3171</v>
      </c>
      <c r="C344" s="371" t="s">
        <v>19</v>
      </c>
      <c r="D344" s="307" t="s">
        <v>136</v>
      </c>
      <c r="E344" s="542" t="str">
        <f>B344&amp;"_"&amp;C344&amp;"_"&amp;F344&amp;", "&amp;G344&amp;", "&amp;H344</f>
        <v>0343_T1.3_Public Sector External Debt, Short-term, Currency and deposits</v>
      </c>
      <c r="F344" s="476" t="s">
        <v>0</v>
      </c>
      <c r="G344" s="467" t="s">
        <v>1</v>
      </c>
      <c r="H344" s="475" t="s">
        <v>203</v>
      </c>
      <c r="I344" s="475"/>
      <c r="J344" s="463">
        <f t="shared" si="60"/>
        <v>0</v>
      </c>
      <c r="K344" s="311" t="s">
        <v>553</v>
      </c>
      <c r="L344">
        <f t="shared" si="61"/>
        <v>6</v>
      </c>
      <c r="M344" s="14">
        <f>'STable 1.3'!B8</f>
        <v>0</v>
      </c>
      <c r="N344" s="14">
        <f>'STable 1.3'!C8</f>
        <v>0</v>
      </c>
      <c r="O344" s="14">
        <f>'STable 1.3'!D8</f>
        <v>0</v>
      </c>
      <c r="P344" s="14">
        <f>'STable 1.3'!E8</f>
        <v>0</v>
      </c>
    </row>
    <row r="345" spans="1:16" x14ac:dyDescent="0.2">
      <c r="A345" s="111" t="str">
        <f>B345&amp;"_"&amp;C345&amp;"_"&amp;".... "&amp;D345</f>
        <v>0344_T1.3_.... Debt securities</v>
      </c>
      <c r="B345" s="371" t="s">
        <v>3172</v>
      </c>
      <c r="C345" s="371" t="s">
        <v>19</v>
      </c>
      <c r="D345" s="307" t="s">
        <v>37</v>
      </c>
      <c r="E345" s="542" t="str">
        <f t="shared" ref="E345:E353" si="63">B345&amp;"_"&amp;C345&amp;"_"&amp;F345&amp;", "&amp;G345&amp;", "&amp;H345</f>
        <v>0344_T1.3_Public Sector External Debt, Short-term, Debt securities</v>
      </c>
      <c r="F345" s="476" t="s">
        <v>0</v>
      </c>
      <c r="G345" s="467" t="s">
        <v>1</v>
      </c>
      <c r="H345" s="475" t="s">
        <v>37</v>
      </c>
      <c r="I345" s="475"/>
      <c r="J345" s="463">
        <f t="shared" si="60"/>
        <v>0</v>
      </c>
      <c r="K345" s="311" t="s">
        <v>554</v>
      </c>
      <c r="L345">
        <f t="shared" si="61"/>
        <v>6</v>
      </c>
      <c r="M345" s="14">
        <f>'STable 1.3'!B9</f>
        <v>0</v>
      </c>
      <c r="N345" s="14">
        <f>'STable 1.3'!C9</f>
        <v>0</v>
      </c>
      <c r="O345" s="14">
        <f>'STable 1.3'!D9</f>
        <v>0</v>
      </c>
      <c r="P345" s="14">
        <f>'STable 1.3'!E9</f>
        <v>0</v>
      </c>
    </row>
    <row r="346" spans="1:16" x14ac:dyDescent="0.2">
      <c r="A346" s="111" t="str">
        <f>B346&amp;"_"&amp;C346&amp;"_"&amp;".... "&amp;D346</f>
        <v>0345_T1.3_.... Loans</v>
      </c>
      <c r="B346" s="371" t="s">
        <v>3173</v>
      </c>
      <c r="C346" s="371" t="s">
        <v>19</v>
      </c>
      <c r="D346" s="307" t="s">
        <v>2</v>
      </c>
      <c r="E346" s="542" t="str">
        <f t="shared" si="63"/>
        <v>0345_T1.3_Public Sector External Debt, Short-term, Loans</v>
      </c>
      <c r="F346" s="476" t="s">
        <v>0</v>
      </c>
      <c r="G346" s="467" t="s">
        <v>1</v>
      </c>
      <c r="H346" s="475" t="s">
        <v>2</v>
      </c>
      <c r="I346" s="475"/>
      <c r="J346" s="463">
        <f t="shared" si="60"/>
        <v>0</v>
      </c>
      <c r="K346" s="311" t="s">
        <v>555</v>
      </c>
      <c r="L346">
        <f t="shared" si="61"/>
        <v>6</v>
      </c>
      <c r="M346" s="14">
        <f>'STable 1.3'!B10</f>
        <v>0</v>
      </c>
      <c r="N346" s="14">
        <f>'STable 1.3'!C10</f>
        <v>0</v>
      </c>
      <c r="O346" s="14">
        <f>'STable 1.3'!D10</f>
        <v>0</v>
      </c>
      <c r="P346" s="14">
        <f>'STable 1.3'!E10</f>
        <v>0</v>
      </c>
    </row>
    <row r="347" spans="1:16" x14ac:dyDescent="0.2">
      <c r="A347" s="111" t="str">
        <f>B347&amp;"_"&amp;C347&amp;"_"&amp;".... "&amp;D347</f>
        <v>0346_T1.3_.... Trade credit and advances</v>
      </c>
      <c r="B347" s="371" t="s">
        <v>3174</v>
      </c>
      <c r="C347" s="371" t="s">
        <v>19</v>
      </c>
      <c r="D347" s="307" t="s">
        <v>38</v>
      </c>
      <c r="E347" s="542" t="str">
        <f t="shared" si="63"/>
        <v>0346_T1.3_Public Sector External Debt, Short-term, Trade credit and advances</v>
      </c>
      <c r="F347" s="476" t="s">
        <v>0</v>
      </c>
      <c r="G347" s="467" t="s">
        <v>1</v>
      </c>
      <c r="H347" s="475" t="s">
        <v>38</v>
      </c>
      <c r="I347" s="475"/>
      <c r="J347" s="463">
        <f t="shared" si="60"/>
        <v>0</v>
      </c>
      <c r="K347" s="311" t="s">
        <v>556</v>
      </c>
      <c r="L347">
        <f t="shared" si="61"/>
        <v>6</v>
      </c>
      <c r="M347" s="14">
        <f>'STable 1.3'!B11</f>
        <v>0</v>
      </c>
      <c r="N347" s="14">
        <f>'STable 1.3'!C11</f>
        <v>0</v>
      </c>
      <c r="O347" s="14">
        <f>'STable 1.3'!D11</f>
        <v>0</v>
      </c>
      <c r="P347" s="14">
        <f>'STable 1.3'!E11</f>
        <v>0</v>
      </c>
    </row>
    <row r="348" spans="1:16" x14ac:dyDescent="0.2">
      <c r="A348" s="111" t="str">
        <f>B348&amp;"_"&amp;C348&amp;"_"&amp;".... "&amp;D348</f>
        <v>0347_T1.3_.... Other debt liabilities 6/ 7/</v>
      </c>
      <c r="B348" s="371" t="s">
        <v>3175</v>
      </c>
      <c r="C348" s="371" t="s">
        <v>19</v>
      </c>
      <c r="D348" s="307" t="s">
        <v>137</v>
      </c>
      <c r="E348" s="542" t="str">
        <f>B348&amp;"_"&amp;C348&amp;"_"&amp;F348&amp;", "&amp;G348&amp;", "&amp;H348</f>
        <v>0347_T1.3_Public Sector External Debt, Short-term, Other debt liabilities</v>
      </c>
      <c r="F348" s="476" t="s">
        <v>0</v>
      </c>
      <c r="G348" s="467" t="s">
        <v>1</v>
      </c>
      <c r="H348" s="475" t="s">
        <v>4329</v>
      </c>
      <c r="I348" s="475"/>
      <c r="J348" s="463">
        <f t="shared" si="60"/>
        <v>0</v>
      </c>
      <c r="K348" s="311" t="s">
        <v>557</v>
      </c>
      <c r="L348">
        <f t="shared" si="61"/>
        <v>6</v>
      </c>
      <c r="M348" s="14">
        <f>'STable 1.3'!B12</f>
        <v>0</v>
      </c>
      <c r="N348" s="14">
        <f>'STable 1.3'!C12</f>
        <v>0</v>
      </c>
      <c r="O348" s="14">
        <f>'STable 1.3'!D12</f>
        <v>0</v>
      </c>
      <c r="P348" s="14">
        <f>'STable 1.3'!E12</f>
        <v>0</v>
      </c>
    </row>
    <row r="349" spans="1:16" x14ac:dyDescent="0.2">
      <c r="A349" s="111" t="str">
        <f>B349&amp;"_"&amp;C349&amp;"_"&amp;".. "&amp;D349</f>
        <v>0348_T1.3_.. Long-term</v>
      </c>
      <c r="B349" s="371" t="s">
        <v>3176</v>
      </c>
      <c r="C349" s="371" t="s">
        <v>19</v>
      </c>
      <c r="D349" s="306" t="s">
        <v>3</v>
      </c>
      <c r="E349" s="542" t="str">
        <f>B349&amp;"_"&amp;C349&amp;"_"&amp;F349&amp;", "&amp;G349</f>
        <v>0348_T1.3_Public Sector External Debt, Long-term</v>
      </c>
      <c r="F349" s="476" t="s">
        <v>0</v>
      </c>
      <c r="G349" s="467" t="s">
        <v>3</v>
      </c>
      <c r="H349" s="306"/>
      <c r="I349" s="306"/>
      <c r="J349" s="463">
        <f t="shared" si="60"/>
        <v>0</v>
      </c>
      <c r="K349" s="311" t="s">
        <v>558</v>
      </c>
      <c r="L349">
        <f t="shared" si="61"/>
        <v>6</v>
      </c>
      <c r="M349" s="14">
        <f>'STable 1.3'!B13</f>
        <v>0</v>
      </c>
      <c r="N349" s="14">
        <f>'STable 1.3'!C13</f>
        <v>0</v>
      </c>
      <c r="O349" s="14">
        <f>'STable 1.3'!D13</f>
        <v>0</v>
      </c>
      <c r="P349" s="14">
        <f>'STable 1.3'!E13</f>
        <v>0</v>
      </c>
    </row>
    <row r="350" spans="1:16" x14ac:dyDescent="0.2">
      <c r="A350" s="111" t="str">
        <f t="shared" ref="A350:A355" si="64">B350&amp;"_"&amp;C350&amp;"_"&amp;".... "&amp;D350</f>
        <v>0349_T1.3_.... Special drawing rights (allocations)  8/</v>
      </c>
      <c r="B350" s="371" t="s">
        <v>3177</v>
      </c>
      <c r="C350" s="371" t="s">
        <v>19</v>
      </c>
      <c r="D350" s="307" t="s">
        <v>138</v>
      </c>
      <c r="E350" s="542" t="str">
        <f>B350&amp;"_"&amp;C350&amp;"_"&amp;F350&amp;", "&amp;G350&amp;", "&amp;H350</f>
        <v>0349_T1.3_Public Sector External Debt, Long-term, Special drawing rights (allocations)  8/</v>
      </c>
      <c r="F350" s="476" t="s">
        <v>0</v>
      </c>
      <c r="G350" s="467" t="s">
        <v>3</v>
      </c>
      <c r="H350" s="477" t="s">
        <v>138</v>
      </c>
      <c r="I350" s="477"/>
      <c r="J350" s="463">
        <f t="shared" si="60"/>
        <v>0</v>
      </c>
      <c r="K350" s="311" t="s">
        <v>559</v>
      </c>
      <c r="L350">
        <f t="shared" si="61"/>
        <v>6</v>
      </c>
      <c r="M350" s="14">
        <f>'STable 1.3'!B14</f>
        <v>0</v>
      </c>
      <c r="N350" s="14">
        <f>'STable 1.3'!C14</f>
        <v>0</v>
      </c>
      <c r="O350" s="14">
        <f>'STable 1.3'!D14</f>
        <v>0</v>
      </c>
      <c r="P350" s="14">
        <f>'STable 1.3'!E14</f>
        <v>0</v>
      </c>
    </row>
    <row r="351" spans="1:16" x14ac:dyDescent="0.2">
      <c r="A351" s="111" t="str">
        <f t="shared" si="64"/>
        <v>0350_T1.3_.... Currency and deposits 5/</v>
      </c>
      <c r="B351" s="371" t="s">
        <v>3178</v>
      </c>
      <c r="C351" s="371" t="s">
        <v>19</v>
      </c>
      <c r="D351" s="307" t="s">
        <v>136</v>
      </c>
      <c r="E351" s="542" t="str">
        <f t="shared" si="63"/>
        <v>0350_T1.3_Public Sector External Debt, Long-term, Currency and deposits</v>
      </c>
      <c r="F351" s="476" t="s">
        <v>0</v>
      </c>
      <c r="G351" s="467" t="s">
        <v>3</v>
      </c>
      <c r="H351" s="477" t="s">
        <v>203</v>
      </c>
      <c r="I351" s="477"/>
      <c r="J351" s="463">
        <f t="shared" si="60"/>
        <v>0</v>
      </c>
      <c r="K351" s="311" t="s">
        <v>560</v>
      </c>
      <c r="L351">
        <f t="shared" si="61"/>
        <v>6</v>
      </c>
      <c r="M351" s="14">
        <f>'STable 1.3'!B15</f>
        <v>0</v>
      </c>
      <c r="N351" s="14">
        <f>'STable 1.3'!C15</f>
        <v>0</v>
      </c>
      <c r="O351" s="14">
        <f>'STable 1.3'!D15</f>
        <v>0</v>
      </c>
      <c r="P351" s="14">
        <f>'STable 1.3'!E15</f>
        <v>0</v>
      </c>
    </row>
    <row r="352" spans="1:16" x14ac:dyDescent="0.2">
      <c r="A352" s="111" t="str">
        <f t="shared" si="64"/>
        <v xml:space="preserve">0351_T1.3_.... Debt securities </v>
      </c>
      <c r="B352" s="371" t="s">
        <v>3179</v>
      </c>
      <c r="C352" s="371" t="s">
        <v>19</v>
      </c>
      <c r="D352" s="307" t="s">
        <v>139</v>
      </c>
      <c r="E352" s="542" t="str">
        <f t="shared" si="63"/>
        <v xml:space="preserve">0351_T1.3_Public Sector External Debt, Long-term, Debt securities </v>
      </c>
      <c r="F352" s="476" t="s">
        <v>0</v>
      </c>
      <c r="G352" s="467" t="s">
        <v>3</v>
      </c>
      <c r="H352" s="477" t="s">
        <v>139</v>
      </c>
      <c r="I352" s="477"/>
      <c r="J352" s="463">
        <f t="shared" si="60"/>
        <v>0</v>
      </c>
      <c r="K352" s="311" t="s">
        <v>561</v>
      </c>
      <c r="L352">
        <f t="shared" si="61"/>
        <v>6</v>
      </c>
      <c r="M352" s="14">
        <f>'STable 1.3'!B16</f>
        <v>0</v>
      </c>
      <c r="N352" s="14">
        <f>'STable 1.3'!C16</f>
        <v>0</v>
      </c>
      <c r="O352" s="14">
        <f>'STable 1.3'!D16</f>
        <v>0</v>
      </c>
      <c r="P352" s="14">
        <f>'STable 1.3'!E16</f>
        <v>0</v>
      </c>
    </row>
    <row r="353" spans="1:16" x14ac:dyDescent="0.2">
      <c r="A353" s="111" t="str">
        <f t="shared" si="64"/>
        <v>0352_T1.3_.... Loans</v>
      </c>
      <c r="B353" s="371" t="s">
        <v>3180</v>
      </c>
      <c r="C353" s="371" t="s">
        <v>19</v>
      </c>
      <c r="D353" s="307" t="s">
        <v>2</v>
      </c>
      <c r="E353" s="542" t="str">
        <f t="shared" si="63"/>
        <v>0352_T1.3_Public Sector External Debt, Long-term, Loans</v>
      </c>
      <c r="F353" s="476" t="s">
        <v>0</v>
      </c>
      <c r="G353" s="467" t="s">
        <v>3</v>
      </c>
      <c r="H353" s="477" t="s">
        <v>2</v>
      </c>
      <c r="I353" s="477"/>
      <c r="J353" s="463">
        <f t="shared" si="60"/>
        <v>0</v>
      </c>
      <c r="K353" s="311" t="s">
        <v>562</v>
      </c>
      <c r="L353">
        <f t="shared" si="61"/>
        <v>6</v>
      </c>
      <c r="M353" s="14">
        <f>'STable 1.3'!B17</f>
        <v>0</v>
      </c>
      <c r="N353" s="14">
        <f>'STable 1.3'!C17</f>
        <v>0</v>
      </c>
      <c r="O353" s="14">
        <f>'STable 1.3'!D17</f>
        <v>0</v>
      </c>
      <c r="P353" s="14">
        <f>'STable 1.3'!E17</f>
        <v>0</v>
      </c>
    </row>
    <row r="354" spans="1:16" x14ac:dyDescent="0.2">
      <c r="A354" s="111" t="str">
        <f t="shared" si="64"/>
        <v>0353_T1.3_.... Trade credit and advances</v>
      </c>
      <c r="B354" s="371" t="s">
        <v>3181</v>
      </c>
      <c r="C354" s="371" t="s">
        <v>19</v>
      </c>
      <c r="D354" s="307" t="s">
        <v>38</v>
      </c>
      <c r="E354" s="542" t="str">
        <f>B354&amp;"_"&amp;C354&amp;"_"&amp;F354&amp;", "&amp;G354&amp;", "&amp;H354</f>
        <v>0353_T1.3_Public Sector External Debt, Long-term, Trade credit and advances</v>
      </c>
      <c r="F354" s="476" t="s">
        <v>0</v>
      </c>
      <c r="G354" s="467" t="s">
        <v>3</v>
      </c>
      <c r="H354" s="477" t="s">
        <v>38</v>
      </c>
      <c r="I354" s="477"/>
      <c r="J354" s="463">
        <f t="shared" si="60"/>
        <v>0</v>
      </c>
      <c r="K354" s="311" t="s">
        <v>563</v>
      </c>
      <c r="L354">
        <f t="shared" si="61"/>
        <v>6</v>
      </c>
      <c r="M354" s="14">
        <f>'STable 1.3'!B18</f>
        <v>0</v>
      </c>
      <c r="N354" s="14">
        <f>'STable 1.3'!C18</f>
        <v>0</v>
      </c>
      <c r="O354" s="14">
        <f>'STable 1.3'!D18</f>
        <v>0</v>
      </c>
      <c r="P354" s="14">
        <f>'STable 1.3'!E18</f>
        <v>0</v>
      </c>
    </row>
    <row r="355" spans="1:16" x14ac:dyDescent="0.2">
      <c r="A355" s="111" t="str">
        <f t="shared" si="64"/>
        <v>0354_T1.3_.... Other debt liabilities 6/</v>
      </c>
      <c r="B355" s="371" t="s">
        <v>3182</v>
      </c>
      <c r="C355" s="371" t="s">
        <v>19</v>
      </c>
      <c r="D355" s="307" t="s">
        <v>140</v>
      </c>
      <c r="E355" s="542" t="str">
        <f>B355&amp;"_"&amp;C355&amp;"_"&amp;F355&amp;", "&amp;G355&amp;", "&amp;H355</f>
        <v>0354_T1.3_Public Sector External Debt, Long-term, Other debt liabilities</v>
      </c>
      <c r="F355" s="476" t="s">
        <v>0</v>
      </c>
      <c r="G355" s="467" t="s">
        <v>3</v>
      </c>
      <c r="H355" s="477" t="s">
        <v>4329</v>
      </c>
      <c r="I355" s="477"/>
      <c r="J355" s="463">
        <f t="shared" si="60"/>
        <v>0</v>
      </c>
      <c r="K355" s="311" t="s">
        <v>564</v>
      </c>
      <c r="L355">
        <f t="shared" si="61"/>
        <v>6</v>
      </c>
      <c r="M355" s="14">
        <f>'STable 1.3'!B19</f>
        <v>0</v>
      </c>
      <c r="N355" s="14">
        <f>'STable 1.3'!C19</f>
        <v>0</v>
      </c>
      <c r="O355" s="14">
        <f>'STable 1.3'!D19</f>
        <v>0</v>
      </c>
      <c r="P355" s="14">
        <f>'STable 1.3'!E19</f>
        <v>0</v>
      </c>
    </row>
    <row r="356" spans="1:16" x14ac:dyDescent="0.2">
      <c r="A356" s="111" t="str">
        <f>B356&amp;"_"&amp;C356&amp;"_"&amp;".. "&amp;D356</f>
        <v xml:space="preserve">0355_T1.3_.. Direct investment: Intercompany Lending </v>
      </c>
      <c r="B356" s="371" t="s">
        <v>3183</v>
      </c>
      <c r="C356" s="371" t="s">
        <v>19</v>
      </c>
      <c r="D356" s="306" t="s">
        <v>141</v>
      </c>
      <c r="E356" s="542" t="str">
        <f>B356&amp;"_"&amp;C356&amp;"_"&amp;F356&amp;", "&amp;G356</f>
        <v xml:space="preserve">0355_T1.3_Public Sector External Debt, Direct investment: Intercompany Lending </v>
      </c>
      <c r="F356" s="476" t="s">
        <v>0</v>
      </c>
      <c r="G356" s="477" t="s">
        <v>141</v>
      </c>
      <c r="H356" s="306"/>
      <c r="I356" s="306"/>
      <c r="J356" s="463">
        <f t="shared" si="60"/>
        <v>0</v>
      </c>
      <c r="K356" s="311" t="s">
        <v>565</v>
      </c>
      <c r="L356">
        <f t="shared" si="61"/>
        <v>6</v>
      </c>
      <c r="M356" s="14">
        <f>'STable 1.3'!B20</f>
        <v>0</v>
      </c>
      <c r="N356" s="14">
        <f>'STable 1.3'!C20</f>
        <v>0</v>
      </c>
      <c r="O356" s="14">
        <f>'STable 1.3'!D20</f>
        <v>0</v>
      </c>
      <c r="P356" s="14">
        <f>'STable 1.3'!E20</f>
        <v>0</v>
      </c>
    </row>
    <row r="357" spans="1:16" x14ac:dyDescent="0.2">
      <c r="A357" s="111" t="str">
        <f>B357&amp;"_"&amp;C357&amp;"_"&amp;".... "&amp;D357</f>
        <v>0356_T1.3_.... Debt liabilities of direct investment enterprises to direct investors</v>
      </c>
      <c r="B357" s="371" t="s">
        <v>3184</v>
      </c>
      <c r="C357" s="371" t="s">
        <v>19</v>
      </c>
      <c r="D357" s="307" t="s">
        <v>142</v>
      </c>
      <c r="E357" s="542" t="str">
        <f t="shared" ref="E357:E359" si="65">B357&amp;"_"&amp;C357&amp;"_"&amp;F357&amp;", "&amp;G357&amp;", "&amp;H357</f>
        <v>0356_T1.3_Public Sector External Debt, Direct investment: Intercompany Lending , Debt liabilities of direct investment enterprises to direct investors</v>
      </c>
      <c r="F357" s="476" t="s">
        <v>0</v>
      </c>
      <c r="G357" s="477" t="s">
        <v>141</v>
      </c>
      <c r="H357" s="477" t="s">
        <v>142</v>
      </c>
      <c r="I357" s="477"/>
      <c r="J357" s="463">
        <f t="shared" si="60"/>
        <v>0</v>
      </c>
      <c r="K357" s="311" t="s">
        <v>566</v>
      </c>
      <c r="L357">
        <f t="shared" si="61"/>
        <v>6</v>
      </c>
      <c r="M357" s="14">
        <f>'STable 1.3'!B21</f>
        <v>0</v>
      </c>
      <c r="N357" s="14">
        <f>'STable 1.3'!C21</f>
        <v>0</v>
      </c>
      <c r="O357" s="14">
        <f>'STable 1.3'!D21</f>
        <v>0</v>
      </c>
      <c r="P357" s="14">
        <f>'STable 1.3'!E21</f>
        <v>0</v>
      </c>
    </row>
    <row r="358" spans="1:16" x14ac:dyDescent="0.2">
      <c r="A358" s="111" t="str">
        <f>B358&amp;"_"&amp;C358&amp;"_"&amp;".... "&amp;D358</f>
        <v>0357_T1.3_.... Debt liabilities of direct investors to direct investment enterprises</v>
      </c>
      <c r="B358" s="371" t="s">
        <v>3185</v>
      </c>
      <c r="C358" s="371" t="s">
        <v>19</v>
      </c>
      <c r="D358" s="307" t="s">
        <v>143</v>
      </c>
      <c r="E358" s="542" t="str">
        <f t="shared" si="65"/>
        <v>0357_T1.3_Public Sector External Debt, Direct investment: Intercompany Lending , Debt liabilities of direct investors to direct investment enterprises</v>
      </c>
      <c r="F358" s="476" t="s">
        <v>0</v>
      </c>
      <c r="G358" s="477" t="s">
        <v>141</v>
      </c>
      <c r="H358" s="477" t="s">
        <v>143</v>
      </c>
      <c r="I358" s="477"/>
      <c r="J358" s="463">
        <f t="shared" si="60"/>
        <v>0</v>
      </c>
      <c r="K358" s="311" t="s">
        <v>567</v>
      </c>
      <c r="L358">
        <f t="shared" si="61"/>
        <v>6</v>
      </c>
      <c r="M358" s="14">
        <f>'STable 1.3'!B22</f>
        <v>0</v>
      </c>
      <c r="N358" s="14">
        <f>'STable 1.3'!C22</f>
        <v>0</v>
      </c>
      <c r="O358" s="14">
        <f>'STable 1.3'!D22</f>
        <v>0</v>
      </c>
      <c r="P358" s="14">
        <f>'STable 1.3'!E22</f>
        <v>0</v>
      </c>
    </row>
    <row r="359" spans="1:16" x14ac:dyDescent="0.2">
      <c r="A359" s="111" t="str">
        <f>B359&amp;"_"&amp;C359&amp;"_"&amp;".... "&amp;D359</f>
        <v>0358_T1.3_.... Debt liabilities between fellow enterprises</v>
      </c>
      <c r="B359" s="371" t="s">
        <v>3186</v>
      </c>
      <c r="C359" s="371" t="s">
        <v>19</v>
      </c>
      <c r="D359" s="307" t="s">
        <v>41</v>
      </c>
      <c r="E359" s="542" t="str">
        <f t="shared" si="65"/>
        <v>0358_T1.3_Public Sector External Debt, Direct investment: Intercompany Lending , Debt liabilities between fellow enterprises</v>
      </c>
      <c r="F359" s="476" t="s">
        <v>0</v>
      </c>
      <c r="G359" s="477" t="s">
        <v>141</v>
      </c>
      <c r="H359" s="477" t="s">
        <v>41</v>
      </c>
      <c r="I359" s="477"/>
      <c r="J359" s="463">
        <f t="shared" si="60"/>
        <v>0</v>
      </c>
      <c r="K359" s="311" t="s">
        <v>568</v>
      </c>
      <c r="L359">
        <f t="shared" si="61"/>
        <v>6</v>
      </c>
      <c r="M359" s="14">
        <f>'STable 1.3'!B23</f>
        <v>0</v>
      </c>
      <c r="N359" s="14">
        <f>'STable 1.3'!C23</f>
        <v>0</v>
      </c>
      <c r="O359" s="14">
        <f>'STable 1.3'!D23</f>
        <v>0</v>
      </c>
      <c r="P359" s="14">
        <f>'STable 1.3'!E23</f>
        <v>0</v>
      </c>
    </row>
    <row r="360" spans="1:16" x14ac:dyDescent="0.2">
      <c r="A360" s="111" t="str">
        <f>B360&amp;"_"&amp;C360&amp;"_"&amp;D360</f>
        <v>0359_T1.3_Publicly Guaranteed Private Sector External Debt 4/</v>
      </c>
      <c r="B360" s="371" t="s">
        <v>3187</v>
      </c>
      <c r="C360" s="371" t="s">
        <v>19</v>
      </c>
      <c r="D360" s="112" t="s">
        <v>144</v>
      </c>
      <c r="E360" s="542" t="str">
        <f>B360&amp;"_"&amp;C360&amp;"_"&amp;F360</f>
        <v>0359_T1.3_Publicly Guaranteed Private Sector External Debt</v>
      </c>
      <c r="F360" s="476" t="s">
        <v>4345</v>
      </c>
      <c r="G360" s="112"/>
      <c r="H360" s="112"/>
      <c r="I360" s="112"/>
      <c r="J360" s="463">
        <f t="shared" si="60"/>
        <v>0</v>
      </c>
      <c r="K360" s="305" t="s">
        <v>569</v>
      </c>
      <c r="L360">
        <f t="shared" si="61"/>
        <v>6</v>
      </c>
      <c r="M360" s="14">
        <f>'STable 1.3'!B24</f>
        <v>0</v>
      </c>
      <c r="N360" s="14">
        <f>'STable 1.3'!C24</f>
        <v>0</v>
      </c>
      <c r="O360" s="14">
        <f>'STable 1.3'!D24</f>
        <v>0</v>
      </c>
      <c r="P360" s="14">
        <f>'STable 1.3'!E24</f>
        <v>0</v>
      </c>
    </row>
    <row r="361" spans="1:16" x14ac:dyDescent="0.2">
      <c r="A361" s="111" t="str">
        <f>B361&amp;"_"&amp;C361&amp;"_"&amp;".. "&amp;D361</f>
        <v>0360_T1.3_.. Short-term</v>
      </c>
      <c r="B361" s="371" t="s">
        <v>3188</v>
      </c>
      <c r="C361" s="371" t="s">
        <v>19</v>
      </c>
      <c r="D361" s="306" t="s">
        <v>1</v>
      </c>
      <c r="E361" s="542" t="str">
        <f>B361&amp;"_"&amp;C361&amp;"_"&amp;F361&amp;", "&amp;G361</f>
        <v>0360_T1.3_Publicly Guaranteed Private Sector External Debt, Short-term</v>
      </c>
      <c r="F361" s="476" t="s">
        <v>4345</v>
      </c>
      <c r="G361" s="467" t="s">
        <v>1</v>
      </c>
      <c r="H361" s="306"/>
      <c r="I361" s="306"/>
      <c r="J361" s="463">
        <f t="shared" si="60"/>
        <v>0</v>
      </c>
      <c r="K361" s="311" t="s">
        <v>570</v>
      </c>
      <c r="L361">
        <f t="shared" si="61"/>
        <v>6</v>
      </c>
      <c r="M361" s="14">
        <f>'STable 1.3'!B25</f>
        <v>0</v>
      </c>
      <c r="N361" s="14">
        <f>'STable 1.3'!C25</f>
        <v>0</v>
      </c>
      <c r="O361" s="14">
        <f>'STable 1.3'!D25</f>
        <v>0</v>
      </c>
      <c r="P361" s="14">
        <f>'STable 1.3'!E25</f>
        <v>0</v>
      </c>
    </row>
    <row r="362" spans="1:16" x14ac:dyDescent="0.2">
      <c r="A362" s="111" t="str">
        <f>B362&amp;"_"&amp;C362&amp;"_"&amp;".... "&amp;D362</f>
        <v>0361_T1.3_.... Currency and deposits 5/</v>
      </c>
      <c r="B362" s="371" t="s">
        <v>3189</v>
      </c>
      <c r="C362" s="371" t="s">
        <v>19</v>
      </c>
      <c r="D362" s="307" t="s">
        <v>136</v>
      </c>
      <c r="E362" s="542" t="str">
        <f>B362&amp;"_"&amp;C362&amp;"_"&amp;F362&amp;", "&amp;G362&amp;", "&amp;H362</f>
        <v>0361_T1.3_Publicly Guaranteed Private Sector External Debt, Short-term, Currency and deposits</v>
      </c>
      <c r="F362" s="476" t="s">
        <v>4345</v>
      </c>
      <c r="G362" s="467" t="s">
        <v>1</v>
      </c>
      <c r="H362" s="475" t="s">
        <v>203</v>
      </c>
      <c r="I362" s="475"/>
      <c r="J362" s="463">
        <f t="shared" si="60"/>
        <v>0</v>
      </c>
      <c r="K362" s="311" t="s">
        <v>571</v>
      </c>
      <c r="L362">
        <f t="shared" si="61"/>
        <v>6</v>
      </c>
      <c r="M362" s="14">
        <f>'STable 1.3'!B26</f>
        <v>0</v>
      </c>
      <c r="N362" s="14">
        <f>'STable 1.3'!C26</f>
        <v>0</v>
      </c>
      <c r="O362" s="14">
        <f>'STable 1.3'!D26</f>
        <v>0</v>
      </c>
      <c r="P362" s="14">
        <f>'STable 1.3'!E26</f>
        <v>0</v>
      </c>
    </row>
    <row r="363" spans="1:16" x14ac:dyDescent="0.2">
      <c r="A363" s="111" t="str">
        <f>B363&amp;"_"&amp;C363&amp;"_"&amp;".... "&amp;D363</f>
        <v>0362_T1.3_.... Debt securities</v>
      </c>
      <c r="B363" s="371" t="s">
        <v>3190</v>
      </c>
      <c r="C363" s="371" t="s">
        <v>19</v>
      </c>
      <c r="D363" s="307" t="s">
        <v>37</v>
      </c>
      <c r="E363" s="542" t="str">
        <f t="shared" ref="E363:E365" si="66">B363&amp;"_"&amp;C363&amp;"_"&amp;F363&amp;", "&amp;G363&amp;", "&amp;H363</f>
        <v>0362_T1.3_Publicly Guaranteed Private Sector External Debt, Short-term, Debt securities</v>
      </c>
      <c r="F363" s="476" t="s">
        <v>4345</v>
      </c>
      <c r="G363" s="467" t="s">
        <v>1</v>
      </c>
      <c r="H363" s="475" t="s">
        <v>37</v>
      </c>
      <c r="I363" s="475"/>
      <c r="J363" s="463">
        <f t="shared" si="60"/>
        <v>0</v>
      </c>
      <c r="K363" s="311" t="s">
        <v>572</v>
      </c>
      <c r="L363">
        <f t="shared" si="61"/>
        <v>6</v>
      </c>
      <c r="M363" s="14">
        <f>'STable 1.3'!B27</f>
        <v>0</v>
      </c>
      <c r="N363" s="14">
        <f>'STable 1.3'!C27</f>
        <v>0</v>
      </c>
      <c r="O363" s="14">
        <f>'STable 1.3'!D27</f>
        <v>0</v>
      </c>
      <c r="P363" s="14">
        <f>'STable 1.3'!E27</f>
        <v>0</v>
      </c>
    </row>
    <row r="364" spans="1:16" x14ac:dyDescent="0.2">
      <c r="A364" s="111" t="str">
        <f>B364&amp;"_"&amp;C364&amp;"_"&amp;".... "&amp;D364</f>
        <v>0363_T1.3_.... Loans</v>
      </c>
      <c r="B364" s="371" t="s">
        <v>3191</v>
      </c>
      <c r="C364" s="371" t="s">
        <v>19</v>
      </c>
      <c r="D364" s="307" t="s">
        <v>2</v>
      </c>
      <c r="E364" s="542" t="str">
        <f t="shared" si="66"/>
        <v>0363_T1.3_Publicly Guaranteed Private Sector External Debt, Short-term, Loans</v>
      </c>
      <c r="F364" s="476" t="s">
        <v>4345</v>
      </c>
      <c r="G364" s="467" t="s">
        <v>1</v>
      </c>
      <c r="H364" s="475" t="s">
        <v>2</v>
      </c>
      <c r="I364" s="475"/>
      <c r="J364" s="463">
        <f t="shared" si="60"/>
        <v>0</v>
      </c>
      <c r="K364" s="311" t="s">
        <v>573</v>
      </c>
      <c r="L364">
        <f t="shared" si="61"/>
        <v>6</v>
      </c>
      <c r="M364" s="14">
        <f>'STable 1.3'!B28</f>
        <v>0</v>
      </c>
      <c r="N364" s="14">
        <f>'STable 1.3'!C28</f>
        <v>0</v>
      </c>
      <c r="O364" s="14">
        <f>'STable 1.3'!D28</f>
        <v>0</v>
      </c>
      <c r="P364" s="14">
        <f>'STable 1.3'!E28</f>
        <v>0</v>
      </c>
    </row>
    <row r="365" spans="1:16" x14ac:dyDescent="0.2">
      <c r="A365" s="111" t="str">
        <f>B365&amp;"_"&amp;C365&amp;"_"&amp;".... "&amp;D365</f>
        <v>0364_T1.3_.... Trade credit and advances</v>
      </c>
      <c r="B365" s="371" t="s">
        <v>3192</v>
      </c>
      <c r="C365" s="371" t="s">
        <v>19</v>
      </c>
      <c r="D365" s="307" t="s">
        <v>38</v>
      </c>
      <c r="E365" s="542" t="str">
        <f t="shared" si="66"/>
        <v>0364_T1.3_Publicly Guaranteed Private Sector External Debt, Short-term, Trade credit and advances</v>
      </c>
      <c r="F365" s="476" t="s">
        <v>4345</v>
      </c>
      <c r="G365" s="467" t="s">
        <v>1</v>
      </c>
      <c r="H365" s="475" t="s">
        <v>38</v>
      </c>
      <c r="I365" s="475"/>
      <c r="J365" s="463">
        <f t="shared" si="60"/>
        <v>0</v>
      </c>
      <c r="K365" s="311" t="s">
        <v>574</v>
      </c>
      <c r="L365">
        <f t="shared" si="61"/>
        <v>6</v>
      </c>
      <c r="M365" s="14">
        <f>'STable 1.3'!B29</f>
        <v>0</v>
      </c>
      <c r="N365" s="14">
        <f>'STable 1.3'!C29</f>
        <v>0</v>
      </c>
      <c r="O365" s="14">
        <f>'STable 1.3'!D29</f>
        <v>0</v>
      </c>
      <c r="P365" s="14">
        <f>'STable 1.3'!E29</f>
        <v>0</v>
      </c>
    </row>
    <row r="366" spans="1:16" x14ac:dyDescent="0.2">
      <c r="A366" s="111" t="str">
        <f>B366&amp;"_"&amp;C366&amp;"_"&amp;".... "&amp;D366</f>
        <v>0365_T1.3_.... Other debt liabilities 6/ 7/</v>
      </c>
      <c r="B366" s="371" t="s">
        <v>3193</v>
      </c>
      <c r="C366" s="371" t="s">
        <v>19</v>
      </c>
      <c r="D366" s="307" t="s">
        <v>137</v>
      </c>
      <c r="E366" s="542" t="str">
        <f>B366&amp;"_"&amp;C366&amp;"_"&amp;F366&amp;", "&amp;G366&amp;", "&amp;H366</f>
        <v>0365_T1.3_Publicly Guaranteed Private Sector External Debt, Short-term, Other debt liabilities</v>
      </c>
      <c r="F366" s="476" t="s">
        <v>4345</v>
      </c>
      <c r="G366" s="467" t="s">
        <v>1</v>
      </c>
      <c r="H366" s="475" t="s">
        <v>4329</v>
      </c>
      <c r="I366" s="475"/>
      <c r="J366" s="463">
        <f t="shared" si="60"/>
        <v>0</v>
      </c>
      <c r="K366" s="311" t="s">
        <v>575</v>
      </c>
      <c r="L366">
        <f t="shared" si="61"/>
        <v>6</v>
      </c>
      <c r="M366" s="14">
        <f>'STable 1.3'!B30</f>
        <v>0</v>
      </c>
      <c r="N366" s="14">
        <f>'STable 1.3'!C30</f>
        <v>0</v>
      </c>
      <c r="O366" s="14">
        <f>'STable 1.3'!D30</f>
        <v>0</v>
      </c>
      <c r="P366" s="14">
        <f>'STable 1.3'!E30</f>
        <v>0</v>
      </c>
    </row>
    <row r="367" spans="1:16" x14ac:dyDescent="0.2">
      <c r="A367" s="111" t="str">
        <f>B367&amp;"_"&amp;C367&amp;"_"&amp;".. "&amp;D367</f>
        <v>0366_T1.3_.. Long-term</v>
      </c>
      <c r="B367" s="371" t="s">
        <v>3194</v>
      </c>
      <c r="C367" s="371" t="s">
        <v>19</v>
      </c>
      <c r="D367" s="306" t="s">
        <v>3</v>
      </c>
      <c r="E367" s="542" t="str">
        <f>B367&amp;"_"&amp;C367&amp;"_"&amp;F367&amp;", "&amp;G367</f>
        <v>0366_T1.3_Publicly Guaranteed Private Sector External Debt, Long-term</v>
      </c>
      <c r="F367" s="476" t="s">
        <v>4345</v>
      </c>
      <c r="G367" s="467" t="s">
        <v>3</v>
      </c>
      <c r="H367" s="306"/>
      <c r="I367" s="306"/>
      <c r="J367" s="463">
        <f t="shared" si="60"/>
        <v>0</v>
      </c>
      <c r="K367" s="311" t="s">
        <v>576</v>
      </c>
      <c r="L367">
        <f t="shared" si="61"/>
        <v>6</v>
      </c>
      <c r="M367" s="14">
        <f>'STable 1.3'!B31</f>
        <v>0</v>
      </c>
      <c r="N367" s="14">
        <f>'STable 1.3'!C31</f>
        <v>0</v>
      </c>
      <c r="O367" s="14">
        <f>'STable 1.3'!D31</f>
        <v>0</v>
      </c>
      <c r="P367" s="14">
        <f>'STable 1.3'!E31</f>
        <v>0</v>
      </c>
    </row>
    <row r="368" spans="1:16" x14ac:dyDescent="0.2">
      <c r="A368" s="111" t="str">
        <f>B368&amp;"_"&amp;C368&amp;"_"&amp;".... "&amp;D368</f>
        <v>0367_T1.3_.... Currency and deposits 5/</v>
      </c>
      <c r="B368" s="371" t="s">
        <v>3195</v>
      </c>
      <c r="C368" s="371" t="s">
        <v>19</v>
      </c>
      <c r="D368" s="307" t="s">
        <v>136</v>
      </c>
      <c r="E368" s="542" t="str">
        <f>B368&amp;"_"&amp;C368&amp;"_"&amp;F368&amp;", "&amp;G368&amp;", "&amp;H368</f>
        <v>0367_T1.3_Publicly Guaranteed Private Sector External Debt, Long-term, Currency and deposits</v>
      </c>
      <c r="F368" s="476" t="s">
        <v>4345</v>
      </c>
      <c r="G368" s="467" t="s">
        <v>3</v>
      </c>
      <c r="H368" s="475" t="s">
        <v>203</v>
      </c>
      <c r="I368" s="475"/>
      <c r="J368" s="463">
        <f t="shared" si="60"/>
        <v>0</v>
      </c>
      <c r="K368" s="311" t="s">
        <v>577</v>
      </c>
      <c r="L368">
        <f t="shared" si="61"/>
        <v>6</v>
      </c>
      <c r="M368" s="14">
        <f>'STable 1.3'!B32</f>
        <v>0</v>
      </c>
      <c r="N368" s="14">
        <f>'STable 1.3'!C32</f>
        <v>0</v>
      </c>
      <c r="O368" s="14">
        <f>'STable 1.3'!D32</f>
        <v>0</v>
      </c>
      <c r="P368" s="14">
        <f>'STable 1.3'!E32</f>
        <v>0</v>
      </c>
    </row>
    <row r="369" spans="1:16" x14ac:dyDescent="0.2">
      <c r="A369" s="111" t="str">
        <f>B369&amp;"_"&amp;C369&amp;"_"&amp;".... "&amp;D369</f>
        <v xml:space="preserve">0368_T1.3_.... Debt securities </v>
      </c>
      <c r="B369" s="362" t="s">
        <v>3196</v>
      </c>
      <c r="C369" s="371" t="s">
        <v>19</v>
      </c>
      <c r="D369" s="307" t="s">
        <v>139</v>
      </c>
      <c r="E369" s="542" t="str">
        <f t="shared" ref="E369:E372" si="67">B369&amp;"_"&amp;C369&amp;"_"&amp;F369&amp;", "&amp;G369&amp;", "&amp;H369</f>
        <v>0368_T1.3_Publicly Guaranteed Private Sector External Debt, Long-term, Debt securities</v>
      </c>
      <c r="F369" s="476" t="s">
        <v>4345</v>
      </c>
      <c r="G369" s="467" t="s">
        <v>3</v>
      </c>
      <c r="H369" s="475" t="s">
        <v>37</v>
      </c>
      <c r="I369" s="475"/>
      <c r="J369" s="463">
        <f t="shared" si="60"/>
        <v>0</v>
      </c>
      <c r="K369" s="311" t="s">
        <v>578</v>
      </c>
      <c r="L369">
        <f t="shared" si="61"/>
        <v>6</v>
      </c>
      <c r="M369" s="14">
        <f>'STable 1.3'!B33</f>
        <v>0</v>
      </c>
      <c r="N369" s="14">
        <f>'STable 1.3'!C33</f>
        <v>0</v>
      </c>
      <c r="O369" s="14">
        <f>'STable 1.3'!D33</f>
        <v>0</v>
      </c>
      <c r="P369" s="14">
        <f>'STable 1.3'!E33</f>
        <v>0</v>
      </c>
    </row>
    <row r="370" spans="1:16" x14ac:dyDescent="0.2">
      <c r="A370" s="111" t="str">
        <f>B370&amp;"_"&amp;C370&amp;"_"&amp;".... "&amp;D370</f>
        <v>0369_T1.3_.... Loans</v>
      </c>
      <c r="B370" s="362" t="s">
        <v>3197</v>
      </c>
      <c r="C370" s="371" t="s">
        <v>19</v>
      </c>
      <c r="D370" s="307" t="s">
        <v>2</v>
      </c>
      <c r="E370" s="542" t="str">
        <f t="shared" si="67"/>
        <v>0369_T1.3_Publicly Guaranteed Private Sector External Debt, Long-term, Loans</v>
      </c>
      <c r="F370" s="476" t="s">
        <v>4345</v>
      </c>
      <c r="G370" s="467" t="s">
        <v>3</v>
      </c>
      <c r="H370" s="475" t="s">
        <v>2</v>
      </c>
      <c r="I370" s="475"/>
      <c r="J370" s="463">
        <f t="shared" si="60"/>
        <v>0</v>
      </c>
      <c r="K370" s="311" t="s">
        <v>579</v>
      </c>
      <c r="L370">
        <f t="shared" si="61"/>
        <v>6</v>
      </c>
      <c r="M370" s="14">
        <f>'STable 1.3'!B34</f>
        <v>0</v>
      </c>
      <c r="N370" s="14">
        <f>'STable 1.3'!C34</f>
        <v>0</v>
      </c>
      <c r="O370" s="14">
        <f>'STable 1.3'!D34</f>
        <v>0</v>
      </c>
      <c r="P370" s="14">
        <f>'STable 1.3'!E34</f>
        <v>0</v>
      </c>
    </row>
    <row r="371" spans="1:16" x14ac:dyDescent="0.2">
      <c r="A371" s="111" t="str">
        <f>B371&amp;"_"&amp;C371&amp;"_"&amp;".... "&amp;D371</f>
        <v>0370_T1.3_.... Trade credit and advances</v>
      </c>
      <c r="B371" s="362" t="s">
        <v>3198</v>
      </c>
      <c r="C371" s="371" t="s">
        <v>19</v>
      </c>
      <c r="D371" s="307" t="s">
        <v>38</v>
      </c>
      <c r="E371" s="542" t="str">
        <f t="shared" si="67"/>
        <v>0370_T1.3_Publicly Guaranteed Private Sector External Debt, Long-term, Trade credit and advances</v>
      </c>
      <c r="F371" s="476" t="s">
        <v>4345</v>
      </c>
      <c r="G371" s="467" t="s">
        <v>3</v>
      </c>
      <c r="H371" s="475" t="s">
        <v>38</v>
      </c>
      <c r="I371" s="475"/>
      <c r="J371" s="463">
        <f t="shared" si="60"/>
        <v>0</v>
      </c>
      <c r="K371" s="311" t="s">
        <v>580</v>
      </c>
      <c r="L371">
        <f t="shared" si="61"/>
        <v>6</v>
      </c>
      <c r="M371" s="14">
        <f>'STable 1.3'!B35</f>
        <v>0</v>
      </c>
      <c r="N371" s="14">
        <f>'STable 1.3'!C35</f>
        <v>0</v>
      </c>
      <c r="O371" s="14">
        <f>'STable 1.3'!D35</f>
        <v>0</v>
      </c>
      <c r="P371" s="14">
        <f>'STable 1.3'!E35</f>
        <v>0</v>
      </c>
    </row>
    <row r="372" spans="1:16" x14ac:dyDescent="0.2">
      <c r="A372" s="111" t="str">
        <f>B372&amp;"_"&amp;C372&amp;"_"&amp;".... "&amp;D372</f>
        <v>0371_T1.3_.... Other debt liabilities 6/</v>
      </c>
      <c r="B372" s="362" t="s">
        <v>3199</v>
      </c>
      <c r="C372" s="371" t="s">
        <v>19</v>
      </c>
      <c r="D372" s="307" t="s">
        <v>140</v>
      </c>
      <c r="E372" s="542" t="str">
        <f t="shared" si="67"/>
        <v>0371_T1.3_Publicly Guaranteed Private Sector External Debt, Long-term, Other debt liabilities</v>
      </c>
      <c r="F372" s="476" t="s">
        <v>4345</v>
      </c>
      <c r="G372" s="467" t="s">
        <v>3</v>
      </c>
      <c r="H372" s="475" t="s">
        <v>4329</v>
      </c>
      <c r="I372" s="475"/>
      <c r="J372" s="463">
        <f t="shared" si="60"/>
        <v>0</v>
      </c>
      <c r="K372" s="311" t="s">
        <v>581</v>
      </c>
      <c r="L372">
        <f t="shared" si="61"/>
        <v>6</v>
      </c>
      <c r="M372" s="14">
        <f>'STable 1.3'!B36</f>
        <v>0</v>
      </c>
      <c r="N372" s="14">
        <f>'STable 1.3'!C36</f>
        <v>0</v>
      </c>
      <c r="O372" s="14">
        <f>'STable 1.3'!D36</f>
        <v>0</v>
      </c>
      <c r="P372" s="14">
        <f>'STable 1.3'!E36</f>
        <v>0</v>
      </c>
    </row>
    <row r="373" spans="1:16" x14ac:dyDescent="0.2">
      <c r="A373" s="111" t="str">
        <f>B373&amp;"_"&amp;C373&amp;"_"&amp;".. "&amp;D373</f>
        <v>0372_T1.3_.. Direct investment: Intercompany Lending 9/</v>
      </c>
      <c r="B373" s="362" t="s">
        <v>3200</v>
      </c>
      <c r="C373" s="371" t="s">
        <v>19</v>
      </c>
      <c r="D373" s="306" t="s">
        <v>145</v>
      </c>
      <c r="E373" s="542" t="str">
        <f>B373&amp;"_"&amp;C373&amp;"_"&amp;F373&amp;", "&amp;G373</f>
        <v>0372_T1.3_Publicly Guaranteed Private Sector External Debt, Direct investment: Intercompany Lending</v>
      </c>
      <c r="F373" s="476" t="s">
        <v>4345</v>
      </c>
      <c r="G373" s="477" t="s">
        <v>62</v>
      </c>
      <c r="H373" s="306"/>
      <c r="I373" s="306"/>
      <c r="J373" s="463">
        <f t="shared" si="60"/>
        <v>0</v>
      </c>
      <c r="K373" s="311" t="s">
        <v>582</v>
      </c>
      <c r="L373">
        <f t="shared" si="61"/>
        <v>6</v>
      </c>
      <c r="M373" s="14">
        <f>'STable 1.3'!B37</f>
        <v>0</v>
      </c>
      <c r="N373" s="14">
        <f>'STable 1.3'!C37</f>
        <v>0</v>
      </c>
      <c r="O373" s="14">
        <f>'STable 1.3'!D37</f>
        <v>0</v>
      </c>
      <c r="P373" s="14">
        <f>'STable 1.3'!E37</f>
        <v>0</v>
      </c>
    </row>
    <row r="374" spans="1:16" x14ac:dyDescent="0.2">
      <c r="A374" s="111" t="str">
        <f>B374&amp;"_"&amp;C374&amp;"_"&amp;".... "&amp;D374</f>
        <v>0373_T1.3_.... Debt liabilities of direct investment enterprises to direct investors</v>
      </c>
      <c r="B374" s="362" t="s">
        <v>3201</v>
      </c>
      <c r="C374" s="371" t="s">
        <v>19</v>
      </c>
      <c r="D374" s="307" t="s">
        <v>142</v>
      </c>
      <c r="E374" s="542" t="str">
        <f t="shared" ref="E374:E376" si="68">B374&amp;"_"&amp;C374&amp;"_"&amp;F374&amp;", "&amp;G374&amp;", "&amp;H374</f>
        <v>0373_T1.3_Publicly Guaranteed Private Sector External Debt, Direct investment: Intercompany Lending, Debt liabilities of direct investment enterprises to direct investors</v>
      </c>
      <c r="F374" s="476" t="s">
        <v>4345</v>
      </c>
      <c r="G374" s="477" t="s">
        <v>62</v>
      </c>
      <c r="H374" s="477" t="s">
        <v>142</v>
      </c>
      <c r="I374" s="477"/>
      <c r="J374" s="463">
        <f t="shared" si="60"/>
        <v>0</v>
      </c>
      <c r="K374" s="311" t="s">
        <v>583</v>
      </c>
      <c r="L374">
        <f t="shared" si="61"/>
        <v>6</v>
      </c>
      <c r="M374" s="14">
        <f>'STable 1.3'!B38</f>
        <v>0</v>
      </c>
      <c r="N374" s="14">
        <f>'STable 1.3'!C38</f>
        <v>0</v>
      </c>
      <c r="O374" s="14">
        <f>'STable 1.3'!D38</f>
        <v>0</v>
      </c>
      <c r="P374" s="14">
        <f>'STable 1.3'!E38</f>
        <v>0</v>
      </c>
    </row>
    <row r="375" spans="1:16" x14ac:dyDescent="0.2">
      <c r="A375" s="111" t="str">
        <f>B375&amp;"_"&amp;C375&amp;"_"&amp;".... "&amp;D375</f>
        <v>0374_T1.3_.... Debt liabilities of direct investors to direct investment enterprises</v>
      </c>
      <c r="B375" s="362" t="s">
        <v>3202</v>
      </c>
      <c r="C375" s="371" t="s">
        <v>19</v>
      </c>
      <c r="D375" s="307" t="s">
        <v>143</v>
      </c>
      <c r="E375" s="542" t="str">
        <f t="shared" si="68"/>
        <v>0374_T1.3_Publicly Guaranteed Private Sector External Debt, Direct investment: Intercompany Lending, Debt liabilities of direct investors to direct investment enterprises</v>
      </c>
      <c r="F375" s="476" t="s">
        <v>4345</v>
      </c>
      <c r="G375" s="477" t="s">
        <v>62</v>
      </c>
      <c r="H375" s="477" t="s">
        <v>143</v>
      </c>
      <c r="I375" s="477"/>
      <c r="J375" s="463">
        <f t="shared" si="60"/>
        <v>0</v>
      </c>
      <c r="K375" s="311" t="s">
        <v>584</v>
      </c>
      <c r="L375">
        <f t="shared" si="61"/>
        <v>6</v>
      </c>
      <c r="M375" s="14">
        <f>'STable 1.3'!B39</f>
        <v>0</v>
      </c>
      <c r="N375" s="14">
        <f>'STable 1.3'!C39</f>
        <v>0</v>
      </c>
      <c r="O375" s="14">
        <f>'STable 1.3'!D39</f>
        <v>0</v>
      </c>
      <c r="P375" s="14">
        <f>'STable 1.3'!E39</f>
        <v>0</v>
      </c>
    </row>
    <row r="376" spans="1:16" x14ac:dyDescent="0.2">
      <c r="A376" s="111" t="str">
        <f>B376&amp;"_"&amp;C376&amp;"_"&amp;".... "&amp;D376</f>
        <v>0375_T1.3_.... Debt liabilities between fellow enterprises</v>
      </c>
      <c r="B376" s="362" t="s">
        <v>3203</v>
      </c>
      <c r="C376" s="371" t="s">
        <v>19</v>
      </c>
      <c r="D376" s="307" t="s">
        <v>41</v>
      </c>
      <c r="E376" s="542" t="str">
        <f t="shared" si="68"/>
        <v>0375_T1.3_Publicly Guaranteed Private Sector External Debt, Direct investment: Intercompany Lending, Debt liabilities between fellow enterprises</v>
      </c>
      <c r="F376" s="476" t="s">
        <v>4345</v>
      </c>
      <c r="G376" s="477" t="s">
        <v>62</v>
      </c>
      <c r="H376" s="477" t="s">
        <v>41</v>
      </c>
      <c r="I376" s="477"/>
      <c r="J376" s="463">
        <f t="shared" si="60"/>
        <v>0</v>
      </c>
      <c r="K376" s="311" t="s">
        <v>585</v>
      </c>
      <c r="L376">
        <f t="shared" si="61"/>
        <v>6</v>
      </c>
      <c r="M376" s="14">
        <f>'STable 1.3'!B40</f>
        <v>0</v>
      </c>
      <c r="N376" s="14">
        <f>'STable 1.3'!C40</f>
        <v>0</v>
      </c>
      <c r="O376" s="14">
        <f>'STable 1.3'!D40</f>
        <v>0</v>
      </c>
      <c r="P376" s="14">
        <f>'STable 1.3'!E40</f>
        <v>0</v>
      </c>
    </row>
    <row r="377" spans="1:16" x14ac:dyDescent="0.2">
      <c r="A377" s="111" t="str">
        <f>B377&amp;"_"&amp;C377&amp;"_"&amp;D377</f>
        <v>0376_T1.3_TOTAL</v>
      </c>
      <c r="B377" s="362" t="s">
        <v>3204</v>
      </c>
      <c r="C377" s="371" t="s">
        <v>19</v>
      </c>
      <c r="D377" s="112" t="s">
        <v>131</v>
      </c>
      <c r="E377" s="542" t="str">
        <f>B377&amp;"_"&amp;C377&amp;"_"&amp;F377&amp;", "&amp;G377</f>
        <v xml:space="preserve">0376_T1.3_Gross External Debt Position, Public Sector Debt and Publicly-Guaranteed Private Sector Debt , </v>
      </c>
      <c r="F377" s="476" t="s">
        <v>4346</v>
      </c>
      <c r="G377" s="112"/>
      <c r="H377" s="112"/>
      <c r="I377" s="112"/>
      <c r="J377" s="463">
        <f t="shared" si="60"/>
        <v>0</v>
      </c>
      <c r="K377" s="312" t="s">
        <v>586</v>
      </c>
      <c r="L377">
        <f t="shared" si="61"/>
        <v>6</v>
      </c>
      <c r="M377" s="14">
        <f>'STable 1.3'!B41</f>
        <v>0</v>
      </c>
      <c r="N377" s="14">
        <f>'STable 1.3'!C41</f>
        <v>0</v>
      </c>
      <c r="O377" s="14">
        <f>'STable 1.3'!D41</f>
        <v>0</v>
      </c>
      <c r="P377" s="14">
        <f>'STable 1.3'!E41</f>
        <v>0</v>
      </c>
    </row>
    <row r="378" spans="1:16" x14ac:dyDescent="0.2">
      <c r="A378" s="111" t="str">
        <f>B378&amp;"_"&amp;C378&amp;"_"&amp;D378</f>
        <v>0377_T1.3_Arrears</v>
      </c>
      <c r="B378" s="362" t="s">
        <v>3205</v>
      </c>
      <c r="C378" s="371" t="s">
        <v>19</v>
      </c>
      <c r="D378" s="308" t="s">
        <v>73</v>
      </c>
      <c r="E378" s="542" t="str">
        <f>B378&amp;"_"&amp;C378&amp;"_"&amp;F378</f>
        <v>0377_T1.3_Arrears</v>
      </c>
      <c r="F378" s="479" t="s">
        <v>73</v>
      </c>
      <c r="G378" s="308"/>
      <c r="H378" s="308"/>
      <c r="I378" s="308"/>
      <c r="J378" s="463">
        <f t="shared" si="60"/>
        <v>0</v>
      </c>
      <c r="K378" s="305" t="s">
        <v>587</v>
      </c>
      <c r="L378">
        <f t="shared" si="61"/>
        <v>6</v>
      </c>
      <c r="M378" s="14">
        <f>'STable 1.3'!B44</f>
        <v>0</v>
      </c>
      <c r="N378" s="14">
        <f>'STable 1.3'!C44</f>
        <v>0</v>
      </c>
      <c r="O378" s="14">
        <f>'STable 1.3'!D44</f>
        <v>0</v>
      </c>
      <c r="P378" s="14">
        <f>'STable 1.3'!E44</f>
        <v>0</v>
      </c>
    </row>
    <row r="379" spans="1:16" x14ac:dyDescent="0.2">
      <c r="A379" s="111" t="str">
        <f>B379&amp;"_"&amp;C379&amp;"_"&amp;".. "&amp;D379</f>
        <v>0378_T1.3_.. Public Sector External Debt 10/</v>
      </c>
      <c r="B379" s="362" t="s">
        <v>3206</v>
      </c>
      <c r="C379" s="371" t="s">
        <v>19</v>
      </c>
      <c r="D379" s="309" t="s">
        <v>147</v>
      </c>
      <c r="E379" s="542" t="str">
        <f>B379&amp;"_"&amp;C379&amp;"_"&amp;F379&amp;", "&amp;G379</f>
        <v>0378_T1.3_Arrears, Public Sector External Debt</v>
      </c>
      <c r="F379" s="479" t="s">
        <v>73</v>
      </c>
      <c r="G379" s="479" t="s">
        <v>0</v>
      </c>
      <c r="H379" s="478"/>
      <c r="I379" s="478"/>
      <c r="J379" s="463">
        <f t="shared" si="60"/>
        <v>0</v>
      </c>
      <c r="K379" s="311" t="s">
        <v>588</v>
      </c>
      <c r="L379">
        <f t="shared" si="61"/>
        <v>6</v>
      </c>
      <c r="M379" s="14">
        <f>'STable 1.3'!B45</f>
        <v>0</v>
      </c>
      <c r="N379" s="14">
        <f>'STable 1.3'!C45</f>
        <v>0</v>
      </c>
      <c r="O379" s="14">
        <f>'STable 1.3'!D45</f>
        <v>0</v>
      </c>
      <c r="P379" s="14">
        <f>'STable 1.3'!E45</f>
        <v>0</v>
      </c>
    </row>
    <row r="380" spans="1:16" x14ac:dyDescent="0.2">
      <c r="A380" s="111" t="str">
        <f>B380&amp;"_"&amp;C380&amp;"_"&amp;".... "&amp;D380</f>
        <v>0379_T1.3_.... Principal</v>
      </c>
      <c r="B380" s="362" t="s">
        <v>3207</v>
      </c>
      <c r="C380" s="371" t="s">
        <v>19</v>
      </c>
      <c r="D380" s="310" t="s">
        <v>9</v>
      </c>
      <c r="E380" s="542" t="str">
        <f>B380&amp;"_"&amp;C380&amp;"_"&amp;F380&amp;", "&amp;G380&amp;", "&amp;H380</f>
        <v>0379_T1.3_Arrears, Public Sector External Debt, Principal</v>
      </c>
      <c r="F380" s="479" t="s">
        <v>73</v>
      </c>
      <c r="G380" s="479" t="s">
        <v>0</v>
      </c>
      <c r="H380" s="476" t="s">
        <v>9</v>
      </c>
      <c r="I380" s="476"/>
      <c r="J380" s="463">
        <f t="shared" si="60"/>
        <v>0</v>
      </c>
      <c r="K380" s="311" t="s">
        <v>589</v>
      </c>
      <c r="L380">
        <f t="shared" si="61"/>
        <v>6</v>
      </c>
      <c r="M380" s="14">
        <f>'STable 1.3'!B46</f>
        <v>0</v>
      </c>
      <c r="N380" s="14">
        <f>'STable 1.3'!C46</f>
        <v>0</v>
      </c>
      <c r="O380" s="14">
        <f>'STable 1.3'!D46</f>
        <v>0</v>
      </c>
      <c r="P380" s="14">
        <f>'STable 1.3'!E46</f>
        <v>0</v>
      </c>
    </row>
    <row r="381" spans="1:16" x14ac:dyDescent="0.2">
      <c r="A381" s="111" t="str">
        <f>B381&amp;"_"&amp;C381&amp;"_"&amp;".... "&amp;D381</f>
        <v>0380_T1.3_.... Interest</v>
      </c>
      <c r="B381" s="362" t="s">
        <v>3208</v>
      </c>
      <c r="C381" s="371" t="s">
        <v>19</v>
      </c>
      <c r="D381" s="310" t="s">
        <v>10</v>
      </c>
      <c r="E381" s="542" t="str">
        <f>B381&amp;"_"&amp;C381&amp;"_"&amp;F381&amp;", "&amp;G381&amp;", "&amp;H381</f>
        <v>0380_T1.3_Arrears, Public Sector External Debt, Interest</v>
      </c>
      <c r="F381" s="479" t="s">
        <v>73</v>
      </c>
      <c r="G381" s="479" t="s">
        <v>0</v>
      </c>
      <c r="H381" s="476" t="s">
        <v>10</v>
      </c>
      <c r="I381" s="476"/>
      <c r="J381" s="463">
        <f t="shared" si="60"/>
        <v>0</v>
      </c>
      <c r="K381" s="311" t="s">
        <v>590</v>
      </c>
      <c r="L381">
        <f t="shared" si="61"/>
        <v>6</v>
      </c>
      <c r="M381" s="14">
        <f>'STable 1.3'!B47</f>
        <v>0</v>
      </c>
      <c r="N381" s="14">
        <f>'STable 1.3'!C47</f>
        <v>0</v>
      </c>
      <c r="O381" s="14">
        <f>'STable 1.3'!D47</f>
        <v>0</v>
      </c>
      <c r="P381" s="14">
        <f>'STable 1.3'!E47</f>
        <v>0</v>
      </c>
    </row>
    <row r="382" spans="1:16" x14ac:dyDescent="0.2">
      <c r="A382" s="111" t="str">
        <f>B382&amp;"_"&amp;C382&amp;"_"&amp;".. "&amp;D382</f>
        <v>0381_T1.3_.. Publicly-Guaranteed Private Sector External Debt 10/</v>
      </c>
      <c r="B382" s="362" t="s">
        <v>3209</v>
      </c>
      <c r="C382" s="371" t="s">
        <v>19</v>
      </c>
      <c r="D382" s="309" t="s">
        <v>148</v>
      </c>
      <c r="E382" s="542" t="str">
        <f>B382&amp;"_"&amp;C382&amp;"_"&amp;F382&amp;", "&amp;G382</f>
        <v>0381_T1.3_Arrears, Publicly-Guaranteed Private Sector External Debt</v>
      </c>
      <c r="F382" s="479" t="s">
        <v>73</v>
      </c>
      <c r="G382" s="479" t="s">
        <v>11</v>
      </c>
      <c r="H382" s="478"/>
      <c r="I382" s="478"/>
      <c r="J382" s="463">
        <f t="shared" si="60"/>
        <v>0</v>
      </c>
      <c r="K382" s="311" t="s">
        <v>591</v>
      </c>
      <c r="L382">
        <f t="shared" si="61"/>
        <v>6</v>
      </c>
      <c r="M382" s="14">
        <f>'STable 1.3'!B48</f>
        <v>0</v>
      </c>
      <c r="N382" s="14">
        <f>'STable 1.3'!C48</f>
        <v>0</v>
      </c>
      <c r="O382" s="14">
        <f>'STable 1.3'!D48</f>
        <v>0</v>
      </c>
      <c r="P382" s="14">
        <f>'STable 1.3'!E48</f>
        <v>0</v>
      </c>
    </row>
    <row r="383" spans="1:16" x14ac:dyDescent="0.2">
      <c r="A383" s="111" t="str">
        <f>B383&amp;"_"&amp;C383&amp;"_"&amp;".... "&amp;D383</f>
        <v>0382_T1.3_.... Principal</v>
      </c>
      <c r="B383" s="362" t="s">
        <v>3210</v>
      </c>
      <c r="C383" s="371" t="s">
        <v>19</v>
      </c>
      <c r="D383" s="310" t="s">
        <v>9</v>
      </c>
      <c r="E383" s="542" t="str">
        <f>B383&amp;"_"&amp;C383&amp;"_"&amp;F383&amp;", "&amp;G383&amp;", "&amp;H383</f>
        <v>0382_T1.3_Arrears, Publicly-Guaranteed Private Sector External Debt, Principal</v>
      </c>
      <c r="F383" s="479" t="s">
        <v>73</v>
      </c>
      <c r="G383" s="479" t="s">
        <v>11</v>
      </c>
      <c r="H383" s="476" t="s">
        <v>9</v>
      </c>
      <c r="I383" s="476"/>
      <c r="J383" s="463">
        <f t="shared" si="60"/>
        <v>0</v>
      </c>
      <c r="K383" s="311" t="s">
        <v>592</v>
      </c>
      <c r="L383">
        <f t="shared" si="61"/>
        <v>6</v>
      </c>
      <c r="M383" s="14">
        <f>'STable 1.3'!B49</f>
        <v>0</v>
      </c>
      <c r="N383" s="14">
        <f>'STable 1.3'!C49</f>
        <v>0</v>
      </c>
      <c r="O383" s="14">
        <f>'STable 1.3'!D49</f>
        <v>0</v>
      </c>
      <c r="P383" s="14">
        <f>'STable 1.3'!E49</f>
        <v>0</v>
      </c>
    </row>
    <row r="384" spans="1:16" x14ac:dyDescent="0.2">
      <c r="A384" s="111" t="str">
        <f>B384&amp;"_"&amp;C384&amp;"_"&amp;".... "&amp;D384</f>
        <v>0383_T1.3_.... Interest</v>
      </c>
      <c r="B384" s="362" t="s">
        <v>3211</v>
      </c>
      <c r="C384" s="371" t="s">
        <v>19</v>
      </c>
      <c r="D384" s="310" t="s">
        <v>10</v>
      </c>
      <c r="E384" s="542" t="str">
        <f>B384&amp;"_"&amp;C384&amp;"_"&amp;F384&amp;", "&amp;G384&amp;", "&amp;H384</f>
        <v>0383_T1.3_Arrears, Publicly-Guaranteed Private Sector External Debt, Interest</v>
      </c>
      <c r="F384" s="479" t="s">
        <v>73</v>
      </c>
      <c r="G384" s="479" t="s">
        <v>11</v>
      </c>
      <c r="H384" s="476" t="s">
        <v>10</v>
      </c>
      <c r="I384" s="476"/>
      <c r="J384" s="463">
        <f t="shared" si="60"/>
        <v>0</v>
      </c>
      <c r="K384" s="311" t="s">
        <v>593</v>
      </c>
      <c r="L384">
        <f t="shared" si="61"/>
        <v>6</v>
      </c>
      <c r="M384" s="14">
        <f>'STable 1.3'!B50</f>
        <v>0</v>
      </c>
      <c r="N384" s="14">
        <f>'STable 1.3'!C50</f>
        <v>0</v>
      </c>
      <c r="O384" s="14">
        <f>'STable 1.3'!D50</f>
        <v>0</v>
      </c>
      <c r="P384" s="14">
        <f>'STable 1.3'!E50</f>
        <v>0</v>
      </c>
    </row>
    <row r="385" spans="1:16" x14ac:dyDescent="0.2">
      <c r="A385" s="111" t="str">
        <f>B385&amp;"_"&amp;C385&amp;"_"&amp;D385</f>
        <v>0384_T1.3_Debt securities 2/</v>
      </c>
      <c r="B385" s="362" t="s">
        <v>3212</v>
      </c>
      <c r="C385" s="371" t="s">
        <v>19</v>
      </c>
      <c r="D385" s="308" t="s">
        <v>4196</v>
      </c>
      <c r="E385" s="542" t="str">
        <f>B385&amp;"_"&amp;C385&amp;"_"&amp;F385</f>
        <v>0384_T1.3_Debt securities</v>
      </c>
      <c r="F385" s="479" t="s">
        <v>37</v>
      </c>
      <c r="G385" s="308"/>
      <c r="H385" s="308"/>
      <c r="I385" s="308"/>
      <c r="J385" s="463">
        <f t="shared" si="60"/>
        <v>0</v>
      </c>
      <c r="K385" s="305" t="s">
        <v>594</v>
      </c>
      <c r="L385">
        <f t="shared" si="61"/>
        <v>6</v>
      </c>
      <c r="M385" s="14">
        <f>'STable 1.3'!B51</f>
        <v>0</v>
      </c>
      <c r="N385" s="14">
        <f>'STable 1.3'!C51</f>
        <v>0</v>
      </c>
      <c r="O385" s="14">
        <f>'STable 1.3'!D51</f>
        <v>0</v>
      </c>
      <c r="P385" s="14">
        <f>'STable 1.3'!E51</f>
        <v>0</v>
      </c>
    </row>
    <row r="386" spans="1:16" x14ac:dyDescent="0.2">
      <c r="A386" s="111" t="str">
        <f>B386&amp;"_"&amp;C386&amp;"_"&amp;".. "&amp;D386</f>
        <v>0385_T1.3_.. Public Sector External Debt</v>
      </c>
      <c r="B386" s="362" t="s">
        <v>3213</v>
      </c>
      <c r="C386" s="371" t="s">
        <v>19</v>
      </c>
      <c r="D386" s="309" t="s">
        <v>0</v>
      </c>
      <c r="E386" s="542" t="str">
        <f>B386&amp;"_"&amp;C386&amp;"_"&amp;F386&amp;", "&amp;G386</f>
        <v>0385_T1.3_Debt securities, Public Sector External Debt</v>
      </c>
      <c r="F386" s="479" t="s">
        <v>37</v>
      </c>
      <c r="G386" s="479" t="s">
        <v>0</v>
      </c>
      <c r="H386" s="309"/>
      <c r="I386" s="309"/>
      <c r="J386" s="463">
        <f t="shared" si="60"/>
        <v>0</v>
      </c>
      <c r="K386" s="311" t="s">
        <v>595</v>
      </c>
      <c r="L386">
        <f t="shared" si="61"/>
        <v>6</v>
      </c>
      <c r="M386" s="14">
        <f>'STable 1.3'!B52</f>
        <v>0</v>
      </c>
      <c r="N386" s="14">
        <f>'STable 1.3'!C52</f>
        <v>0</v>
      </c>
      <c r="O386" s="14">
        <f>'STable 1.3'!D52</f>
        <v>0</v>
      </c>
      <c r="P386" s="14">
        <f>'STable 1.3'!E52</f>
        <v>0</v>
      </c>
    </row>
    <row r="387" spans="1:16" x14ac:dyDescent="0.2">
      <c r="A387" s="111" t="str">
        <f>B387&amp;"_"&amp;C387&amp;"_"&amp;".... "&amp;D387</f>
        <v>0386_T1.3_.... Short-term</v>
      </c>
      <c r="B387" s="362" t="s">
        <v>3214</v>
      </c>
      <c r="C387" s="371" t="s">
        <v>19</v>
      </c>
      <c r="D387" s="310" t="s">
        <v>1</v>
      </c>
      <c r="E387" s="542" t="str">
        <f>B387&amp;"_"&amp;C387&amp;"_"&amp;F387&amp;", "&amp;G387&amp;", "&amp;H387</f>
        <v>0386_T1.3_Debt securities, Public Sector External Debt, Short-term</v>
      </c>
      <c r="F387" s="479" t="s">
        <v>37</v>
      </c>
      <c r="G387" s="479" t="s">
        <v>0</v>
      </c>
      <c r="H387" s="476" t="s">
        <v>1</v>
      </c>
      <c r="I387" s="476"/>
      <c r="J387" s="463">
        <f t="shared" si="60"/>
        <v>0</v>
      </c>
      <c r="K387" s="311" t="s">
        <v>596</v>
      </c>
      <c r="L387">
        <f t="shared" si="61"/>
        <v>6</v>
      </c>
      <c r="M387" s="14">
        <f>'STable 1.3'!B53</f>
        <v>0</v>
      </c>
      <c r="N387" s="14">
        <f>'STable 1.3'!C53</f>
        <v>0</v>
      </c>
      <c r="O387" s="14">
        <f>'STable 1.3'!D53</f>
        <v>0</v>
      </c>
      <c r="P387" s="14">
        <f>'STable 1.3'!E53</f>
        <v>0</v>
      </c>
    </row>
    <row r="388" spans="1:16" x14ac:dyDescent="0.2">
      <c r="A388" s="111" t="str">
        <f>B388&amp;"_"&amp;C388&amp;"_"&amp;".... "&amp;D388</f>
        <v>0387_T1.3_.... Long-term</v>
      </c>
      <c r="B388" s="362" t="s">
        <v>3215</v>
      </c>
      <c r="C388" s="371" t="s">
        <v>19</v>
      </c>
      <c r="D388" s="310" t="s">
        <v>3</v>
      </c>
      <c r="E388" s="542" t="str">
        <f>B388&amp;"_"&amp;C388&amp;"_"&amp;F388&amp;", "&amp;G388&amp;", "&amp;H388</f>
        <v>0387_T1.3_Debt securities, Public Sector External Debt, Long-term</v>
      </c>
      <c r="F388" s="479" t="s">
        <v>37</v>
      </c>
      <c r="G388" s="479" t="s">
        <v>0</v>
      </c>
      <c r="H388" s="476" t="s">
        <v>3</v>
      </c>
      <c r="I388" s="476"/>
      <c r="J388" s="463">
        <f t="shared" ref="J388:J451" si="69">J387</f>
        <v>0</v>
      </c>
      <c r="K388" s="311" t="s">
        <v>597</v>
      </c>
      <c r="L388">
        <f t="shared" ref="L388:L451" si="70">L387</f>
        <v>6</v>
      </c>
      <c r="M388" s="14">
        <f>'STable 1.3'!B54</f>
        <v>0</v>
      </c>
      <c r="N388" s="14">
        <f>'STable 1.3'!C54</f>
        <v>0</v>
      </c>
      <c r="O388" s="14">
        <f>'STable 1.3'!D54</f>
        <v>0</v>
      </c>
      <c r="P388" s="14">
        <f>'STable 1.3'!E54</f>
        <v>0</v>
      </c>
    </row>
    <row r="389" spans="1:16" x14ac:dyDescent="0.2">
      <c r="A389" s="111" t="str">
        <f>B389&amp;"_"&amp;C389&amp;"_"&amp;".. "&amp;D389</f>
        <v>0388_T1.3_.. Publicly-Guaranteed Private Sector External Debt</v>
      </c>
      <c r="B389" s="362" t="s">
        <v>3216</v>
      </c>
      <c r="C389" s="371" t="s">
        <v>19</v>
      </c>
      <c r="D389" s="309" t="s">
        <v>11</v>
      </c>
      <c r="E389" s="542" t="str">
        <f>B389&amp;"_"&amp;C389&amp;"_"&amp;F389&amp;", "&amp;G389</f>
        <v>0388_T1.3_Debt securities, Publicly-Guaranteed Private Sector External Debt</v>
      </c>
      <c r="F389" s="479" t="s">
        <v>37</v>
      </c>
      <c r="G389" s="479" t="s">
        <v>11</v>
      </c>
      <c r="H389" s="309"/>
      <c r="I389" s="309"/>
      <c r="J389" s="463">
        <f t="shared" si="69"/>
        <v>0</v>
      </c>
      <c r="K389" s="311" t="s">
        <v>598</v>
      </c>
      <c r="L389">
        <f t="shared" si="70"/>
        <v>6</v>
      </c>
      <c r="M389" s="14">
        <f>'STable 1.3'!B55</f>
        <v>0</v>
      </c>
      <c r="N389" s="14">
        <f>'STable 1.3'!C55</f>
        <v>0</v>
      </c>
      <c r="O389" s="14">
        <f>'STable 1.3'!D55</f>
        <v>0</v>
      </c>
      <c r="P389" s="14">
        <f>'STable 1.3'!E55</f>
        <v>0</v>
      </c>
    </row>
    <row r="390" spans="1:16" x14ac:dyDescent="0.2">
      <c r="A390" s="111" t="str">
        <f>B390&amp;"_"&amp;C390&amp;"_"&amp;".... "&amp;D390</f>
        <v>0389_T1.3_.... Short-term</v>
      </c>
      <c r="B390" s="362" t="s">
        <v>3217</v>
      </c>
      <c r="C390" s="371" t="s">
        <v>19</v>
      </c>
      <c r="D390" s="310" t="s">
        <v>1</v>
      </c>
      <c r="E390" s="542" t="str">
        <f>B390&amp;"_"&amp;C390&amp;"_"&amp;F390&amp;", "&amp;G390&amp;", "&amp;H390</f>
        <v>0389_T1.3_Debt securities, Publicly-Guaranteed Private Sector External Debt, Short-term</v>
      </c>
      <c r="F390" s="479" t="s">
        <v>37</v>
      </c>
      <c r="G390" s="479" t="s">
        <v>11</v>
      </c>
      <c r="H390" s="476" t="s">
        <v>1</v>
      </c>
      <c r="I390" s="476"/>
      <c r="J390" s="463">
        <f t="shared" si="69"/>
        <v>0</v>
      </c>
      <c r="K390" s="311" t="s">
        <v>599</v>
      </c>
      <c r="L390">
        <f t="shared" si="70"/>
        <v>6</v>
      </c>
      <c r="M390" s="14">
        <f>'STable 1.3'!B56</f>
        <v>0</v>
      </c>
      <c r="N390" s="14">
        <f>'STable 1.3'!C56</f>
        <v>0</v>
      </c>
      <c r="O390" s="14">
        <f>'STable 1.3'!D56</f>
        <v>0</v>
      </c>
      <c r="P390" s="14">
        <f>'STable 1.3'!E56</f>
        <v>0</v>
      </c>
    </row>
    <row r="391" spans="1:16" x14ac:dyDescent="0.2">
      <c r="A391" s="114" t="str">
        <f>B391&amp;"_"&amp;C391&amp;"_"&amp;".... "&amp;D391</f>
        <v>0390_T1.3_.... Long-term</v>
      </c>
      <c r="B391" s="392" t="s">
        <v>3218</v>
      </c>
      <c r="C391" s="393" t="s">
        <v>19</v>
      </c>
      <c r="D391" s="314" t="s">
        <v>3</v>
      </c>
      <c r="E391" s="543" t="str">
        <f>B391&amp;"_"&amp;C391&amp;"_"&amp;F391&amp;", "&amp;G391&amp;", "&amp;H391</f>
        <v>0390_T1.3_Debt securities, Publicly-Guaranteed Private Sector External Debt, Long-term</v>
      </c>
      <c r="F391" s="527" t="s">
        <v>37</v>
      </c>
      <c r="G391" s="527" t="s">
        <v>11</v>
      </c>
      <c r="H391" s="528" t="s">
        <v>3</v>
      </c>
      <c r="I391" s="528"/>
      <c r="J391" s="514">
        <f t="shared" si="69"/>
        <v>0</v>
      </c>
      <c r="K391" s="315" t="s">
        <v>600</v>
      </c>
      <c r="L391">
        <f t="shared" si="70"/>
        <v>6</v>
      </c>
      <c r="M391" s="14">
        <f>'STable 1.3'!B57</f>
        <v>0</v>
      </c>
      <c r="N391" s="14">
        <f>'STable 1.3'!C57</f>
        <v>0</v>
      </c>
      <c r="O391" s="14">
        <f>'STable 1.3'!D57</f>
        <v>0</v>
      </c>
      <c r="P391" s="14">
        <f>'STable 1.3'!E57</f>
        <v>0</v>
      </c>
    </row>
    <row r="392" spans="1:16" x14ac:dyDescent="0.2">
      <c r="A392" s="113" t="str">
        <f>B392&amp;"_"&amp;C392&amp;"_"&amp;D392</f>
        <v>0391_T1.4_General Government</v>
      </c>
      <c r="B392" s="366" t="s">
        <v>3219</v>
      </c>
      <c r="C392" s="372" t="s">
        <v>68</v>
      </c>
      <c r="D392" s="6" t="s">
        <v>27</v>
      </c>
      <c r="E392" s="536" t="str">
        <f>B392&amp;"_"&amp;C392&amp;"_"&amp;F392&amp;", "&amp;G392</f>
        <v>0391_T1.4_Arrears, General Government</v>
      </c>
      <c r="F392" s="479" t="s">
        <v>73</v>
      </c>
      <c r="G392" s="480" t="s">
        <v>27</v>
      </c>
      <c r="H392" s="6"/>
      <c r="I392" s="6"/>
      <c r="J392" s="463">
        <f t="shared" si="69"/>
        <v>0</v>
      </c>
      <c r="K392" s="311" t="s">
        <v>601</v>
      </c>
      <c r="L392">
        <f t="shared" si="70"/>
        <v>6</v>
      </c>
      <c r="M392" s="14">
        <f>'STable 1.4'!B6</f>
        <v>0</v>
      </c>
      <c r="N392" s="14">
        <f>'STable 1.4'!C6</f>
        <v>0</v>
      </c>
      <c r="O392" s="14">
        <f>'STable 1.4'!D6</f>
        <v>0</v>
      </c>
      <c r="P392" s="14">
        <f>'STable 1.4'!E6</f>
        <v>0</v>
      </c>
    </row>
    <row r="393" spans="1:16" x14ac:dyDescent="0.2">
      <c r="A393" s="113" t="str">
        <f>B393&amp;"_"&amp;C393&amp;"_"&amp;".. "&amp;D393</f>
        <v>0392_T1.4_.. Principal</v>
      </c>
      <c r="B393" s="366" t="s">
        <v>3220</v>
      </c>
      <c r="C393" s="372" t="s">
        <v>68</v>
      </c>
      <c r="D393" s="5" t="s">
        <v>9</v>
      </c>
      <c r="E393" s="536" t="str">
        <f>B393&amp;"_"&amp;C393&amp;"_"&amp;F393&amp;", "&amp;G393&amp;", "&amp;H393</f>
        <v>0392_T1.4_Arrears, General Government, Principal</v>
      </c>
      <c r="F393" s="479" t="s">
        <v>73</v>
      </c>
      <c r="G393" s="480" t="s">
        <v>27</v>
      </c>
      <c r="H393" s="476" t="s">
        <v>9</v>
      </c>
      <c r="I393" s="476"/>
      <c r="J393" s="463">
        <f t="shared" si="69"/>
        <v>0</v>
      </c>
      <c r="K393" s="311" t="s">
        <v>602</v>
      </c>
      <c r="L393">
        <f t="shared" si="70"/>
        <v>6</v>
      </c>
      <c r="M393" s="14">
        <f>'STable 1.4'!B7</f>
        <v>0</v>
      </c>
      <c r="N393" s="14">
        <f>'STable 1.4'!C7</f>
        <v>0</v>
      </c>
      <c r="O393" s="14">
        <f>'STable 1.4'!D7</f>
        <v>0</v>
      </c>
      <c r="P393" s="14">
        <f>'STable 1.4'!E7</f>
        <v>0</v>
      </c>
    </row>
    <row r="394" spans="1:16" x14ac:dyDescent="0.2">
      <c r="A394" s="113" t="str">
        <f>B394&amp;"_"&amp;C394&amp;"_"&amp;".. "&amp;D394</f>
        <v>0393_T1.4_.. Interest</v>
      </c>
      <c r="B394" s="366" t="s">
        <v>3221</v>
      </c>
      <c r="C394" s="372" t="s">
        <v>68</v>
      </c>
      <c r="D394" s="5" t="s">
        <v>10</v>
      </c>
      <c r="E394" s="536" t="str">
        <f>B394&amp;"_"&amp;C394&amp;"_"&amp;F394&amp;", "&amp;G394&amp;", "&amp;H394</f>
        <v>0393_T1.4_Arrears, General Government, Interest</v>
      </c>
      <c r="F394" s="479" t="s">
        <v>73</v>
      </c>
      <c r="G394" s="480" t="s">
        <v>27</v>
      </c>
      <c r="H394" s="476" t="s">
        <v>10</v>
      </c>
      <c r="I394" s="476"/>
      <c r="J394" s="463">
        <f t="shared" si="69"/>
        <v>0</v>
      </c>
      <c r="K394" s="311" t="s">
        <v>603</v>
      </c>
      <c r="L394">
        <f t="shared" si="70"/>
        <v>6</v>
      </c>
      <c r="M394" s="14">
        <f>'STable 1.4'!B8</f>
        <v>0</v>
      </c>
      <c r="N394" s="14">
        <f>'STable 1.4'!C8</f>
        <v>0</v>
      </c>
      <c r="O394" s="14">
        <f>'STable 1.4'!D8</f>
        <v>0</v>
      </c>
      <c r="P394" s="14">
        <f>'STable 1.4'!E8</f>
        <v>0</v>
      </c>
    </row>
    <row r="395" spans="1:16" x14ac:dyDescent="0.2">
      <c r="A395" s="113" t="str">
        <f>B395&amp;"_"&amp;C395&amp;"_"&amp;D395</f>
        <v>0394_T1.4_Central Bank</v>
      </c>
      <c r="B395" s="366" t="s">
        <v>3222</v>
      </c>
      <c r="C395" s="372" t="s">
        <v>68</v>
      </c>
      <c r="D395" s="6" t="s">
        <v>55</v>
      </c>
      <c r="E395" s="536" t="str">
        <f>B395&amp;"_"&amp;C395&amp;"_"&amp;F395&amp;", "&amp;G395</f>
        <v>0394_T1.4_Arrears, Central Bank</v>
      </c>
      <c r="F395" s="479" t="s">
        <v>73</v>
      </c>
      <c r="G395" s="480" t="s">
        <v>55</v>
      </c>
      <c r="H395" s="6"/>
      <c r="I395" s="6"/>
      <c r="J395" s="463">
        <f t="shared" si="69"/>
        <v>0</v>
      </c>
      <c r="K395" s="311" t="s">
        <v>604</v>
      </c>
      <c r="L395">
        <f t="shared" si="70"/>
        <v>6</v>
      </c>
      <c r="M395" s="14">
        <f>'STable 1.4'!B9</f>
        <v>0</v>
      </c>
      <c r="N395" s="14">
        <f>'STable 1.4'!C9</f>
        <v>0</v>
      </c>
      <c r="O395" s="14">
        <f>'STable 1.4'!D9</f>
        <v>0</v>
      </c>
      <c r="P395" s="14">
        <f>'STable 1.4'!E9</f>
        <v>0</v>
      </c>
    </row>
    <row r="396" spans="1:16" x14ac:dyDescent="0.2">
      <c r="A396" s="113" t="str">
        <f>B396&amp;"_"&amp;C396&amp;"_"&amp;".. "&amp;D396</f>
        <v>0395_T1.4_.. Principal</v>
      </c>
      <c r="B396" s="366" t="s">
        <v>3223</v>
      </c>
      <c r="C396" s="372" t="s">
        <v>68</v>
      </c>
      <c r="D396" s="5" t="s">
        <v>9</v>
      </c>
      <c r="E396" s="536" t="str">
        <f>B396&amp;"_"&amp;C396&amp;"_"&amp;F396&amp;", "&amp;G396&amp;", "&amp;H396</f>
        <v>0395_T1.4_Arrears, Central Bank, Principal</v>
      </c>
      <c r="F396" s="479" t="s">
        <v>73</v>
      </c>
      <c r="G396" s="480" t="s">
        <v>55</v>
      </c>
      <c r="H396" s="476" t="s">
        <v>9</v>
      </c>
      <c r="I396" s="476"/>
      <c r="J396" s="463">
        <f t="shared" si="69"/>
        <v>0</v>
      </c>
      <c r="K396" s="311" t="s">
        <v>605</v>
      </c>
      <c r="L396">
        <f t="shared" si="70"/>
        <v>6</v>
      </c>
      <c r="M396" s="14">
        <f>'STable 1.4'!B10</f>
        <v>0</v>
      </c>
      <c r="N396" s="14">
        <f>'STable 1.4'!C10</f>
        <v>0</v>
      </c>
      <c r="O396" s="14">
        <f>'STable 1.4'!D10</f>
        <v>0</v>
      </c>
      <c r="P396" s="14">
        <f>'STable 1.4'!E10</f>
        <v>0</v>
      </c>
    </row>
    <row r="397" spans="1:16" x14ac:dyDescent="0.2">
      <c r="A397" s="113" t="str">
        <f>B397&amp;"_"&amp;C397&amp;"_"&amp;".. "&amp;D397</f>
        <v>0396_T1.4_.. Interest</v>
      </c>
      <c r="B397" s="366" t="s">
        <v>3224</v>
      </c>
      <c r="C397" s="372" t="s">
        <v>68</v>
      </c>
      <c r="D397" s="5" t="s">
        <v>10</v>
      </c>
      <c r="E397" s="536" t="str">
        <f>B397&amp;"_"&amp;C397&amp;"_"&amp;F397&amp;", "&amp;G397&amp;", "&amp;H397</f>
        <v>0396_T1.4_Arrears, Central Bank, Interest</v>
      </c>
      <c r="F397" s="479" t="s">
        <v>73</v>
      </c>
      <c r="G397" s="480" t="s">
        <v>55</v>
      </c>
      <c r="H397" s="476" t="s">
        <v>10</v>
      </c>
      <c r="I397" s="476"/>
      <c r="J397" s="463">
        <f t="shared" si="69"/>
        <v>0</v>
      </c>
      <c r="K397" s="311" t="s">
        <v>606</v>
      </c>
      <c r="L397">
        <f t="shared" si="70"/>
        <v>6</v>
      </c>
      <c r="M397" s="14">
        <f>'STable 1.4'!B11</f>
        <v>0</v>
      </c>
      <c r="N397" s="14">
        <f>'STable 1.4'!C11</f>
        <v>0</v>
      </c>
      <c r="O397" s="14">
        <f>'STable 1.4'!D11</f>
        <v>0</v>
      </c>
      <c r="P397" s="14">
        <f>'STable 1.4'!E11</f>
        <v>0</v>
      </c>
    </row>
    <row r="398" spans="1:16" x14ac:dyDescent="0.2">
      <c r="A398" s="113" t="str">
        <f>B398&amp;"_"&amp;C398&amp;"_"&amp;D398</f>
        <v>0397_T1.4_Deposit-Taking Corporations, except the Central Bank</v>
      </c>
      <c r="B398" s="366" t="s">
        <v>3225</v>
      </c>
      <c r="C398" s="372" t="s">
        <v>68</v>
      </c>
      <c r="D398" s="6" t="s">
        <v>56</v>
      </c>
      <c r="E398" s="536" t="str">
        <f>B398&amp;"_"&amp;C398&amp;"_"&amp;F398&amp;", "&amp;G398</f>
        <v>0397_T1.4_Arrears, Deposit-Taking Corporations, except the Central Bank</v>
      </c>
      <c r="F398" s="479" t="s">
        <v>73</v>
      </c>
      <c r="G398" s="480" t="s">
        <v>56</v>
      </c>
      <c r="H398" s="6"/>
      <c r="I398" s="6"/>
      <c r="J398" s="463">
        <f t="shared" si="69"/>
        <v>0</v>
      </c>
      <c r="K398" s="311" t="s">
        <v>607</v>
      </c>
      <c r="L398">
        <f t="shared" si="70"/>
        <v>6</v>
      </c>
      <c r="M398" s="14">
        <f>'STable 1.4'!B12</f>
        <v>0</v>
      </c>
      <c r="N398" s="14">
        <f>'STable 1.4'!C12</f>
        <v>0</v>
      </c>
      <c r="O398" s="14">
        <f>'STable 1.4'!D12</f>
        <v>0</v>
      </c>
      <c r="P398" s="14">
        <f>'STable 1.4'!E12</f>
        <v>0</v>
      </c>
    </row>
    <row r="399" spans="1:16" x14ac:dyDescent="0.2">
      <c r="A399" s="113" t="str">
        <f>B399&amp;"_"&amp;C399&amp;"_"&amp;".. "&amp;D399</f>
        <v>0398_T1.4_.. Principal</v>
      </c>
      <c r="B399" s="366" t="s">
        <v>3226</v>
      </c>
      <c r="C399" s="372" t="s">
        <v>68</v>
      </c>
      <c r="D399" s="5" t="s">
        <v>9</v>
      </c>
      <c r="E399" s="536" t="str">
        <f>B399&amp;"_"&amp;C399&amp;"_"&amp;F399&amp;", "&amp;G399&amp;", "&amp;H399</f>
        <v>0398_T1.4_Arrears, Deposit-Taking Corporations, except the Central Bank, Principal</v>
      </c>
      <c r="F399" s="479" t="s">
        <v>73</v>
      </c>
      <c r="G399" s="480" t="s">
        <v>56</v>
      </c>
      <c r="H399" s="476" t="s">
        <v>9</v>
      </c>
      <c r="I399" s="476"/>
      <c r="J399" s="463">
        <f t="shared" si="69"/>
        <v>0</v>
      </c>
      <c r="K399" s="311" t="s">
        <v>608</v>
      </c>
      <c r="L399">
        <f t="shared" si="70"/>
        <v>6</v>
      </c>
      <c r="M399" s="14">
        <f>'STable 1.4'!B13</f>
        <v>0</v>
      </c>
      <c r="N399" s="14">
        <f>'STable 1.4'!C13</f>
        <v>0</v>
      </c>
      <c r="O399" s="14">
        <f>'STable 1.4'!D13</f>
        <v>0</v>
      </c>
      <c r="P399" s="14">
        <f>'STable 1.4'!E13</f>
        <v>0</v>
      </c>
    </row>
    <row r="400" spans="1:16" x14ac:dyDescent="0.2">
      <c r="A400" s="113" t="str">
        <f>B400&amp;"_"&amp;C400&amp;"_"&amp;".. "&amp;D400</f>
        <v>0399_T1.4_.. Interest</v>
      </c>
      <c r="B400" s="366" t="s">
        <v>3227</v>
      </c>
      <c r="C400" s="372" t="s">
        <v>68</v>
      </c>
      <c r="D400" s="5" t="s">
        <v>10</v>
      </c>
      <c r="E400" s="536" t="str">
        <f>B400&amp;"_"&amp;C400&amp;"_"&amp;F400&amp;", "&amp;G400&amp;", "&amp;H400</f>
        <v>0399_T1.4_Arrears, Deposit-Taking Corporations, except the Central Bank, Interest</v>
      </c>
      <c r="F400" s="479" t="s">
        <v>73</v>
      </c>
      <c r="G400" s="480" t="s">
        <v>56</v>
      </c>
      <c r="H400" s="476" t="s">
        <v>10</v>
      </c>
      <c r="I400" s="476"/>
      <c r="J400" s="463">
        <f t="shared" si="69"/>
        <v>0</v>
      </c>
      <c r="K400" s="311" t="s">
        <v>609</v>
      </c>
      <c r="L400">
        <f t="shared" si="70"/>
        <v>6</v>
      </c>
      <c r="M400" s="14">
        <f>'STable 1.4'!B14</f>
        <v>0</v>
      </c>
      <c r="N400" s="14">
        <f>'STable 1.4'!C14</f>
        <v>0</v>
      </c>
      <c r="O400" s="14">
        <f>'STable 1.4'!D14</f>
        <v>0</v>
      </c>
      <c r="P400" s="14">
        <f>'STable 1.4'!E14</f>
        <v>0</v>
      </c>
    </row>
    <row r="401" spans="1:16" x14ac:dyDescent="0.2">
      <c r="A401" s="113" t="str">
        <f>B401&amp;"_"&amp;C401&amp;"_"&amp;D401</f>
        <v>0400_T1.4_Other Sectors</v>
      </c>
      <c r="B401" s="366" t="s">
        <v>3228</v>
      </c>
      <c r="C401" s="372" t="s">
        <v>68</v>
      </c>
      <c r="D401" s="6" t="s">
        <v>57</v>
      </c>
      <c r="E401" s="536" t="str">
        <f>B401&amp;"_"&amp;C401&amp;"_"&amp;F401&amp;", "&amp;G401</f>
        <v>0400_T1.4_Arrears, Other Sectors</v>
      </c>
      <c r="F401" s="479" t="s">
        <v>73</v>
      </c>
      <c r="G401" s="480" t="s">
        <v>57</v>
      </c>
      <c r="H401" s="6"/>
      <c r="I401" s="6"/>
      <c r="J401" s="463">
        <f t="shared" si="69"/>
        <v>0</v>
      </c>
      <c r="K401" s="311" t="s">
        <v>610</v>
      </c>
      <c r="L401">
        <f t="shared" si="70"/>
        <v>6</v>
      </c>
      <c r="M401" s="14">
        <f>'STable 1.4'!B15</f>
        <v>0</v>
      </c>
      <c r="N401" s="14">
        <f>'STable 1.4'!C15</f>
        <v>0</v>
      </c>
      <c r="O401" s="14">
        <f>'STable 1.4'!D15</f>
        <v>0</v>
      </c>
      <c r="P401" s="14">
        <f>'STable 1.4'!E15</f>
        <v>0</v>
      </c>
    </row>
    <row r="402" spans="1:16" x14ac:dyDescent="0.2">
      <c r="A402" s="113" t="str">
        <f>B402&amp;"_"&amp;C402&amp;"_"&amp;".. "&amp;D402</f>
        <v>0401_T1.4_.. Principal</v>
      </c>
      <c r="B402" s="366" t="s">
        <v>3229</v>
      </c>
      <c r="C402" s="372" t="s">
        <v>68</v>
      </c>
      <c r="D402" s="5" t="s">
        <v>9</v>
      </c>
      <c r="E402" s="536" t="str">
        <f>B402&amp;"_"&amp;C402&amp;"_"&amp;F402&amp;", "&amp;G402&amp;", "&amp;H402</f>
        <v>0401_T1.4_Arrears, Other Sectors, Principal</v>
      </c>
      <c r="F402" s="479" t="s">
        <v>73</v>
      </c>
      <c r="G402" s="480" t="s">
        <v>57</v>
      </c>
      <c r="H402" s="476" t="s">
        <v>9</v>
      </c>
      <c r="I402" s="476"/>
      <c r="J402" s="463">
        <f t="shared" si="69"/>
        <v>0</v>
      </c>
      <c r="K402" s="311" t="s">
        <v>611</v>
      </c>
      <c r="L402">
        <f t="shared" si="70"/>
        <v>6</v>
      </c>
      <c r="M402" s="14">
        <f>'STable 1.4'!B16</f>
        <v>0</v>
      </c>
      <c r="N402" s="14">
        <f>'STable 1.4'!C16</f>
        <v>0</v>
      </c>
      <c r="O402" s="14">
        <f>'STable 1.4'!D16</f>
        <v>0</v>
      </c>
      <c r="P402" s="14">
        <f>'STable 1.4'!E16</f>
        <v>0</v>
      </c>
    </row>
    <row r="403" spans="1:16" x14ac:dyDescent="0.2">
      <c r="A403" s="113" t="str">
        <f>B403&amp;"_"&amp;C403&amp;"_"&amp;".. "&amp;D403</f>
        <v>0402_T1.4_.. Interest</v>
      </c>
      <c r="B403" s="366" t="s">
        <v>3230</v>
      </c>
      <c r="C403" s="372" t="s">
        <v>68</v>
      </c>
      <c r="D403" s="5" t="s">
        <v>10</v>
      </c>
      <c r="E403" s="536" t="str">
        <f>B403&amp;"_"&amp;C403&amp;"_"&amp;F403&amp;", "&amp;G403&amp;", "&amp;H403</f>
        <v>0402_T1.4_Arrears, Other Sectors, Interest</v>
      </c>
      <c r="F403" s="479" t="s">
        <v>73</v>
      </c>
      <c r="G403" s="480" t="s">
        <v>57</v>
      </c>
      <c r="H403" s="476" t="s">
        <v>10</v>
      </c>
      <c r="I403" s="476"/>
      <c r="J403" s="463">
        <f t="shared" si="69"/>
        <v>0</v>
      </c>
      <c r="K403" s="311" t="s">
        <v>612</v>
      </c>
      <c r="L403">
        <f t="shared" si="70"/>
        <v>6</v>
      </c>
      <c r="M403" s="14">
        <f>'STable 1.4'!B17</f>
        <v>0</v>
      </c>
      <c r="N403" s="14">
        <f>'STable 1.4'!C17</f>
        <v>0</v>
      </c>
      <c r="O403" s="14">
        <f>'STable 1.4'!D17</f>
        <v>0</v>
      </c>
      <c r="P403" s="14">
        <f>'STable 1.4'!E17</f>
        <v>0</v>
      </c>
    </row>
    <row r="404" spans="1:16" x14ac:dyDescent="0.2">
      <c r="A404" s="113" t="str">
        <f>B404&amp;"_"&amp;C404&amp;"_"&amp;D404</f>
        <v>0403_T1.4_Other financial corporations</v>
      </c>
      <c r="B404" s="366" t="s">
        <v>3231</v>
      </c>
      <c r="C404" s="372" t="s">
        <v>68</v>
      </c>
      <c r="D404" s="6" t="s">
        <v>125</v>
      </c>
      <c r="E404" s="536" t="str">
        <f>B404&amp;"_"&amp;C404&amp;"_"&amp;F404&amp;", "&amp;G404</f>
        <v>0403_T1.4_Arrears, Other financial corporations</v>
      </c>
      <c r="F404" s="479" t="s">
        <v>73</v>
      </c>
      <c r="G404" s="480" t="s">
        <v>125</v>
      </c>
      <c r="H404" s="6"/>
      <c r="I404" s="6"/>
      <c r="J404" s="463">
        <f t="shared" si="69"/>
        <v>0</v>
      </c>
      <c r="K404" s="311" t="s">
        <v>613</v>
      </c>
      <c r="L404">
        <f t="shared" si="70"/>
        <v>6</v>
      </c>
      <c r="M404" s="14">
        <f>'STable 1.4'!B18</f>
        <v>0</v>
      </c>
      <c r="N404" s="14">
        <f>'STable 1.4'!C18</f>
        <v>0</v>
      </c>
      <c r="O404" s="14">
        <f>'STable 1.4'!D18</f>
        <v>0</v>
      </c>
      <c r="P404" s="14">
        <f>'STable 1.4'!E18</f>
        <v>0</v>
      </c>
    </row>
    <row r="405" spans="1:16" x14ac:dyDescent="0.2">
      <c r="A405" s="113" t="str">
        <f>B405&amp;"_"&amp;C405&amp;"_"&amp;".. "&amp;D405</f>
        <v>0404_T1.4_.. Principal</v>
      </c>
      <c r="B405" s="366" t="s">
        <v>3232</v>
      </c>
      <c r="C405" s="372" t="s">
        <v>68</v>
      </c>
      <c r="D405" s="5" t="s">
        <v>9</v>
      </c>
      <c r="E405" s="536" t="str">
        <f>B405&amp;"_"&amp;C405&amp;"_"&amp;F405&amp;", "&amp;G405&amp;", "&amp;H405</f>
        <v>0404_T1.4_Arrears, Other financial corporations, Principal</v>
      </c>
      <c r="F405" s="479" t="s">
        <v>73</v>
      </c>
      <c r="G405" s="480" t="s">
        <v>125</v>
      </c>
      <c r="H405" s="476" t="s">
        <v>9</v>
      </c>
      <c r="I405" s="476"/>
      <c r="J405" s="463">
        <f t="shared" si="69"/>
        <v>0</v>
      </c>
      <c r="K405" s="311" t="s">
        <v>614</v>
      </c>
      <c r="L405">
        <f t="shared" si="70"/>
        <v>6</v>
      </c>
      <c r="M405" s="14">
        <f>'STable 1.4'!B19</f>
        <v>0</v>
      </c>
      <c r="N405" s="14">
        <f>'STable 1.4'!C19</f>
        <v>0</v>
      </c>
      <c r="O405" s="14">
        <f>'STable 1.4'!D19</f>
        <v>0</v>
      </c>
      <c r="P405" s="14">
        <f>'STable 1.4'!E19</f>
        <v>0</v>
      </c>
    </row>
    <row r="406" spans="1:16" x14ac:dyDescent="0.2">
      <c r="A406" s="113" t="str">
        <f>B406&amp;"_"&amp;C406&amp;"_"&amp;".. "&amp;D406</f>
        <v>0405_T1.4_.. Interest</v>
      </c>
      <c r="B406" s="366" t="s">
        <v>3233</v>
      </c>
      <c r="C406" s="372" t="s">
        <v>68</v>
      </c>
      <c r="D406" s="5" t="s">
        <v>10</v>
      </c>
      <c r="E406" s="536" t="str">
        <f>B406&amp;"_"&amp;C406&amp;"_"&amp;F406&amp;", "&amp;G406&amp;", "&amp;H406</f>
        <v>0405_T1.4_Arrears, Other financial corporations, Interest</v>
      </c>
      <c r="F406" s="479" t="s">
        <v>73</v>
      </c>
      <c r="G406" s="480" t="s">
        <v>125</v>
      </c>
      <c r="H406" s="476" t="s">
        <v>10</v>
      </c>
      <c r="I406" s="476"/>
      <c r="J406" s="463">
        <f t="shared" si="69"/>
        <v>0</v>
      </c>
      <c r="K406" s="311" t="s">
        <v>615</v>
      </c>
      <c r="L406">
        <f t="shared" si="70"/>
        <v>6</v>
      </c>
      <c r="M406" s="14">
        <f>'STable 1.4'!B20</f>
        <v>0</v>
      </c>
      <c r="N406" s="14">
        <f>'STable 1.4'!C20</f>
        <v>0</v>
      </c>
      <c r="O406" s="14">
        <f>'STable 1.4'!D20</f>
        <v>0</v>
      </c>
      <c r="P406" s="14">
        <f>'STable 1.4'!E20</f>
        <v>0</v>
      </c>
    </row>
    <row r="407" spans="1:16" x14ac:dyDescent="0.2">
      <c r="A407" s="113" t="str">
        <f>B407&amp;"_"&amp;C407&amp;"_"&amp;".. "&amp;D407</f>
        <v>0406_T1.4_.. Nonfinancial corporations</v>
      </c>
      <c r="B407" s="366" t="s">
        <v>3234</v>
      </c>
      <c r="C407" s="372" t="s">
        <v>68</v>
      </c>
      <c r="D407" s="6" t="s">
        <v>129</v>
      </c>
      <c r="E407" s="536" t="str">
        <f>B407&amp;"_"&amp;C407&amp;"_"&amp;F407&amp;", "&amp;G407</f>
        <v>0406_T1.4_Arrears, Nonfinancial corporations</v>
      </c>
      <c r="F407" s="479" t="s">
        <v>73</v>
      </c>
      <c r="G407" s="480" t="s">
        <v>129</v>
      </c>
      <c r="H407" s="6"/>
      <c r="I407" s="6"/>
      <c r="J407" s="463">
        <f t="shared" si="69"/>
        <v>0</v>
      </c>
      <c r="K407" s="311" t="s">
        <v>616</v>
      </c>
      <c r="L407">
        <f t="shared" si="70"/>
        <v>6</v>
      </c>
      <c r="M407" s="14">
        <f>'STable 1.4'!B21</f>
        <v>0</v>
      </c>
      <c r="N407" s="14">
        <f>'STable 1.4'!C21</f>
        <v>0</v>
      </c>
      <c r="O407" s="14">
        <f>'STable 1.4'!D21</f>
        <v>0</v>
      </c>
      <c r="P407" s="14">
        <f>'STable 1.4'!E21</f>
        <v>0</v>
      </c>
    </row>
    <row r="408" spans="1:16" x14ac:dyDescent="0.2">
      <c r="A408" s="113" t="str">
        <f>B408&amp;"_"&amp;C408&amp;"_"&amp;".... "&amp;D408</f>
        <v>0407_T1.4_.... Principal</v>
      </c>
      <c r="B408" s="366" t="s">
        <v>3235</v>
      </c>
      <c r="C408" s="372" t="s">
        <v>68</v>
      </c>
      <c r="D408" s="5" t="s">
        <v>9</v>
      </c>
      <c r="E408" s="536" t="str">
        <f>B408&amp;"_"&amp;C408&amp;"_"&amp;F408&amp;", "&amp;G408&amp;", "&amp;H408</f>
        <v>0407_T1.4_Arrears, Nonfinancial corporations, Principal</v>
      </c>
      <c r="F408" s="479" t="s">
        <v>73</v>
      </c>
      <c r="G408" s="480" t="s">
        <v>129</v>
      </c>
      <c r="H408" s="476" t="s">
        <v>9</v>
      </c>
      <c r="I408" s="476"/>
      <c r="J408" s="463">
        <f t="shared" si="69"/>
        <v>0</v>
      </c>
      <c r="K408" s="311" t="s">
        <v>617</v>
      </c>
      <c r="L408">
        <f t="shared" si="70"/>
        <v>6</v>
      </c>
      <c r="M408" s="14">
        <f>'STable 1.4'!B22</f>
        <v>0</v>
      </c>
      <c r="N408" s="14">
        <f>'STable 1.4'!C22</f>
        <v>0</v>
      </c>
      <c r="O408" s="14">
        <f>'STable 1.4'!D22</f>
        <v>0</v>
      </c>
      <c r="P408" s="14">
        <f>'STable 1.4'!E22</f>
        <v>0</v>
      </c>
    </row>
    <row r="409" spans="1:16" x14ac:dyDescent="0.2">
      <c r="A409" s="113" t="str">
        <f>B409&amp;"_"&amp;C409&amp;"_"&amp;".... "&amp;D409</f>
        <v>0408_T1.4_.... Interest</v>
      </c>
      <c r="B409" s="366" t="s">
        <v>3236</v>
      </c>
      <c r="C409" s="372" t="s">
        <v>68</v>
      </c>
      <c r="D409" s="5" t="s">
        <v>10</v>
      </c>
      <c r="E409" s="536" t="str">
        <f>B409&amp;"_"&amp;C409&amp;"_"&amp;F409&amp;", "&amp;G409&amp;", "&amp;H409</f>
        <v>0408_T1.4_Arrears, Nonfinancial corporations, Interest</v>
      </c>
      <c r="F409" s="479" t="s">
        <v>73</v>
      </c>
      <c r="G409" s="480" t="s">
        <v>129</v>
      </c>
      <c r="H409" s="476" t="s">
        <v>10</v>
      </c>
      <c r="I409" s="476"/>
      <c r="J409" s="463">
        <f t="shared" si="69"/>
        <v>0</v>
      </c>
      <c r="K409" s="311" t="s">
        <v>618</v>
      </c>
      <c r="L409">
        <f t="shared" si="70"/>
        <v>6</v>
      </c>
      <c r="M409" s="14">
        <f>'STable 1.4'!B23</f>
        <v>0</v>
      </c>
      <c r="N409" s="14">
        <f>'STable 1.4'!C23</f>
        <v>0</v>
      </c>
      <c r="O409" s="14">
        <f>'STable 1.4'!D23</f>
        <v>0</v>
      </c>
      <c r="P409" s="14">
        <f>'STable 1.4'!E23</f>
        <v>0</v>
      </c>
    </row>
    <row r="410" spans="1:16" x14ac:dyDescent="0.2">
      <c r="A410" s="113" t="str">
        <f>B410&amp;"_"&amp;C410&amp;"_"&amp;".. "&amp;D410</f>
        <v>0409_T1.4_.. Households and nonprofit institutions serving households (NPISHs)</v>
      </c>
      <c r="B410" s="366" t="s">
        <v>3237</v>
      </c>
      <c r="C410" s="372" t="s">
        <v>68</v>
      </c>
      <c r="D410" s="6" t="s">
        <v>130</v>
      </c>
      <c r="E410" s="536" t="str">
        <f>B410&amp;"_"&amp;C410&amp;"_"&amp;F410&amp;", "&amp;G410</f>
        <v>0409_T1.4_Arrears, Households and nonprofit institutions serving households (NPISHs)</v>
      </c>
      <c r="F410" s="479" t="s">
        <v>73</v>
      </c>
      <c r="G410" s="480" t="s">
        <v>130</v>
      </c>
      <c r="H410" s="6"/>
      <c r="I410" s="6"/>
      <c r="J410" s="463">
        <f t="shared" si="69"/>
        <v>0</v>
      </c>
      <c r="K410" s="311" t="s">
        <v>619</v>
      </c>
      <c r="L410">
        <f t="shared" si="70"/>
        <v>6</v>
      </c>
      <c r="M410" s="14">
        <f>'STable 1.4'!B24</f>
        <v>0</v>
      </c>
      <c r="N410" s="14">
        <f>'STable 1.4'!C24</f>
        <v>0</v>
      </c>
      <c r="O410" s="14">
        <f>'STable 1.4'!D24</f>
        <v>0</v>
      </c>
      <c r="P410" s="14">
        <f>'STable 1.4'!E24</f>
        <v>0</v>
      </c>
    </row>
    <row r="411" spans="1:16" x14ac:dyDescent="0.2">
      <c r="A411" s="113" t="str">
        <f>B411&amp;"_"&amp;C411&amp;"_"&amp;".... "&amp;D411</f>
        <v>0410_T1.4_.... Principal</v>
      </c>
      <c r="B411" s="366" t="s">
        <v>3238</v>
      </c>
      <c r="C411" s="372" t="s">
        <v>68</v>
      </c>
      <c r="D411" s="5" t="s">
        <v>9</v>
      </c>
      <c r="E411" s="536" t="str">
        <f>B411&amp;"_"&amp;C411&amp;"_"&amp;F411&amp;", "&amp;G411&amp;", "&amp;H411</f>
        <v>0410_T1.4_Arrears, Households and nonprofit institutions serving households (NPISHs), Principal</v>
      </c>
      <c r="F411" s="479" t="s">
        <v>73</v>
      </c>
      <c r="G411" s="480" t="s">
        <v>130</v>
      </c>
      <c r="H411" s="476" t="s">
        <v>9</v>
      </c>
      <c r="I411" s="476"/>
      <c r="J411" s="463">
        <f t="shared" si="69"/>
        <v>0</v>
      </c>
      <c r="K411" s="311" t="s">
        <v>620</v>
      </c>
      <c r="L411">
        <f t="shared" si="70"/>
        <v>6</v>
      </c>
      <c r="M411" s="14">
        <f>'STable 1.4'!B25</f>
        <v>0</v>
      </c>
      <c r="N411" s="14">
        <f>'STable 1.4'!C25</f>
        <v>0</v>
      </c>
      <c r="O411" s="14">
        <f>'STable 1.4'!D25</f>
        <v>0</v>
      </c>
      <c r="P411" s="14">
        <f>'STable 1.4'!E25</f>
        <v>0</v>
      </c>
    </row>
    <row r="412" spans="1:16" x14ac:dyDescent="0.2">
      <c r="A412" s="113" t="str">
        <f>B412&amp;"_"&amp;C412&amp;"_"&amp;".... "&amp;D412</f>
        <v>0411_T1.4_.... Interest</v>
      </c>
      <c r="B412" s="366" t="s">
        <v>3239</v>
      </c>
      <c r="C412" s="372" t="s">
        <v>68</v>
      </c>
      <c r="D412" s="5" t="s">
        <v>10</v>
      </c>
      <c r="E412" s="536" t="str">
        <f>B412&amp;"_"&amp;C412&amp;"_"&amp;F412&amp;", "&amp;G412&amp;", "&amp;H412</f>
        <v>0411_T1.4_Arrears, Households and nonprofit institutions serving households (NPISHs), Interest</v>
      </c>
      <c r="F412" s="479" t="s">
        <v>73</v>
      </c>
      <c r="G412" s="480" t="s">
        <v>130</v>
      </c>
      <c r="H412" s="476" t="s">
        <v>10</v>
      </c>
      <c r="I412" s="476"/>
      <c r="J412" s="463">
        <f t="shared" si="69"/>
        <v>0</v>
      </c>
      <c r="K412" s="311" t="s">
        <v>621</v>
      </c>
      <c r="L412">
        <f t="shared" si="70"/>
        <v>6</v>
      </c>
      <c r="M412" s="14">
        <f>'STable 1.4'!B26</f>
        <v>0</v>
      </c>
      <c r="N412" s="14">
        <f>'STable 1.4'!C26</f>
        <v>0</v>
      </c>
      <c r="O412" s="14">
        <f>'STable 1.4'!D26</f>
        <v>0</v>
      </c>
      <c r="P412" s="14">
        <f>'STable 1.4'!E26</f>
        <v>0</v>
      </c>
    </row>
    <row r="413" spans="1:16" x14ac:dyDescent="0.2">
      <c r="A413" s="113" t="str">
        <f>B413&amp;"_"&amp;C413&amp;"_"&amp;".. "&amp;D413</f>
        <v>0412_T1.4_.. Direct Investment: Intercompany Lending</v>
      </c>
      <c r="B413" s="366" t="s">
        <v>3240</v>
      </c>
      <c r="C413" s="372" t="s">
        <v>68</v>
      </c>
      <c r="D413" s="6" t="s">
        <v>58</v>
      </c>
      <c r="E413" s="536" t="str">
        <f>B413&amp;"_"&amp;C413&amp;"_"&amp;F413&amp;", "&amp;G413</f>
        <v>0412_T1.4_Arrears, Direct Investment: Intercompany Lending</v>
      </c>
      <c r="F413" s="479" t="s">
        <v>73</v>
      </c>
      <c r="G413" s="480" t="s">
        <v>58</v>
      </c>
      <c r="H413" s="6"/>
      <c r="I413" s="6"/>
      <c r="J413" s="463">
        <f t="shared" si="69"/>
        <v>0</v>
      </c>
      <c r="K413" s="311" t="s">
        <v>622</v>
      </c>
      <c r="L413">
        <f t="shared" si="70"/>
        <v>6</v>
      </c>
      <c r="M413" s="14">
        <f>'STable 1.4'!B27</f>
        <v>0</v>
      </c>
      <c r="N413" s="14">
        <f>'STable 1.4'!C27</f>
        <v>0</v>
      </c>
      <c r="O413" s="14">
        <f>'STable 1.4'!D27</f>
        <v>0</v>
      </c>
      <c r="P413" s="14">
        <f>'STable 1.4'!E27</f>
        <v>0</v>
      </c>
    </row>
    <row r="414" spans="1:16" x14ac:dyDescent="0.2">
      <c r="A414" s="113" t="str">
        <f>B414&amp;"_"&amp;C414&amp;"_"&amp;".... "&amp;D414</f>
        <v>0413_T1.4_.... Principal</v>
      </c>
      <c r="B414" s="366" t="s">
        <v>3241</v>
      </c>
      <c r="C414" s="372" t="s">
        <v>68</v>
      </c>
      <c r="D414" s="5" t="s">
        <v>9</v>
      </c>
      <c r="E414" s="536" t="str">
        <f>B414&amp;"_"&amp;C414&amp;"_"&amp;F414&amp;", "&amp;G414&amp;", "&amp;H414</f>
        <v>0413_T1.4_Arrears, Direct Investment: Intercompany Lending, Principal</v>
      </c>
      <c r="F414" s="479" t="s">
        <v>73</v>
      </c>
      <c r="G414" s="480" t="s">
        <v>58</v>
      </c>
      <c r="H414" s="476" t="s">
        <v>9</v>
      </c>
      <c r="I414" s="476"/>
      <c r="J414" s="463">
        <f t="shared" si="69"/>
        <v>0</v>
      </c>
      <c r="K414" s="311" t="s">
        <v>623</v>
      </c>
      <c r="L414">
        <f t="shared" si="70"/>
        <v>6</v>
      </c>
      <c r="M414" s="14">
        <f>'STable 1.4'!B28</f>
        <v>0</v>
      </c>
      <c r="N414" s="14">
        <f>'STable 1.4'!C28</f>
        <v>0</v>
      </c>
      <c r="O414" s="14">
        <f>'STable 1.4'!D28</f>
        <v>0</v>
      </c>
      <c r="P414" s="14">
        <f>'STable 1.4'!E28</f>
        <v>0</v>
      </c>
    </row>
    <row r="415" spans="1:16" x14ac:dyDescent="0.2">
      <c r="A415" s="113" t="str">
        <f>B415&amp;"_"&amp;C415&amp;"_"&amp;".... "&amp;D415</f>
        <v>0414_T1.4_.... Interest</v>
      </c>
      <c r="B415" s="366" t="s">
        <v>3242</v>
      </c>
      <c r="C415" s="372" t="s">
        <v>68</v>
      </c>
      <c r="D415" s="5" t="s">
        <v>10</v>
      </c>
      <c r="E415" s="536" t="str">
        <f>B415&amp;"_"&amp;C415&amp;"_"&amp;F415&amp;", "&amp;G415&amp;", "&amp;H415</f>
        <v>0414_T1.4_Arrears, Direct Investment: Intercompany Lending, Interest</v>
      </c>
      <c r="F415" s="479" t="s">
        <v>73</v>
      </c>
      <c r="G415" s="480" t="s">
        <v>58</v>
      </c>
      <c r="H415" s="476" t="s">
        <v>10</v>
      </c>
      <c r="I415" s="476"/>
      <c r="J415" s="463">
        <f t="shared" si="69"/>
        <v>0</v>
      </c>
      <c r="K415" s="311" t="s">
        <v>624</v>
      </c>
      <c r="L415">
        <f t="shared" si="70"/>
        <v>6</v>
      </c>
      <c r="M415" s="14">
        <f>'STable 1.4'!B29</f>
        <v>0</v>
      </c>
      <c r="N415" s="14">
        <f>'STable 1.4'!C29</f>
        <v>0</v>
      </c>
      <c r="O415" s="14">
        <f>'STable 1.4'!D29</f>
        <v>0</v>
      </c>
      <c r="P415" s="14">
        <f>'STable 1.4'!E29</f>
        <v>0</v>
      </c>
    </row>
    <row r="416" spans="1:16" x14ac:dyDescent="0.2">
      <c r="A416" s="113" t="str">
        <f>B416&amp;"_"&amp;C416&amp;"_"&amp;D416</f>
        <v>0415_T1.4_Debt liabilities of direct investment enterprises to direct investors</v>
      </c>
      <c r="B416" s="366" t="s">
        <v>3243</v>
      </c>
      <c r="C416" s="372" t="s">
        <v>68</v>
      </c>
      <c r="D416" s="6" t="s">
        <v>142</v>
      </c>
      <c r="E416" s="536" t="str">
        <f>B416&amp;"_"&amp;C416&amp;"_"&amp;F416&amp;", "&amp;G416</f>
        <v>0415_T1.4_Arrears, Debt liabilities of direct investment enterprises to direct investors</v>
      </c>
      <c r="F416" s="479" t="s">
        <v>73</v>
      </c>
      <c r="G416" s="480" t="s">
        <v>142</v>
      </c>
      <c r="H416" s="6"/>
      <c r="I416" s="6"/>
      <c r="J416" s="463">
        <f t="shared" si="69"/>
        <v>0</v>
      </c>
      <c r="K416" s="311" t="s">
        <v>625</v>
      </c>
      <c r="L416">
        <f t="shared" si="70"/>
        <v>6</v>
      </c>
      <c r="M416" s="14">
        <f>'STable 1.4'!B30</f>
        <v>0</v>
      </c>
      <c r="N416" s="14">
        <f>'STable 1.4'!C30</f>
        <v>0</v>
      </c>
      <c r="O416" s="14">
        <f>'STable 1.4'!D30</f>
        <v>0</v>
      </c>
      <c r="P416" s="14">
        <f>'STable 1.4'!E30</f>
        <v>0</v>
      </c>
    </row>
    <row r="417" spans="1:16" x14ac:dyDescent="0.2">
      <c r="A417" s="113" t="str">
        <f>B417&amp;"_"&amp;C417&amp;"_"&amp;".. "&amp;D417</f>
        <v>0416_T1.4_.. Principal</v>
      </c>
      <c r="B417" s="366" t="s">
        <v>3244</v>
      </c>
      <c r="C417" s="372" t="s">
        <v>68</v>
      </c>
      <c r="D417" s="5" t="s">
        <v>9</v>
      </c>
      <c r="E417" s="536" t="str">
        <f>B417&amp;"_"&amp;C417&amp;"_"&amp;F417&amp;", "&amp;G417&amp;", "&amp;H417</f>
        <v>0416_T1.4_Arrears, Debt liabilities of direct investment enterprises to direct investors, Principal</v>
      </c>
      <c r="F417" s="479" t="s">
        <v>73</v>
      </c>
      <c r="G417" s="480" t="s">
        <v>142</v>
      </c>
      <c r="H417" s="476" t="s">
        <v>9</v>
      </c>
      <c r="I417" s="476"/>
      <c r="J417" s="463">
        <f t="shared" si="69"/>
        <v>0</v>
      </c>
      <c r="K417" s="311" t="s">
        <v>626</v>
      </c>
      <c r="L417">
        <f t="shared" si="70"/>
        <v>6</v>
      </c>
      <c r="M417" s="14">
        <f>'STable 1.4'!B31</f>
        <v>0</v>
      </c>
      <c r="N417" s="14">
        <f>'STable 1.4'!C31</f>
        <v>0</v>
      </c>
      <c r="O417" s="14">
        <f>'STable 1.4'!D31</f>
        <v>0</v>
      </c>
      <c r="P417" s="14">
        <f>'STable 1.4'!E31</f>
        <v>0</v>
      </c>
    </row>
    <row r="418" spans="1:16" x14ac:dyDescent="0.2">
      <c r="A418" s="113" t="str">
        <f>B418&amp;"_"&amp;C418&amp;"_"&amp;".. "&amp;D418</f>
        <v>0417_T1.4_.. Interest</v>
      </c>
      <c r="B418" s="366" t="s">
        <v>3245</v>
      </c>
      <c r="C418" s="372" t="s">
        <v>68</v>
      </c>
      <c r="D418" s="5" t="s">
        <v>10</v>
      </c>
      <c r="E418" s="536" t="str">
        <f>B418&amp;"_"&amp;C418&amp;"_"&amp;F418&amp;", "&amp;G418&amp;", "&amp;H418</f>
        <v>0417_T1.4_Arrears, Debt liabilities of direct investment enterprises to direct investors, Interest</v>
      </c>
      <c r="F418" s="479" t="s">
        <v>73</v>
      </c>
      <c r="G418" s="480" t="s">
        <v>142</v>
      </c>
      <c r="H418" s="476" t="s">
        <v>10</v>
      </c>
      <c r="I418" s="476"/>
      <c r="J418" s="463">
        <f t="shared" si="69"/>
        <v>0</v>
      </c>
      <c r="K418" s="311" t="s">
        <v>627</v>
      </c>
      <c r="L418">
        <f t="shared" si="70"/>
        <v>6</v>
      </c>
      <c r="M418" s="14">
        <f>'STable 1.4'!B32</f>
        <v>0</v>
      </c>
      <c r="N418" s="14">
        <f>'STable 1.4'!C32</f>
        <v>0</v>
      </c>
      <c r="O418" s="14">
        <f>'STable 1.4'!D32</f>
        <v>0</v>
      </c>
      <c r="P418" s="14">
        <f>'STable 1.4'!E32</f>
        <v>0</v>
      </c>
    </row>
    <row r="419" spans="1:16" x14ac:dyDescent="0.2">
      <c r="A419" s="113" t="str">
        <f>B419&amp;"_"&amp;C419&amp;"_"&amp;".. "&amp;D419</f>
        <v>0418_T1.4_.. Debt liabilities of direct investors to direct investment enterprises</v>
      </c>
      <c r="B419" s="366" t="s">
        <v>3246</v>
      </c>
      <c r="C419" s="372" t="s">
        <v>68</v>
      </c>
      <c r="D419" s="6" t="s">
        <v>143</v>
      </c>
      <c r="E419" s="536" t="str">
        <f>B419&amp;"_"&amp;C419&amp;"_"&amp;F419&amp;", "&amp;G419</f>
        <v>0418_T1.4_Arrears, Debt liabilities of direct investors to direct investment enterprises</v>
      </c>
      <c r="F419" s="479" t="s">
        <v>73</v>
      </c>
      <c r="G419" s="480" t="s">
        <v>143</v>
      </c>
      <c r="H419" s="6"/>
      <c r="I419" s="6"/>
      <c r="J419" s="463">
        <f t="shared" si="69"/>
        <v>0</v>
      </c>
      <c r="K419" s="311" t="s">
        <v>628</v>
      </c>
      <c r="L419">
        <f t="shared" si="70"/>
        <v>6</v>
      </c>
      <c r="M419" s="14">
        <f>'STable 1.4'!B33</f>
        <v>0</v>
      </c>
      <c r="N419" s="14">
        <f>'STable 1.4'!C33</f>
        <v>0</v>
      </c>
      <c r="O419" s="14">
        <f>'STable 1.4'!D33</f>
        <v>0</v>
      </c>
      <c r="P419" s="14">
        <f>'STable 1.4'!E33</f>
        <v>0</v>
      </c>
    </row>
    <row r="420" spans="1:16" x14ac:dyDescent="0.2">
      <c r="A420" s="113" t="str">
        <f>B420&amp;"_"&amp;C420&amp;"_"&amp;".... "&amp;D420</f>
        <v>0419_T1.4_.... Principal</v>
      </c>
      <c r="B420" s="366" t="s">
        <v>3247</v>
      </c>
      <c r="C420" s="372" t="s">
        <v>68</v>
      </c>
      <c r="D420" s="5" t="s">
        <v>9</v>
      </c>
      <c r="E420" s="536" t="str">
        <f>B420&amp;"_"&amp;C420&amp;"_"&amp;F420&amp;", "&amp;G420&amp;", "&amp;H420</f>
        <v>0419_T1.4_Arrears, Debt liabilities of direct investors to direct investment enterprises, Principal</v>
      </c>
      <c r="F420" s="479" t="s">
        <v>73</v>
      </c>
      <c r="G420" s="480" t="s">
        <v>143</v>
      </c>
      <c r="H420" s="476" t="s">
        <v>9</v>
      </c>
      <c r="I420" s="476"/>
      <c r="J420" s="463">
        <f t="shared" si="69"/>
        <v>0</v>
      </c>
      <c r="K420" s="311" t="s">
        <v>629</v>
      </c>
      <c r="L420">
        <f t="shared" si="70"/>
        <v>6</v>
      </c>
      <c r="M420" s="14">
        <f>'STable 1.4'!B34</f>
        <v>0</v>
      </c>
      <c r="N420" s="14">
        <f>'STable 1.4'!C34</f>
        <v>0</v>
      </c>
      <c r="O420" s="14">
        <f>'STable 1.4'!D34</f>
        <v>0</v>
      </c>
      <c r="P420" s="14">
        <f>'STable 1.4'!E34</f>
        <v>0</v>
      </c>
    </row>
    <row r="421" spans="1:16" x14ac:dyDescent="0.2">
      <c r="A421" s="113" t="str">
        <f>B421&amp;"_"&amp;C421&amp;"_"&amp;".... "&amp;D421</f>
        <v>0420_T1.4_.... Interest</v>
      </c>
      <c r="B421" s="366" t="s">
        <v>3248</v>
      </c>
      <c r="C421" s="372" t="s">
        <v>68</v>
      </c>
      <c r="D421" s="5" t="s">
        <v>10</v>
      </c>
      <c r="E421" s="536" t="str">
        <f>B421&amp;"_"&amp;C421&amp;"_"&amp;F421&amp;", "&amp;G421&amp;", "&amp;H421</f>
        <v>0420_T1.4_Arrears, Debt liabilities of direct investors to direct investment enterprises, Interest</v>
      </c>
      <c r="F421" s="479" t="s">
        <v>73</v>
      </c>
      <c r="G421" s="480" t="s">
        <v>143</v>
      </c>
      <c r="H421" s="476" t="s">
        <v>10</v>
      </c>
      <c r="I421" s="476"/>
      <c r="J421" s="463">
        <f t="shared" si="69"/>
        <v>0</v>
      </c>
      <c r="K421" s="311" t="s">
        <v>630</v>
      </c>
      <c r="L421">
        <f t="shared" si="70"/>
        <v>6</v>
      </c>
      <c r="M421" s="14">
        <f>'STable 1.4'!B35</f>
        <v>0</v>
      </c>
      <c r="N421" s="14">
        <f>'STable 1.4'!C35</f>
        <v>0</v>
      </c>
      <c r="O421" s="14">
        <f>'STable 1.4'!D35</f>
        <v>0</v>
      </c>
      <c r="P421" s="14">
        <f>'STable 1.4'!E35</f>
        <v>0</v>
      </c>
    </row>
    <row r="422" spans="1:16" x14ac:dyDescent="0.2">
      <c r="A422" s="113" t="str">
        <f>B422&amp;"_"&amp;C422&amp;"_"&amp;".. "&amp;D422</f>
        <v>0421_T1.4_.. Debt liabilities between fellow enterprises</v>
      </c>
      <c r="B422" s="366" t="s">
        <v>3249</v>
      </c>
      <c r="C422" s="372" t="s">
        <v>68</v>
      </c>
      <c r="D422" s="6" t="s">
        <v>41</v>
      </c>
      <c r="E422" s="536" t="str">
        <f>B422&amp;"_"&amp;C422&amp;"_"&amp;F422&amp;", "&amp;G422</f>
        <v>0421_T1.4_Arrears, Debt liabilities between fellow enterprises</v>
      </c>
      <c r="F422" s="479" t="s">
        <v>73</v>
      </c>
      <c r="G422" s="480" t="s">
        <v>41</v>
      </c>
      <c r="H422" s="6"/>
      <c r="I422" s="6"/>
      <c r="J422" s="463">
        <f t="shared" si="69"/>
        <v>0</v>
      </c>
      <c r="K422" s="311" t="s">
        <v>631</v>
      </c>
      <c r="L422">
        <f t="shared" si="70"/>
        <v>6</v>
      </c>
      <c r="M422" s="14">
        <f>'STable 1.4'!B36</f>
        <v>0</v>
      </c>
      <c r="N422" s="14">
        <f>'STable 1.4'!C36</f>
        <v>0</v>
      </c>
      <c r="O422" s="14">
        <f>'STable 1.4'!D36</f>
        <v>0</v>
      </c>
      <c r="P422" s="14">
        <f>'STable 1.4'!E36</f>
        <v>0</v>
      </c>
    </row>
    <row r="423" spans="1:16" x14ac:dyDescent="0.2">
      <c r="A423" s="113" t="str">
        <f>B423&amp;"_"&amp;C423&amp;"_"&amp;".... "&amp;D423</f>
        <v>0422_T1.4_.... Principal</v>
      </c>
      <c r="B423" s="366" t="s">
        <v>3250</v>
      </c>
      <c r="C423" s="372" t="s">
        <v>68</v>
      </c>
      <c r="D423" s="5" t="s">
        <v>9</v>
      </c>
      <c r="E423" s="536" t="str">
        <f>B423&amp;"_"&amp;C423&amp;"_"&amp;F423&amp;", "&amp;G423&amp;", "&amp;H423</f>
        <v>0422_T1.4_Arrears, Debt liabilities between fellow enterprises, Principal</v>
      </c>
      <c r="F423" s="479" t="s">
        <v>73</v>
      </c>
      <c r="G423" s="480" t="s">
        <v>41</v>
      </c>
      <c r="H423" s="476" t="s">
        <v>9</v>
      </c>
      <c r="I423" s="476"/>
      <c r="J423" s="463">
        <f t="shared" si="69"/>
        <v>0</v>
      </c>
      <c r="K423" s="311" t="s">
        <v>632</v>
      </c>
      <c r="L423">
        <f t="shared" si="70"/>
        <v>6</v>
      </c>
      <c r="M423" s="14">
        <f>'STable 1.4'!B37</f>
        <v>0</v>
      </c>
      <c r="N423" s="14">
        <f>'STable 1.4'!C37</f>
        <v>0</v>
      </c>
      <c r="O423" s="14">
        <f>'STable 1.4'!D37</f>
        <v>0</v>
      </c>
      <c r="P423" s="14">
        <f>'STable 1.4'!E37</f>
        <v>0</v>
      </c>
    </row>
    <row r="424" spans="1:16" x14ac:dyDescent="0.2">
      <c r="A424" s="113" t="str">
        <f>B424&amp;"_"&amp;C424&amp;"_"&amp;".... "&amp;D424</f>
        <v>0423_T1.4_.... Interest</v>
      </c>
      <c r="B424" s="366" t="s">
        <v>3251</v>
      </c>
      <c r="C424" s="372" t="s">
        <v>68</v>
      </c>
      <c r="D424" s="5" t="s">
        <v>10</v>
      </c>
      <c r="E424" s="536" t="str">
        <f>B424&amp;"_"&amp;C424&amp;"_"&amp;F424&amp;", "&amp;G424&amp;", "&amp;H424</f>
        <v>0423_T1.4_Arrears, Debt liabilities between fellow enterprises, Interest</v>
      </c>
      <c r="F424" s="479" t="s">
        <v>73</v>
      </c>
      <c r="G424" s="480" t="s">
        <v>41</v>
      </c>
      <c r="H424" s="476" t="s">
        <v>10</v>
      </c>
      <c r="I424" s="476"/>
      <c r="J424" s="463">
        <f t="shared" si="69"/>
        <v>0</v>
      </c>
      <c r="K424" s="311" t="s">
        <v>633</v>
      </c>
      <c r="L424">
        <f t="shared" si="70"/>
        <v>6</v>
      </c>
      <c r="M424" s="14">
        <f>'STable 1.4'!B38</f>
        <v>0</v>
      </c>
      <c r="N424" s="14">
        <f>'STable 1.4'!C38</f>
        <v>0</v>
      </c>
      <c r="O424" s="14">
        <f>'STable 1.4'!D38</f>
        <v>0</v>
      </c>
      <c r="P424" s="14">
        <f>'STable 1.4'!E38</f>
        <v>0</v>
      </c>
    </row>
    <row r="425" spans="1:16" x14ac:dyDescent="0.2">
      <c r="A425" s="389" t="str">
        <f>B425&amp;"_"&amp;C425&amp;"_"&amp;D425</f>
        <v>0424_T1.4_Total</v>
      </c>
      <c r="B425" s="390" t="s">
        <v>3252</v>
      </c>
      <c r="C425" s="391" t="s">
        <v>68</v>
      </c>
      <c r="D425" s="322" t="s">
        <v>4</v>
      </c>
      <c r="E425" s="537" t="str">
        <f>B425&amp;"_"&amp;C425&amp;"_"&amp;F425</f>
        <v>0424_T1.4_Gross External Debt Position, Arrears</v>
      </c>
      <c r="F425" s="527" t="s">
        <v>4347</v>
      </c>
      <c r="G425" s="322"/>
      <c r="H425" s="322"/>
      <c r="I425" s="322"/>
      <c r="J425" s="514">
        <f t="shared" si="69"/>
        <v>0</v>
      </c>
      <c r="K425" s="315" t="s">
        <v>634</v>
      </c>
      <c r="L425">
        <f t="shared" si="70"/>
        <v>6</v>
      </c>
      <c r="M425" s="14">
        <f>'STable 1.4'!B39</f>
        <v>0</v>
      </c>
      <c r="N425" s="14">
        <f>'STable 1.4'!C39</f>
        <v>0</v>
      </c>
      <c r="O425" s="14">
        <f>'STable 1.4'!D39</f>
        <v>0</v>
      </c>
      <c r="P425" s="14">
        <f>'STable 1.4'!E39</f>
        <v>0</v>
      </c>
    </row>
    <row r="426" spans="1:16" x14ac:dyDescent="0.2">
      <c r="A426" s="313" t="str">
        <f>B426&amp;"_"&amp;C426&amp;"_"&amp;D426</f>
        <v>0425_T1.5_General Government (Gross External Debt Position)</v>
      </c>
      <c r="B426" s="373" t="s">
        <v>3253</v>
      </c>
      <c r="C426" s="374" t="s">
        <v>2826</v>
      </c>
      <c r="D426" s="316" t="s">
        <v>3918</v>
      </c>
      <c r="E426" s="544" t="str">
        <f>B426&amp;"_"&amp;C426&amp;"_"&amp;F426</f>
        <v>0425_T1.5_General Government (Gross External Debt Position)</v>
      </c>
      <c r="F426" s="481" t="s">
        <v>3918</v>
      </c>
      <c r="G426" s="316"/>
      <c r="H426" s="316"/>
      <c r="I426" s="316"/>
      <c r="J426" s="463">
        <f t="shared" si="69"/>
        <v>0</v>
      </c>
      <c r="K426" s="311" t="s">
        <v>635</v>
      </c>
      <c r="L426">
        <f t="shared" si="70"/>
        <v>6</v>
      </c>
      <c r="P426" s="14">
        <f>'STable 1.5'!B8</f>
        <v>0</v>
      </c>
    </row>
    <row r="427" spans="1:16" x14ac:dyDescent="0.2">
      <c r="A427" s="313" t="str">
        <f>B427&amp;"_"&amp;C427&amp;"_"&amp;".. "&amp;D427</f>
        <v>0426_T1.5_.. Short-term (Gross External Debt Position)</v>
      </c>
      <c r="B427" s="373" t="s">
        <v>3254</v>
      </c>
      <c r="C427" s="374" t="s">
        <v>2826</v>
      </c>
      <c r="D427" s="317" t="s">
        <v>3919</v>
      </c>
      <c r="E427" s="544" t="str">
        <f>B427&amp;"_"&amp;C427&amp;"_"&amp;F427&amp;", "&amp;G427</f>
        <v>0426_T1.5_General Government, Short-term (Gross External Debt Position)</v>
      </c>
      <c r="F427" s="481" t="s">
        <v>27</v>
      </c>
      <c r="G427" s="482" t="s">
        <v>3919</v>
      </c>
      <c r="H427" s="482"/>
      <c r="I427" s="482"/>
      <c r="J427" s="463">
        <f t="shared" si="69"/>
        <v>0</v>
      </c>
      <c r="K427" s="311" t="s">
        <v>636</v>
      </c>
      <c r="L427">
        <f t="shared" si="70"/>
        <v>6</v>
      </c>
      <c r="P427" s="14">
        <f>'STable 1.5'!B9</f>
        <v>0</v>
      </c>
    </row>
    <row r="428" spans="1:16" x14ac:dyDescent="0.2">
      <c r="A428" s="313" t="str">
        <f t="shared" ref="A428:A433" si="71">B428&amp;"_"&amp;C428&amp;"_"&amp;".... "&amp;D428</f>
        <v>0427_T1.5_.... Currency and deposits 2/ (Gross External Debt Position)</v>
      </c>
      <c r="B428" s="373" t="s">
        <v>3255</v>
      </c>
      <c r="C428" s="374" t="s">
        <v>2826</v>
      </c>
      <c r="D428" s="318" t="s">
        <v>3920</v>
      </c>
      <c r="E428" s="544" t="str">
        <f>B428&amp;"_"&amp;C428&amp;"_"&amp;F428&amp;", "&amp;G428&amp;", "&amp;H428</f>
        <v>0427_T1.5_General Government, Short-term, Currency and deposits (Gross External Debt Position)</v>
      </c>
      <c r="F428" s="481" t="s">
        <v>27</v>
      </c>
      <c r="G428" s="482" t="s">
        <v>1</v>
      </c>
      <c r="H428" s="482" t="s">
        <v>4349</v>
      </c>
      <c r="I428" s="482"/>
      <c r="J428" s="463">
        <f t="shared" si="69"/>
        <v>0</v>
      </c>
      <c r="K428" s="311" t="s">
        <v>637</v>
      </c>
      <c r="L428">
        <f t="shared" si="70"/>
        <v>6</v>
      </c>
      <c r="P428" s="14">
        <f>'STable 1.5'!B10</f>
        <v>0</v>
      </c>
    </row>
    <row r="429" spans="1:16" x14ac:dyDescent="0.2">
      <c r="A429" s="313" t="str">
        <f t="shared" si="71"/>
        <v>0428_T1.5_.... Debt securities (Gross External Debt Position)</v>
      </c>
      <c r="B429" s="373" t="s">
        <v>3256</v>
      </c>
      <c r="C429" s="374" t="s">
        <v>2826</v>
      </c>
      <c r="D429" s="318" t="s">
        <v>3921</v>
      </c>
      <c r="E429" s="544" t="str">
        <f t="shared" ref="E429:E433" si="72">B429&amp;"_"&amp;C429&amp;"_"&amp;F429&amp;", "&amp;G429&amp;", "&amp;H429</f>
        <v>0428_T1.5_General Government, Short-term, Debt securities (Gross External Debt Position)</v>
      </c>
      <c r="F429" s="481" t="s">
        <v>27</v>
      </c>
      <c r="G429" s="482" t="s">
        <v>1</v>
      </c>
      <c r="H429" s="482" t="s">
        <v>3921</v>
      </c>
      <c r="I429" s="482"/>
      <c r="J429" s="463">
        <f t="shared" si="69"/>
        <v>0</v>
      </c>
      <c r="K429" s="311" t="s">
        <v>638</v>
      </c>
      <c r="L429">
        <f t="shared" si="70"/>
        <v>6</v>
      </c>
      <c r="P429" s="14">
        <f>'STable 1.5'!B11</f>
        <v>0</v>
      </c>
    </row>
    <row r="430" spans="1:16" x14ac:dyDescent="0.2">
      <c r="A430" s="313" t="str">
        <f t="shared" si="71"/>
        <v>0429_T1.5_.... Loans (Gross External Debt Position)</v>
      </c>
      <c r="B430" s="373" t="s">
        <v>3257</v>
      </c>
      <c r="C430" s="374" t="s">
        <v>2826</v>
      </c>
      <c r="D430" s="318" t="s">
        <v>3922</v>
      </c>
      <c r="E430" s="544" t="str">
        <f t="shared" si="72"/>
        <v>0429_T1.5_General Government, Short-term, Loans (Gross External Debt Position)</v>
      </c>
      <c r="F430" s="481" t="s">
        <v>27</v>
      </c>
      <c r="G430" s="482" t="s">
        <v>1</v>
      </c>
      <c r="H430" s="482" t="s">
        <v>3922</v>
      </c>
      <c r="I430" s="482"/>
      <c r="J430" s="463">
        <f t="shared" si="69"/>
        <v>0</v>
      </c>
      <c r="K430" s="311" t="s">
        <v>639</v>
      </c>
      <c r="L430">
        <f t="shared" si="70"/>
        <v>6</v>
      </c>
      <c r="P430" s="14">
        <f>'STable 1.5'!B12</f>
        <v>0</v>
      </c>
    </row>
    <row r="431" spans="1:16" x14ac:dyDescent="0.2">
      <c r="A431" s="313" t="str">
        <f t="shared" si="71"/>
        <v>0430_T1.5_.... Trade credit and advances (Gross External Debt Position)</v>
      </c>
      <c r="B431" s="373" t="s">
        <v>3258</v>
      </c>
      <c r="C431" s="374" t="s">
        <v>2826</v>
      </c>
      <c r="D431" s="318" t="s">
        <v>3923</v>
      </c>
      <c r="E431" s="544" t="str">
        <f t="shared" si="72"/>
        <v>0430_T1.5_General Government, Short-term, Trade credit and advances (Gross External Debt Position)</v>
      </c>
      <c r="F431" s="481" t="s">
        <v>27</v>
      </c>
      <c r="G431" s="482" t="s">
        <v>1</v>
      </c>
      <c r="H431" s="482" t="s">
        <v>3923</v>
      </c>
      <c r="I431" s="482"/>
      <c r="J431" s="463">
        <f t="shared" si="69"/>
        <v>0</v>
      </c>
      <c r="K431" s="311" t="s">
        <v>640</v>
      </c>
      <c r="L431">
        <f t="shared" si="70"/>
        <v>6</v>
      </c>
      <c r="P431" s="14">
        <f>'STable 1.5'!B13</f>
        <v>0</v>
      </c>
    </row>
    <row r="432" spans="1:16" x14ac:dyDescent="0.2">
      <c r="A432" s="313" t="str">
        <f t="shared" si="71"/>
        <v>0431_T1.5_.... Unallocated gold accounts included in monetary gold 3/ (Gross External Debt Position)</v>
      </c>
      <c r="B432" s="373" t="s">
        <v>3259</v>
      </c>
      <c r="C432" s="374" t="s">
        <v>2826</v>
      </c>
      <c r="D432" s="318" t="s">
        <v>4232</v>
      </c>
      <c r="E432" s="544" t="str">
        <f t="shared" si="72"/>
        <v>0431_T1.5_General Government, Short-term, Unallocated gold accounts included in monetary gold (Gross External Debt Position)</v>
      </c>
      <c r="F432" s="481" t="s">
        <v>27</v>
      </c>
      <c r="G432" s="482" t="s">
        <v>1</v>
      </c>
      <c r="H432" s="482" t="s">
        <v>4350</v>
      </c>
      <c r="I432" s="482"/>
      <c r="J432" s="463">
        <f t="shared" si="69"/>
        <v>0</v>
      </c>
      <c r="K432" s="311" t="s">
        <v>641</v>
      </c>
      <c r="L432">
        <f t="shared" si="70"/>
        <v>6</v>
      </c>
      <c r="P432" s="14"/>
    </row>
    <row r="433" spans="1:16" x14ac:dyDescent="0.2">
      <c r="A433" s="313" t="str">
        <f t="shared" si="71"/>
        <v>0432_T1.5_.... Other debt instruments 4/ 5/ (Gross External Debt Position)</v>
      </c>
      <c r="B433" s="373" t="s">
        <v>3260</v>
      </c>
      <c r="C433" s="374" t="s">
        <v>2826</v>
      </c>
      <c r="D433" s="318" t="s">
        <v>4233</v>
      </c>
      <c r="E433" s="544" t="str">
        <f t="shared" si="72"/>
        <v>0432_T1.5_General Government, Short-term, Other debt instruments (Gross External Debt Position)</v>
      </c>
      <c r="F433" s="481" t="s">
        <v>27</v>
      </c>
      <c r="G433" s="482" t="s">
        <v>1</v>
      </c>
      <c r="H433" s="482" t="s">
        <v>4351</v>
      </c>
      <c r="I433" s="482"/>
      <c r="J433" s="463">
        <f t="shared" si="69"/>
        <v>0</v>
      </c>
      <c r="K433" s="311" t="s">
        <v>642</v>
      </c>
      <c r="L433">
        <f t="shared" si="70"/>
        <v>6</v>
      </c>
      <c r="P433" s="14">
        <f>'STable 1.5'!B15</f>
        <v>0</v>
      </c>
    </row>
    <row r="434" spans="1:16" x14ac:dyDescent="0.2">
      <c r="A434" s="313" t="str">
        <f>B434&amp;"_"&amp;C434&amp;"_"&amp;".. "&amp;D434</f>
        <v>0433_T1.5_.. Long-term (Gross External Debt Position)</v>
      </c>
      <c r="B434" s="373" t="s">
        <v>3261</v>
      </c>
      <c r="C434" s="374" t="s">
        <v>2826</v>
      </c>
      <c r="D434" s="317" t="s">
        <v>3924</v>
      </c>
      <c r="E434" s="544" t="str">
        <f>B434&amp;"_"&amp;C434&amp;"_"&amp;F434&amp;", "&amp;G434</f>
        <v>0433_T1.5_General Government, Long-term (Gross External Debt Position)</v>
      </c>
      <c r="F434" s="481" t="s">
        <v>27</v>
      </c>
      <c r="G434" s="482" t="s">
        <v>3924</v>
      </c>
      <c r="H434" s="317"/>
      <c r="I434" s="317"/>
      <c r="J434" s="463">
        <f t="shared" si="69"/>
        <v>0</v>
      </c>
      <c r="K434" s="311" t="s">
        <v>643</v>
      </c>
      <c r="L434">
        <f t="shared" si="70"/>
        <v>6</v>
      </c>
      <c r="P434" s="14">
        <f>'STable 1.5'!B16</f>
        <v>0</v>
      </c>
    </row>
    <row r="435" spans="1:16" x14ac:dyDescent="0.2">
      <c r="A435" s="313" t="str">
        <f t="shared" ref="A435:A440" si="73">B435&amp;"_"&amp;C435&amp;"_"&amp;".... "&amp;D435</f>
        <v>0434_T1.5_.... Special drawing rights (SDRs) (Gross External Debt Position)</v>
      </c>
      <c r="B435" s="373" t="s">
        <v>3262</v>
      </c>
      <c r="C435" s="374" t="s">
        <v>2826</v>
      </c>
      <c r="D435" s="318" t="s">
        <v>3925</v>
      </c>
      <c r="E435" s="544" t="str">
        <f>B435&amp;"_"&amp;C435&amp;"_"&amp;F435&amp;", "&amp;G435&amp;", "&amp;H435</f>
        <v>0434_T1.5_General Government, Long-term, Special drawing rights (SDRs) (Gross External Debt Position)</v>
      </c>
      <c r="F435" s="481" t="s">
        <v>27</v>
      </c>
      <c r="G435" s="482" t="s">
        <v>3</v>
      </c>
      <c r="H435" s="482" t="s">
        <v>3925</v>
      </c>
      <c r="I435" s="482"/>
      <c r="J435" s="463">
        <f t="shared" si="69"/>
        <v>0</v>
      </c>
      <c r="K435" s="311" t="s">
        <v>644</v>
      </c>
      <c r="L435">
        <f t="shared" si="70"/>
        <v>6</v>
      </c>
      <c r="P435" s="14">
        <f>'STable 1.5'!B17</f>
        <v>0</v>
      </c>
    </row>
    <row r="436" spans="1:16" x14ac:dyDescent="0.2">
      <c r="A436" s="313" t="str">
        <f t="shared" si="73"/>
        <v>0435_T1.5_.... Currency and deposits 2/ (Gross External Debt Position)</v>
      </c>
      <c r="B436" s="373" t="s">
        <v>3263</v>
      </c>
      <c r="C436" s="374" t="s">
        <v>2826</v>
      </c>
      <c r="D436" s="318" t="s">
        <v>3920</v>
      </c>
      <c r="E436" s="544" t="str">
        <f t="shared" ref="E436:E440" si="74">B436&amp;"_"&amp;C436&amp;"_"&amp;F436&amp;", "&amp;G436&amp;", "&amp;H436</f>
        <v>0435_T1.5_General Government, Long-term, Currency and deposits (Gross External Debt Position)</v>
      </c>
      <c r="F436" s="481" t="s">
        <v>27</v>
      </c>
      <c r="G436" s="482" t="s">
        <v>3</v>
      </c>
      <c r="H436" s="482" t="s">
        <v>4349</v>
      </c>
      <c r="I436" s="482"/>
      <c r="J436" s="463">
        <f t="shared" si="69"/>
        <v>0</v>
      </c>
      <c r="K436" s="311" t="s">
        <v>645</v>
      </c>
      <c r="L436">
        <f t="shared" si="70"/>
        <v>6</v>
      </c>
      <c r="P436" s="14">
        <f>'STable 1.5'!B18</f>
        <v>0</v>
      </c>
    </row>
    <row r="437" spans="1:16" x14ac:dyDescent="0.2">
      <c r="A437" s="313" t="str">
        <f t="shared" si="73"/>
        <v>0436_T1.5_.... Debt securities (Gross External Debt Position)</v>
      </c>
      <c r="B437" s="373" t="s">
        <v>3264</v>
      </c>
      <c r="C437" s="374" t="s">
        <v>2826</v>
      </c>
      <c r="D437" s="318" t="s">
        <v>3921</v>
      </c>
      <c r="E437" s="544" t="str">
        <f t="shared" si="74"/>
        <v>0436_T1.5_General Government, Long-term, Debt securities (Gross External Debt Position)</v>
      </c>
      <c r="F437" s="481" t="s">
        <v>27</v>
      </c>
      <c r="G437" s="482" t="s">
        <v>3</v>
      </c>
      <c r="H437" s="482" t="s">
        <v>3921</v>
      </c>
      <c r="I437" s="482"/>
      <c r="J437" s="463">
        <f t="shared" si="69"/>
        <v>0</v>
      </c>
      <c r="K437" s="311" t="s">
        <v>646</v>
      </c>
      <c r="L437">
        <f t="shared" si="70"/>
        <v>6</v>
      </c>
      <c r="P437" s="14">
        <f>'STable 1.5'!B19</f>
        <v>0</v>
      </c>
    </row>
    <row r="438" spans="1:16" x14ac:dyDescent="0.2">
      <c r="A438" s="313" t="str">
        <f t="shared" si="73"/>
        <v>0437_T1.5_.... Loans (Gross External Debt Position)</v>
      </c>
      <c r="B438" s="373" t="s">
        <v>3265</v>
      </c>
      <c r="C438" s="374" t="s">
        <v>2826</v>
      </c>
      <c r="D438" s="318" t="s">
        <v>3922</v>
      </c>
      <c r="E438" s="544" t="str">
        <f t="shared" si="74"/>
        <v>0437_T1.5_General Government, Long-term, Loans (Gross External Debt Position)</v>
      </c>
      <c r="F438" s="481" t="s">
        <v>27</v>
      </c>
      <c r="G438" s="482" t="s">
        <v>3</v>
      </c>
      <c r="H438" s="482" t="s">
        <v>3922</v>
      </c>
      <c r="I438" s="482"/>
      <c r="J438" s="463">
        <f t="shared" si="69"/>
        <v>0</v>
      </c>
      <c r="K438" s="311" t="s">
        <v>647</v>
      </c>
      <c r="L438">
        <f t="shared" si="70"/>
        <v>6</v>
      </c>
      <c r="P438" s="14">
        <f>'STable 1.5'!B20</f>
        <v>0</v>
      </c>
    </row>
    <row r="439" spans="1:16" x14ac:dyDescent="0.2">
      <c r="A439" s="313" t="str">
        <f t="shared" si="73"/>
        <v>0438_T1.5_.... Trade credit and advances (Gross External Debt Position)</v>
      </c>
      <c r="B439" s="373" t="s">
        <v>3266</v>
      </c>
      <c r="C439" s="374" t="s">
        <v>2826</v>
      </c>
      <c r="D439" s="318" t="s">
        <v>3923</v>
      </c>
      <c r="E439" s="544" t="str">
        <f t="shared" si="74"/>
        <v>0438_T1.5_General Government, Long-term, Trade credit and advances (Gross External Debt Position)</v>
      </c>
      <c r="F439" s="481" t="s">
        <v>27</v>
      </c>
      <c r="G439" s="482" t="s">
        <v>3</v>
      </c>
      <c r="H439" s="482" t="s">
        <v>3923</v>
      </c>
      <c r="I439" s="482"/>
      <c r="J439" s="463">
        <f t="shared" si="69"/>
        <v>0</v>
      </c>
      <c r="K439" s="311" t="s">
        <v>648</v>
      </c>
      <c r="L439">
        <f t="shared" si="70"/>
        <v>6</v>
      </c>
      <c r="P439" s="14">
        <f>'STable 1.5'!B21</f>
        <v>0</v>
      </c>
    </row>
    <row r="440" spans="1:16" x14ac:dyDescent="0.2">
      <c r="A440" s="313" t="str">
        <f t="shared" si="73"/>
        <v>0439_T1.5_.... Other debt instruments 4/ (Gross External Debt Position)</v>
      </c>
      <c r="B440" s="373" t="s">
        <v>3267</v>
      </c>
      <c r="C440" s="374" t="s">
        <v>2826</v>
      </c>
      <c r="D440" s="318" t="s">
        <v>4234</v>
      </c>
      <c r="E440" s="544" t="str">
        <f t="shared" si="74"/>
        <v>0439_T1.5_General Government, Long-term, Other debt instruments (Gross External Debt Position)</v>
      </c>
      <c r="F440" s="481" t="s">
        <v>27</v>
      </c>
      <c r="G440" s="482" t="s">
        <v>3</v>
      </c>
      <c r="H440" s="482" t="s">
        <v>4351</v>
      </c>
      <c r="I440" s="482"/>
      <c r="J440" s="463">
        <f t="shared" si="69"/>
        <v>0</v>
      </c>
      <c r="K440" s="311" t="s">
        <v>649</v>
      </c>
      <c r="L440">
        <f t="shared" si="70"/>
        <v>6</v>
      </c>
      <c r="P440" s="14">
        <f>'STable 1.5'!B22</f>
        <v>0</v>
      </c>
    </row>
    <row r="441" spans="1:16" x14ac:dyDescent="0.2">
      <c r="A441" s="313" t="str">
        <f>B441&amp;"_"&amp;C441&amp;"_"&amp;D441</f>
        <v>0440_T1.5_Central Bank (Gross External Debt Position)</v>
      </c>
      <c r="B441" s="373" t="s">
        <v>3268</v>
      </c>
      <c r="C441" s="374" t="s">
        <v>2826</v>
      </c>
      <c r="D441" s="316" t="s">
        <v>3926</v>
      </c>
      <c r="E441" s="544" t="str">
        <f>B441&amp;"_"&amp;C441&amp;"_"&amp;F441</f>
        <v>0440_T1.5_Central Bank</v>
      </c>
      <c r="F441" s="481" t="s">
        <v>55</v>
      </c>
      <c r="G441" s="316"/>
      <c r="H441" s="316"/>
      <c r="I441" s="316"/>
      <c r="J441" s="463">
        <f t="shared" si="69"/>
        <v>0</v>
      </c>
      <c r="K441" s="311" t="s">
        <v>650</v>
      </c>
      <c r="L441">
        <f t="shared" si="70"/>
        <v>6</v>
      </c>
      <c r="P441" s="14">
        <f>'STable 1.5'!B23</f>
        <v>0</v>
      </c>
    </row>
    <row r="442" spans="1:16" x14ac:dyDescent="0.2">
      <c r="A442" s="313" t="str">
        <f>B442&amp;"_"&amp;C442&amp;"_"&amp;".. "&amp;D442</f>
        <v>0441_T1.5_.. Short-term (Gross External Debt Position)</v>
      </c>
      <c r="B442" s="373" t="s">
        <v>3269</v>
      </c>
      <c r="C442" s="374" t="s">
        <v>2826</v>
      </c>
      <c r="D442" s="317" t="s">
        <v>3919</v>
      </c>
      <c r="E442" s="544" t="str">
        <f>B442&amp;"_"&amp;C442&amp;"_"&amp;F442&amp;", "&amp;G442</f>
        <v>0441_T1.5_Central Bank, Short-term (Gross External Debt Position)</v>
      </c>
      <c r="F442" s="481" t="s">
        <v>55</v>
      </c>
      <c r="G442" s="482" t="s">
        <v>3919</v>
      </c>
      <c r="H442" s="317"/>
      <c r="I442" s="317"/>
      <c r="J442" s="463">
        <f t="shared" si="69"/>
        <v>0</v>
      </c>
      <c r="K442" s="311" t="s">
        <v>651</v>
      </c>
      <c r="L442">
        <f t="shared" si="70"/>
        <v>6</v>
      </c>
      <c r="P442" s="14">
        <f>'STable 1.5'!B24</f>
        <v>0</v>
      </c>
    </row>
    <row r="443" spans="1:16" x14ac:dyDescent="0.2">
      <c r="A443" s="313" t="str">
        <f t="shared" ref="A443:A448" si="75">B443&amp;"_"&amp;C443&amp;"_"&amp;".... "&amp;D443</f>
        <v>0442_T1.5_.... Currency and deposits 2/ (Gross External Debt Position)</v>
      </c>
      <c r="B443" s="373" t="s">
        <v>3270</v>
      </c>
      <c r="C443" s="374" t="s">
        <v>2826</v>
      </c>
      <c r="D443" s="318" t="s">
        <v>3920</v>
      </c>
      <c r="E443" s="544" t="str">
        <f>B443&amp;"_"&amp;C443&amp;"_"&amp;F443&amp;", "&amp;G443&amp;", "&amp;H443</f>
        <v>0442_T1.5_Central Bank, Short-term, Currency and deposits (Gross External Debt Position)</v>
      </c>
      <c r="F443" s="481" t="s">
        <v>55</v>
      </c>
      <c r="G443" s="482" t="s">
        <v>1</v>
      </c>
      <c r="H443" s="482" t="s">
        <v>4349</v>
      </c>
      <c r="I443" s="482"/>
      <c r="J443" s="463">
        <f t="shared" si="69"/>
        <v>0</v>
      </c>
      <c r="K443" s="311" t="s">
        <v>652</v>
      </c>
      <c r="L443">
        <f t="shared" si="70"/>
        <v>6</v>
      </c>
      <c r="P443" s="14">
        <f>'STable 1.5'!B25</f>
        <v>0</v>
      </c>
    </row>
    <row r="444" spans="1:16" x14ac:dyDescent="0.2">
      <c r="A444" s="313" t="str">
        <f t="shared" si="75"/>
        <v>0443_T1.5_.... Debt securities (Gross External Debt Position)</v>
      </c>
      <c r="B444" s="373" t="s">
        <v>3271</v>
      </c>
      <c r="C444" s="374" t="s">
        <v>2826</v>
      </c>
      <c r="D444" s="318" t="s">
        <v>3921</v>
      </c>
      <c r="E444" s="544" t="str">
        <f t="shared" ref="E444:E448" si="76">B444&amp;"_"&amp;C444&amp;"_"&amp;F444&amp;", "&amp;G444&amp;", "&amp;H444</f>
        <v>0443_T1.5_Central Bank, Short-term, Debt securities (Gross External Debt Position)</v>
      </c>
      <c r="F444" s="481" t="s">
        <v>55</v>
      </c>
      <c r="G444" s="482" t="s">
        <v>1</v>
      </c>
      <c r="H444" s="482" t="s">
        <v>3921</v>
      </c>
      <c r="I444" s="482"/>
      <c r="J444" s="463">
        <f t="shared" si="69"/>
        <v>0</v>
      </c>
      <c r="K444" s="311" t="s">
        <v>653</v>
      </c>
      <c r="L444">
        <f t="shared" si="70"/>
        <v>6</v>
      </c>
      <c r="P444" s="14">
        <f>'STable 1.5'!B26</f>
        <v>0</v>
      </c>
    </row>
    <row r="445" spans="1:16" x14ac:dyDescent="0.2">
      <c r="A445" s="313" t="str">
        <f t="shared" si="75"/>
        <v>0444_T1.5_.... Loans (Gross External Debt Position)</v>
      </c>
      <c r="B445" s="373" t="s">
        <v>3272</v>
      </c>
      <c r="C445" s="374" t="s">
        <v>2826</v>
      </c>
      <c r="D445" s="318" t="s">
        <v>3922</v>
      </c>
      <c r="E445" s="544" t="str">
        <f t="shared" si="76"/>
        <v>0444_T1.5_Central Bank, Short-term, Loans (Gross External Debt Position)</v>
      </c>
      <c r="F445" s="481" t="s">
        <v>55</v>
      </c>
      <c r="G445" s="482" t="s">
        <v>1</v>
      </c>
      <c r="H445" s="482" t="s">
        <v>3922</v>
      </c>
      <c r="I445" s="482"/>
      <c r="J445" s="463">
        <f t="shared" si="69"/>
        <v>0</v>
      </c>
      <c r="K445" s="311" t="s">
        <v>654</v>
      </c>
      <c r="L445">
        <f t="shared" si="70"/>
        <v>6</v>
      </c>
      <c r="P445" s="14">
        <f>'STable 1.5'!B27</f>
        <v>0</v>
      </c>
    </row>
    <row r="446" spans="1:16" x14ac:dyDescent="0.2">
      <c r="A446" s="313" t="str">
        <f t="shared" si="75"/>
        <v>0445_T1.5_.... Trade credit and advances (Gross External Debt Position)</v>
      </c>
      <c r="B446" s="373" t="s">
        <v>3273</v>
      </c>
      <c r="C446" s="374" t="s">
        <v>2826</v>
      </c>
      <c r="D446" s="318" t="s">
        <v>3923</v>
      </c>
      <c r="E446" s="544" t="str">
        <f t="shared" si="76"/>
        <v>0445_T1.5_Central Bank, Short-term, Trade credit and advances (Gross External Debt Position)</v>
      </c>
      <c r="F446" s="481" t="s">
        <v>55</v>
      </c>
      <c r="G446" s="482" t="s">
        <v>1</v>
      </c>
      <c r="H446" s="482" t="s">
        <v>3923</v>
      </c>
      <c r="I446" s="482"/>
      <c r="J446" s="463">
        <f t="shared" si="69"/>
        <v>0</v>
      </c>
      <c r="K446" s="311" t="s">
        <v>655</v>
      </c>
      <c r="L446">
        <f t="shared" si="70"/>
        <v>6</v>
      </c>
      <c r="P446" s="14">
        <f>'STable 1.5'!B28</f>
        <v>0</v>
      </c>
    </row>
    <row r="447" spans="1:16" x14ac:dyDescent="0.2">
      <c r="A447" s="313" t="str">
        <f t="shared" si="75"/>
        <v>0446_T1.5_.... Unallocated gold accounts included in monetary gold 3/ (Gross External Debt Position)</v>
      </c>
      <c r="B447" s="373" t="s">
        <v>3274</v>
      </c>
      <c r="C447" s="374" t="s">
        <v>2826</v>
      </c>
      <c r="D447" s="318" t="s">
        <v>4232</v>
      </c>
      <c r="E447" s="544" t="str">
        <f t="shared" si="76"/>
        <v>0446_T1.5_Central Bank, Short-term, Unallocated gold accounts included in monetary gold (Gross External Debt Position)</v>
      </c>
      <c r="F447" s="481" t="s">
        <v>55</v>
      </c>
      <c r="G447" s="482" t="s">
        <v>1</v>
      </c>
      <c r="H447" s="482" t="s">
        <v>4350</v>
      </c>
      <c r="I447" s="482"/>
      <c r="J447" s="463">
        <f t="shared" si="69"/>
        <v>0</v>
      </c>
      <c r="K447" s="311" t="s">
        <v>656</v>
      </c>
      <c r="L447">
        <f t="shared" si="70"/>
        <v>6</v>
      </c>
      <c r="P447" s="14"/>
    </row>
    <row r="448" spans="1:16" x14ac:dyDescent="0.2">
      <c r="A448" s="313" t="str">
        <f t="shared" si="75"/>
        <v>0447_T1.5_.... Other debt instruments 4/ 5/ (Gross External Debt Position)</v>
      </c>
      <c r="B448" s="373" t="s">
        <v>3275</v>
      </c>
      <c r="C448" s="374" t="s">
        <v>2826</v>
      </c>
      <c r="D448" s="318" t="s">
        <v>4233</v>
      </c>
      <c r="E448" s="544" t="str">
        <f t="shared" si="76"/>
        <v>0447_T1.5_Central Bank, Short-term, Other debt instruments (Gross External Debt Position)</v>
      </c>
      <c r="F448" s="481" t="s">
        <v>55</v>
      </c>
      <c r="G448" s="482" t="s">
        <v>1</v>
      </c>
      <c r="H448" s="482" t="s">
        <v>4351</v>
      </c>
      <c r="I448" s="482"/>
      <c r="J448" s="463">
        <f t="shared" si="69"/>
        <v>0</v>
      </c>
      <c r="K448" s="311" t="s">
        <v>657</v>
      </c>
      <c r="L448">
        <f t="shared" si="70"/>
        <v>6</v>
      </c>
      <c r="P448" s="14">
        <f>'STable 1.5'!B30</f>
        <v>0</v>
      </c>
    </row>
    <row r="449" spans="1:16" x14ac:dyDescent="0.2">
      <c r="A449" s="313" t="str">
        <f>B449&amp;"_"&amp;C449&amp;"_"&amp;".. "&amp;D449</f>
        <v>0448_T1.5_.. Long-term (Gross External Debt Position)</v>
      </c>
      <c r="B449" s="373" t="s">
        <v>3276</v>
      </c>
      <c r="C449" s="374" t="s">
        <v>2826</v>
      </c>
      <c r="D449" s="317" t="s">
        <v>3924</v>
      </c>
      <c r="E449" s="544" t="str">
        <f>B449&amp;"_"&amp;C449&amp;"_"&amp;F449&amp;", "&amp;G449</f>
        <v>0448_T1.5_Central Bank, Long-term (Gross External Debt Position)</v>
      </c>
      <c r="F449" s="481" t="s">
        <v>55</v>
      </c>
      <c r="G449" s="482" t="s">
        <v>3924</v>
      </c>
      <c r="H449" s="317"/>
      <c r="I449" s="317"/>
      <c r="J449" s="463">
        <f t="shared" si="69"/>
        <v>0</v>
      </c>
      <c r="K449" s="311" t="s">
        <v>658</v>
      </c>
      <c r="L449">
        <f t="shared" si="70"/>
        <v>6</v>
      </c>
      <c r="P449" s="14">
        <f>'STable 1.5'!B31</f>
        <v>0</v>
      </c>
    </row>
    <row r="450" spans="1:16" x14ac:dyDescent="0.2">
      <c r="A450" s="313" t="str">
        <f t="shared" ref="A450:A455" si="77">B450&amp;"_"&amp;C450&amp;"_"&amp;".... "&amp;D450</f>
        <v>0449_T1.5_.... Special drawing rights (SDRs) (Gross External Debt Position)</v>
      </c>
      <c r="B450" s="373" t="s">
        <v>3277</v>
      </c>
      <c r="C450" s="374" t="s">
        <v>2826</v>
      </c>
      <c r="D450" s="318" t="s">
        <v>3925</v>
      </c>
      <c r="E450" s="544" t="str">
        <f>B450&amp;"_"&amp;C450&amp;"_"&amp;F450&amp;", "&amp;G450&amp;", "&amp;H450</f>
        <v>0449_T1.5_Central Bank, Long-term, Special drawing rights (SDRs) (Gross External Debt Position)</v>
      </c>
      <c r="F450" s="481" t="s">
        <v>55</v>
      </c>
      <c r="G450" s="482" t="s">
        <v>3</v>
      </c>
      <c r="H450" s="482" t="s">
        <v>3925</v>
      </c>
      <c r="I450" s="482"/>
      <c r="J450" s="463">
        <f t="shared" si="69"/>
        <v>0</v>
      </c>
      <c r="K450" s="311" t="s">
        <v>659</v>
      </c>
      <c r="L450">
        <f t="shared" si="70"/>
        <v>6</v>
      </c>
      <c r="P450" s="14">
        <f>'STable 1.5'!B32</f>
        <v>0</v>
      </c>
    </row>
    <row r="451" spans="1:16" x14ac:dyDescent="0.2">
      <c r="A451" s="313" t="str">
        <f t="shared" si="77"/>
        <v>0450_T1.5_.... Currency and deposits 2/ (Gross External Debt Position)</v>
      </c>
      <c r="B451" s="373" t="s">
        <v>3278</v>
      </c>
      <c r="C451" s="374" t="s">
        <v>2826</v>
      </c>
      <c r="D451" s="318" t="s">
        <v>3920</v>
      </c>
      <c r="E451" s="544" t="str">
        <f t="shared" ref="E451:E455" si="78">B451&amp;"_"&amp;C451&amp;"_"&amp;F451&amp;", "&amp;G451&amp;", "&amp;H451</f>
        <v>0450_T1.5_Central Bank, Long-term, Currency and deposits (Gross External Debt Position)</v>
      </c>
      <c r="F451" s="481" t="s">
        <v>55</v>
      </c>
      <c r="G451" s="482" t="s">
        <v>3</v>
      </c>
      <c r="H451" s="482" t="s">
        <v>4349</v>
      </c>
      <c r="I451" s="482"/>
      <c r="J451" s="463">
        <f t="shared" si="69"/>
        <v>0</v>
      </c>
      <c r="K451" s="311" t="s">
        <v>660</v>
      </c>
      <c r="L451">
        <f t="shared" si="70"/>
        <v>6</v>
      </c>
      <c r="P451" s="14">
        <f>'STable 1.5'!B33</f>
        <v>0</v>
      </c>
    </row>
    <row r="452" spans="1:16" x14ac:dyDescent="0.2">
      <c r="A452" s="313" t="str">
        <f t="shared" si="77"/>
        <v>0451_T1.5_.... Debt securities (Gross External Debt Position)</v>
      </c>
      <c r="B452" s="373" t="s">
        <v>3279</v>
      </c>
      <c r="C452" s="374" t="s">
        <v>2826</v>
      </c>
      <c r="D452" s="318" t="s">
        <v>3921</v>
      </c>
      <c r="E452" s="544" t="str">
        <f t="shared" si="78"/>
        <v>0451_T1.5_Central Bank, Long-term, Debt securities (Gross External Debt Position)</v>
      </c>
      <c r="F452" s="481" t="s">
        <v>55</v>
      </c>
      <c r="G452" s="482" t="s">
        <v>3</v>
      </c>
      <c r="H452" s="482" t="s">
        <v>3921</v>
      </c>
      <c r="I452" s="482"/>
      <c r="J452" s="463">
        <f t="shared" ref="J452:J515" si="79">J451</f>
        <v>0</v>
      </c>
      <c r="K452" s="311" t="s">
        <v>661</v>
      </c>
      <c r="L452">
        <f t="shared" ref="L452:L515" si="80">L451</f>
        <v>6</v>
      </c>
      <c r="P452" s="14">
        <f>'STable 1.5'!B34</f>
        <v>0</v>
      </c>
    </row>
    <row r="453" spans="1:16" x14ac:dyDescent="0.2">
      <c r="A453" s="313" t="str">
        <f t="shared" si="77"/>
        <v>0452_T1.5_.... Loans (Gross External Debt Position)</v>
      </c>
      <c r="B453" s="373" t="s">
        <v>3280</v>
      </c>
      <c r="C453" s="374" t="s">
        <v>2826</v>
      </c>
      <c r="D453" s="318" t="s">
        <v>3922</v>
      </c>
      <c r="E453" s="544" t="str">
        <f t="shared" si="78"/>
        <v>0452_T1.5_Central Bank, Long-term, Loans (Gross External Debt Position)</v>
      </c>
      <c r="F453" s="481" t="s">
        <v>55</v>
      </c>
      <c r="G453" s="482" t="s">
        <v>3</v>
      </c>
      <c r="H453" s="482" t="s">
        <v>3922</v>
      </c>
      <c r="I453" s="482"/>
      <c r="J453" s="463">
        <f t="shared" si="79"/>
        <v>0</v>
      </c>
      <c r="K453" s="311" t="s">
        <v>662</v>
      </c>
      <c r="L453">
        <f t="shared" si="80"/>
        <v>6</v>
      </c>
      <c r="P453" s="14">
        <f>'STable 1.5'!B35</f>
        <v>0</v>
      </c>
    </row>
    <row r="454" spans="1:16" x14ac:dyDescent="0.2">
      <c r="A454" s="313" t="str">
        <f t="shared" si="77"/>
        <v>0453_T1.5_.... Trade credit and advances (Gross External Debt Position)</v>
      </c>
      <c r="B454" s="373" t="s">
        <v>3281</v>
      </c>
      <c r="C454" s="374" t="s">
        <v>2826</v>
      </c>
      <c r="D454" s="318" t="s">
        <v>3923</v>
      </c>
      <c r="E454" s="544" t="str">
        <f t="shared" si="78"/>
        <v>0453_T1.5_Central Bank, Long-term, Trade credit and advances (Gross External Debt Position)</v>
      </c>
      <c r="F454" s="481" t="s">
        <v>55</v>
      </c>
      <c r="G454" s="482" t="s">
        <v>3</v>
      </c>
      <c r="H454" s="482" t="s">
        <v>3923</v>
      </c>
      <c r="I454" s="482"/>
      <c r="J454" s="463">
        <f t="shared" si="79"/>
        <v>0</v>
      </c>
      <c r="K454" s="311" t="s">
        <v>663</v>
      </c>
      <c r="L454">
        <f t="shared" si="80"/>
        <v>6</v>
      </c>
      <c r="P454" s="14">
        <f>'STable 1.5'!B36</f>
        <v>0</v>
      </c>
    </row>
    <row r="455" spans="1:16" x14ac:dyDescent="0.2">
      <c r="A455" s="313" t="str">
        <f t="shared" si="77"/>
        <v>0454_T1.5_.... Other debt instruments 4/ (Gross External Debt Position)</v>
      </c>
      <c r="B455" s="373" t="s">
        <v>3282</v>
      </c>
      <c r="C455" s="374" t="s">
        <v>2826</v>
      </c>
      <c r="D455" s="318" t="s">
        <v>4234</v>
      </c>
      <c r="E455" s="544" t="str">
        <f t="shared" si="78"/>
        <v>0454_T1.5_Central Bank, Long-term, Other debt instruments (Gross External Debt Position)</v>
      </c>
      <c r="F455" s="481" t="s">
        <v>55</v>
      </c>
      <c r="G455" s="482" t="s">
        <v>3</v>
      </c>
      <c r="H455" s="482" t="s">
        <v>4351</v>
      </c>
      <c r="I455" s="482"/>
      <c r="J455" s="463">
        <f t="shared" si="79"/>
        <v>0</v>
      </c>
      <c r="K455" s="311" t="s">
        <v>664</v>
      </c>
      <c r="L455">
        <f t="shared" si="80"/>
        <v>6</v>
      </c>
      <c r="P455" s="14">
        <f>'STable 1.5'!B37</f>
        <v>0</v>
      </c>
    </row>
    <row r="456" spans="1:16" x14ac:dyDescent="0.2">
      <c r="A456" s="313" t="str">
        <f>B456&amp;"_"&amp;C456&amp;"_"&amp;D456</f>
        <v>0455_T1.5_Deposit-Taking Corporations, except the Central Bank (Gross External Debt Position)</v>
      </c>
      <c r="B456" s="373" t="s">
        <v>3283</v>
      </c>
      <c r="C456" s="374" t="s">
        <v>2826</v>
      </c>
      <c r="D456" s="316" t="s">
        <v>3927</v>
      </c>
      <c r="E456" s="544" t="str">
        <f>B456&amp;"_"&amp;C456&amp;"_"&amp;F456</f>
        <v>0455_T1.5_Deposit-Taking Corporations, except the Central Bank (Gross External Debt Position)</v>
      </c>
      <c r="F456" s="481" t="s">
        <v>3927</v>
      </c>
      <c r="G456" s="316"/>
      <c r="H456" s="316"/>
      <c r="I456" s="316"/>
      <c r="J456" s="463">
        <f t="shared" si="79"/>
        <v>0</v>
      </c>
      <c r="K456" s="311" t="s">
        <v>665</v>
      </c>
      <c r="L456">
        <f t="shared" si="80"/>
        <v>6</v>
      </c>
      <c r="P456" s="14">
        <f>'STable 1.5'!B38</f>
        <v>0</v>
      </c>
    </row>
    <row r="457" spans="1:16" x14ac:dyDescent="0.2">
      <c r="A457" s="313" t="str">
        <f>B457&amp;"_"&amp;C457&amp;"_"&amp;".. "&amp;D457</f>
        <v>0456_T1.5_.. Short-term (Gross External Debt Position)</v>
      </c>
      <c r="B457" s="373" t="s">
        <v>3284</v>
      </c>
      <c r="C457" s="374" t="s">
        <v>2826</v>
      </c>
      <c r="D457" s="317" t="s">
        <v>3919</v>
      </c>
      <c r="E457" s="544" t="str">
        <f>B457&amp;"_"&amp;C457&amp;"_"&amp;F457&amp;", "&amp;G457</f>
        <v>0456_T1.5_Deposit-Taking Corporations, except the Central Bank, Short-term (Gross External Debt Position)</v>
      </c>
      <c r="F457" s="481" t="s">
        <v>56</v>
      </c>
      <c r="G457" s="482" t="s">
        <v>3919</v>
      </c>
      <c r="H457" s="317"/>
      <c r="I457" s="317"/>
      <c r="J457" s="463">
        <f t="shared" si="79"/>
        <v>0</v>
      </c>
      <c r="K457" s="311" t="s">
        <v>666</v>
      </c>
      <c r="L457">
        <f t="shared" si="80"/>
        <v>6</v>
      </c>
      <c r="P457" s="14">
        <f>'STable 1.5'!B39</f>
        <v>0</v>
      </c>
    </row>
    <row r="458" spans="1:16" x14ac:dyDescent="0.2">
      <c r="A458" s="313" t="str">
        <f>B458&amp;"_"&amp;C458&amp;"_"&amp;".... "&amp;D458</f>
        <v>0457_T1.5_.... Currency and deposits 2/ (Gross External Debt Position)</v>
      </c>
      <c r="B458" s="373" t="s">
        <v>3285</v>
      </c>
      <c r="C458" s="374" t="s">
        <v>2826</v>
      </c>
      <c r="D458" s="318" t="s">
        <v>3920</v>
      </c>
      <c r="E458" s="544" t="str">
        <f>B458&amp;"_"&amp;C458&amp;"_"&amp;F458&amp;", "&amp;G458&amp;", "&amp;H458</f>
        <v>0457_T1.5_Deposit-Taking Corporations, except the Central Bank, Short-term, Currency and deposits (Gross External Debt Position)</v>
      </c>
      <c r="F458" s="481" t="s">
        <v>56</v>
      </c>
      <c r="G458" s="482" t="s">
        <v>1</v>
      </c>
      <c r="H458" s="482" t="s">
        <v>4349</v>
      </c>
      <c r="I458" s="482"/>
      <c r="J458" s="463">
        <f t="shared" si="79"/>
        <v>0</v>
      </c>
      <c r="K458" s="311" t="s">
        <v>667</v>
      </c>
      <c r="L458">
        <f t="shared" si="80"/>
        <v>6</v>
      </c>
      <c r="P458" s="14">
        <f>'STable 1.5'!B40</f>
        <v>0</v>
      </c>
    </row>
    <row r="459" spans="1:16" x14ac:dyDescent="0.2">
      <c r="A459" s="313" t="str">
        <f>B459&amp;"_"&amp;C459&amp;"_"&amp;".... "&amp;D459</f>
        <v>0458_T1.5_.... Debt securities (Gross External Debt Position)</v>
      </c>
      <c r="B459" s="373" t="s">
        <v>3286</v>
      </c>
      <c r="C459" s="374" t="s">
        <v>2826</v>
      </c>
      <c r="D459" s="318" t="s">
        <v>3921</v>
      </c>
      <c r="E459" s="544" t="str">
        <f t="shared" ref="E459:E462" si="81">B459&amp;"_"&amp;C459&amp;"_"&amp;F459&amp;", "&amp;G459&amp;", "&amp;H459</f>
        <v>0458_T1.5_Deposit-Taking Corporations, except the Central Bank, Short-term, Debt securities (Gross External Debt Position)</v>
      </c>
      <c r="F459" s="481" t="s">
        <v>56</v>
      </c>
      <c r="G459" s="482" t="s">
        <v>1</v>
      </c>
      <c r="H459" s="482" t="s">
        <v>3921</v>
      </c>
      <c r="I459" s="482"/>
      <c r="J459" s="463">
        <f t="shared" si="79"/>
        <v>0</v>
      </c>
      <c r="K459" s="311" t="s">
        <v>668</v>
      </c>
      <c r="L459">
        <f t="shared" si="80"/>
        <v>6</v>
      </c>
      <c r="P459" s="14">
        <f>'STable 1.5'!B41</f>
        <v>0</v>
      </c>
    </row>
    <row r="460" spans="1:16" x14ac:dyDescent="0.2">
      <c r="A460" s="313" t="str">
        <f>B460&amp;"_"&amp;C460&amp;"_"&amp;".... "&amp;D460</f>
        <v>0459_T1.5_.... Loans (Gross External Debt Position)</v>
      </c>
      <c r="B460" s="373" t="s">
        <v>3287</v>
      </c>
      <c r="C460" s="374" t="s">
        <v>2826</v>
      </c>
      <c r="D460" s="318" t="s">
        <v>3922</v>
      </c>
      <c r="E460" s="544" t="str">
        <f t="shared" si="81"/>
        <v>0459_T1.5_Deposit-Taking Corporations, except the Central Bank, Short-term, Loans (Gross External Debt Position)</v>
      </c>
      <c r="F460" s="481" t="s">
        <v>56</v>
      </c>
      <c r="G460" s="482" t="s">
        <v>1</v>
      </c>
      <c r="H460" s="482" t="s">
        <v>3922</v>
      </c>
      <c r="I460" s="482"/>
      <c r="J460" s="463">
        <f t="shared" si="79"/>
        <v>0</v>
      </c>
      <c r="K460" s="311" t="s">
        <v>669</v>
      </c>
      <c r="L460">
        <f t="shared" si="80"/>
        <v>6</v>
      </c>
      <c r="P460" s="14">
        <f>'STable 1.5'!B42</f>
        <v>0</v>
      </c>
    </row>
    <row r="461" spans="1:16" x14ac:dyDescent="0.2">
      <c r="A461" s="313" t="str">
        <f>B461&amp;"_"&amp;C461&amp;"_"&amp;".... "&amp;D461</f>
        <v>0460_T1.5_.... Trade credit and advances (Gross External Debt Position)</v>
      </c>
      <c r="B461" s="373" t="s">
        <v>3288</v>
      </c>
      <c r="C461" s="374" t="s">
        <v>2826</v>
      </c>
      <c r="D461" s="318" t="s">
        <v>3923</v>
      </c>
      <c r="E461" s="544" t="str">
        <f t="shared" si="81"/>
        <v>0460_T1.5_Deposit-Taking Corporations, except the Central Bank, Short-term, Trade credit and advances (Gross External Debt Position)</v>
      </c>
      <c r="F461" s="481" t="s">
        <v>56</v>
      </c>
      <c r="G461" s="482" t="s">
        <v>1</v>
      </c>
      <c r="H461" s="482" t="s">
        <v>3923</v>
      </c>
      <c r="I461" s="482"/>
      <c r="J461" s="463">
        <f t="shared" si="79"/>
        <v>0</v>
      </c>
      <c r="K461" s="311" t="s">
        <v>670</v>
      </c>
      <c r="L461">
        <f t="shared" si="80"/>
        <v>6</v>
      </c>
      <c r="P461" s="14">
        <f>'STable 1.5'!B43</f>
        <v>0</v>
      </c>
    </row>
    <row r="462" spans="1:16" x14ac:dyDescent="0.2">
      <c r="A462" s="313" t="str">
        <f>B462&amp;"_"&amp;C462&amp;"_"&amp;".... "&amp;D462</f>
        <v>0461_T1.5_.... Other debt instruments 4/ 5/ (Gross External Debt Position)</v>
      </c>
      <c r="B462" s="373" t="s">
        <v>3289</v>
      </c>
      <c r="C462" s="374" t="s">
        <v>2826</v>
      </c>
      <c r="D462" s="318" t="s">
        <v>4233</v>
      </c>
      <c r="E462" s="544" t="str">
        <f t="shared" si="81"/>
        <v>0461_T1.5_Deposit-Taking Corporations, except the Central Bank, Short-term, Other debt instruments (Gross External Debt Position)</v>
      </c>
      <c r="F462" s="481" t="s">
        <v>56</v>
      </c>
      <c r="G462" s="482" t="s">
        <v>1</v>
      </c>
      <c r="H462" s="482" t="s">
        <v>4351</v>
      </c>
      <c r="I462" s="482"/>
      <c r="J462" s="463">
        <f t="shared" si="79"/>
        <v>0</v>
      </c>
      <c r="K462" s="311" t="s">
        <v>671</v>
      </c>
      <c r="L462">
        <f t="shared" si="80"/>
        <v>6</v>
      </c>
      <c r="P462" s="14">
        <f>'STable 1.5'!B44</f>
        <v>0</v>
      </c>
    </row>
    <row r="463" spans="1:16" x14ac:dyDescent="0.2">
      <c r="A463" s="313" t="str">
        <f>B463&amp;"_"&amp;C463&amp;"_"&amp;".. "&amp;D463</f>
        <v>0462_T1.5_.. Long-term (Gross External Debt Position)</v>
      </c>
      <c r="B463" s="373" t="s">
        <v>3290</v>
      </c>
      <c r="C463" s="374" t="s">
        <v>2826</v>
      </c>
      <c r="D463" s="317" t="s">
        <v>3924</v>
      </c>
      <c r="E463" s="544" t="str">
        <f>B463&amp;"_"&amp;C463&amp;"_"&amp;F463&amp;", "&amp;G463</f>
        <v>0462_T1.5_Deposit-Taking Corporations, except the Central Bank, Long-term (Gross External Debt Position)</v>
      </c>
      <c r="F463" s="481" t="s">
        <v>56</v>
      </c>
      <c r="G463" s="482" t="s">
        <v>3924</v>
      </c>
      <c r="H463" s="317"/>
      <c r="I463" s="317"/>
      <c r="J463" s="463">
        <f t="shared" si="79"/>
        <v>0</v>
      </c>
      <c r="K463" s="311" t="s">
        <v>672</v>
      </c>
      <c r="L463">
        <f t="shared" si="80"/>
        <v>6</v>
      </c>
      <c r="P463" s="14">
        <f>'STable 1.5'!B45</f>
        <v>0</v>
      </c>
    </row>
    <row r="464" spans="1:16" x14ac:dyDescent="0.2">
      <c r="A464" s="313" t="str">
        <f>B464&amp;"_"&amp;C464&amp;"_"&amp;".... "&amp;D464</f>
        <v>0463_T1.5_.... Currency and deposits 2/ (Gross External Debt Position)</v>
      </c>
      <c r="B464" s="373" t="s">
        <v>3291</v>
      </c>
      <c r="C464" s="374" t="s">
        <v>2826</v>
      </c>
      <c r="D464" s="318" t="s">
        <v>3920</v>
      </c>
      <c r="E464" s="544" t="str">
        <f>B464&amp;"_"&amp;C464&amp;"_"&amp;F464&amp;", "&amp;G464&amp;", "&amp;H464</f>
        <v>0463_T1.5_Deposit-Taking Corporations, except the Central Bank, Long-term, Currency and deposits (Gross External Debt Position)</v>
      </c>
      <c r="F464" s="481" t="s">
        <v>56</v>
      </c>
      <c r="G464" s="482" t="s">
        <v>3</v>
      </c>
      <c r="H464" s="482" t="s">
        <v>4349</v>
      </c>
      <c r="I464" s="482"/>
      <c r="J464" s="463">
        <f t="shared" si="79"/>
        <v>0</v>
      </c>
      <c r="K464" s="311" t="s">
        <v>673</v>
      </c>
      <c r="L464">
        <f t="shared" si="80"/>
        <v>6</v>
      </c>
      <c r="P464" s="14">
        <f>'STable 1.5'!B46</f>
        <v>0</v>
      </c>
    </row>
    <row r="465" spans="1:16" x14ac:dyDescent="0.2">
      <c r="A465" s="313" t="str">
        <f>B465&amp;"_"&amp;C465&amp;"_"&amp;".... "&amp;D465</f>
        <v>0464_T1.5_.... Debt securities (Gross External Debt Position)</v>
      </c>
      <c r="B465" s="373" t="s">
        <v>3292</v>
      </c>
      <c r="C465" s="374" t="s">
        <v>2826</v>
      </c>
      <c r="D465" s="318" t="s">
        <v>3921</v>
      </c>
      <c r="E465" s="544" t="str">
        <f t="shared" ref="E465:E468" si="82">B465&amp;"_"&amp;C465&amp;"_"&amp;F465&amp;", "&amp;G465&amp;", "&amp;H465</f>
        <v>0464_T1.5_Deposit-Taking Corporations, except the Central Bank, Long-term, Debt securities (Gross External Debt Position)</v>
      </c>
      <c r="F465" s="481" t="s">
        <v>56</v>
      </c>
      <c r="G465" s="482" t="s">
        <v>3</v>
      </c>
      <c r="H465" s="482" t="s">
        <v>3921</v>
      </c>
      <c r="I465" s="482"/>
      <c r="J465" s="463">
        <f t="shared" si="79"/>
        <v>0</v>
      </c>
      <c r="K465" s="311" t="s">
        <v>674</v>
      </c>
      <c r="L465">
        <f t="shared" si="80"/>
        <v>6</v>
      </c>
      <c r="P465" s="14">
        <f>'STable 1.5'!B47</f>
        <v>0</v>
      </c>
    </row>
    <row r="466" spans="1:16" x14ac:dyDescent="0.2">
      <c r="A466" s="313" t="str">
        <f>B466&amp;"_"&amp;C466&amp;"_"&amp;".... "&amp;D466</f>
        <v>0465_T1.5_.... Loans (Gross External Debt Position)</v>
      </c>
      <c r="B466" s="373" t="s">
        <v>3293</v>
      </c>
      <c r="C466" s="374" t="s">
        <v>2826</v>
      </c>
      <c r="D466" s="318" t="s">
        <v>3922</v>
      </c>
      <c r="E466" s="544" t="str">
        <f t="shared" si="82"/>
        <v>0465_T1.5_Deposit-Taking Corporations, except the Central Bank, Long-term, Loans (Gross External Debt Position)</v>
      </c>
      <c r="F466" s="481" t="s">
        <v>56</v>
      </c>
      <c r="G466" s="482" t="s">
        <v>3</v>
      </c>
      <c r="H466" s="482" t="s">
        <v>3922</v>
      </c>
      <c r="I466" s="482"/>
      <c r="J466" s="463">
        <f t="shared" si="79"/>
        <v>0</v>
      </c>
      <c r="K466" s="311" t="s">
        <v>675</v>
      </c>
      <c r="L466">
        <f t="shared" si="80"/>
        <v>6</v>
      </c>
      <c r="P466" s="14">
        <f>'STable 1.5'!B48</f>
        <v>0</v>
      </c>
    </row>
    <row r="467" spans="1:16" x14ac:dyDescent="0.2">
      <c r="A467" s="313" t="str">
        <f>B467&amp;"_"&amp;C467&amp;"_"&amp;".... "&amp;D467</f>
        <v>0466_T1.5_.... Trade credit and advances (Gross External Debt Position)</v>
      </c>
      <c r="B467" s="373" t="s">
        <v>3294</v>
      </c>
      <c r="C467" s="374" t="s">
        <v>2826</v>
      </c>
      <c r="D467" s="318" t="s">
        <v>3923</v>
      </c>
      <c r="E467" s="544" t="str">
        <f t="shared" si="82"/>
        <v>0466_T1.5_Deposit-Taking Corporations, except the Central Bank, Long-term, Trade credit and advances (Gross External Debt Position)</v>
      </c>
      <c r="F467" s="481" t="s">
        <v>56</v>
      </c>
      <c r="G467" s="482" t="s">
        <v>3</v>
      </c>
      <c r="H467" s="482" t="s">
        <v>3923</v>
      </c>
      <c r="I467" s="482"/>
      <c r="J467" s="463">
        <f t="shared" si="79"/>
        <v>0</v>
      </c>
      <c r="K467" s="311" t="s">
        <v>676</v>
      </c>
      <c r="L467">
        <f t="shared" si="80"/>
        <v>6</v>
      </c>
      <c r="P467" s="14">
        <f>'STable 1.5'!B49</f>
        <v>0</v>
      </c>
    </row>
    <row r="468" spans="1:16" x14ac:dyDescent="0.2">
      <c r="A468" s="313" t="str">
        <f>B468&amp;"_"&amp;C468&amp;"_"&amp;".... "&amp;D468</f>
        <v>0467_T1.5_.... Other debt instruments 4/ (Gross External Debt Position)</v>
      </c>
      <c r="B468" s="373" t="s">
        <v>3295</v>
      </c>
      <c r="C468" s="374" t="s">
        <v>2826</v>
      </c>
      <c r="D468" s="318" t="s">
        <v>4234</v>
      </c>
      <c r="E468" s="544" t="str">
        <f t="shared" si="82"/>
        <v>0467_T1.5_Deposit-Taking Corporations, except the Central Bank, Long-term, Other debt instruments (Gross External Debt Position)</v>
      </c>
      <c r="F468" s="481" t="s">
        <v>56</v>
      </c>
      <c r="G468" s="482" t="s">
        <v>3</v>
      </c>
      <c r="H468" s="482" t="s">
        <v>4351</v>
      </c>
      <c r="I468" s="482"/>
      <c r="J468" s="463">
        <f t="shared" si="79"/>
        <v>0</v>
      </c>
      <c r="K468" s="311" t="s">
        <v>677</v>
      </c>
      <c r="L468">
        <f t="shared" si="80"/>
        <v>6</v>
      </c>
      <c r="P468" s="14">
        <f>'STable 1.5'!B50</f>
        <v>0</v>
      </c>
    </row>
    <row r="469" spans="1:16" x14ac:dyDescent="0.2">
      <c r="A469" s="313" t="str">
        <f>B469&amp;"_"&amp;C469&amp;"_"&amp;D469</f>
        <v>0468_T1.5_Other Sectors (Gross External Debt Position)</v>
      </c>
      <c r="B469" s="373" t="s">
        <v>3296</v>
      </c>
      <c r="C469" s="374" t="s">
        <v>2826</v>
      </c>
      <c r="D469" s="316" t="s">
        <v>3928</v>
      </c>
      <c r="E469" s="544" t="str">
        <f>B469&amp;"_"&amp;C469&amp;"_"&amp;F469</f>
        <v>0468_T1.5_Other Sectors (Gross External Debt Position)</v>
      </c>
      <c r="F469" s="481" t="s">
        <v>3928</v>
      </c>
      <c r="G469" s="482"/>
      <c r="H469" s="316"/>
      <c r="I469" s="316"/>
      <c r="J469" s="463">
        <f t="shared" si="79"/>
        <v>0</v>
      </c>
      <c r="K469" s="311" t="s">
        <v>678</v>
      </c>
      <c r="L469">
        <f t="shared" si="80"/>
        <v>6</v>
      </c>
      <c r="P469" s="14">
        <f>'STable 1.5'!B51</f>
        <v>0</v>
      </c>
    </row>
    <row r="470" spans="1:16" x14ac:dyDescent="0.2">
      <c r="A470" s="313" t="str">
        <f>B470&amp;"_"&amp;C470&amp;"_"&amp;".. "&amp;D470</f>
        <v>0469_T1.5_.. Short-term (Gross External Debt Position)</v>
      </c>
      <c r="B470" s="373" t="s">
        <v>3297</v>
      </c>
      <c r="C470" s="374" t="s">
        <v>2826</v>
      </c>
      <c r="D470" s="317" t="s">
        <v>3919</v>
      </c>
      <c r="E470" s="544" t="str">
        <f>B470&amp;"_"&amp;C470&amp;"_"&amp;F470&amp;", "&amp;G470</f>
        <v>0469_T1.5_Other Sectors, Short-term (Gross External Debt Position)</v>
      </c>
      <c r="F470" s="481" t="s">
        <v>57</v>
      </c>
      <c r="G470" s="482" t="s">
        <v>3919</v>
      </c>
      <c r="H470" s="317"/>
      <c r="I470" s="317"/>
      <c r="J470" s="463">
        <f t="shared" si="79"/>
        <v>0</v>
      </c>
      <c r="K470" s="311" t="s">
        <v>679</v>
      </c>
      <c r="L470">
        <f t="shared" si="80"/>
        <v>6</v>
      </c>
      <c r="P470" s="14">
        <f>'STable 1.5'!B52</f>
        <v>0</v>
      </c>
    </row>
    <row r="471" spans="1:16" x14ac:dyDescent="0.2">
      <c r="A471" s="313" t="str">
        <f>B471&amp;"_"&amp;C471&amp;"_"&amp;".... "&amp;D471</f>
        <v>0470_T1.5_.... Currency and deposits 2/ (Gross External Debt Position)</v>
      </c>
      <c r="B471" s="373" t="s">
        <v>3298</v>
      </c>
      <c r="C471" s="374" t="s">
        <v>2826</v>
      </c>
      <c r="D471" s="318" t="s">
        <v>3920</v>
      </c>
      <c r="E471" s="544" t="str">
        <f>B471&amp;"_"&amp;C471&amp;"_"&amp;F471&amp;", "&amp;G471&amp;", "&amp;H471</f>
        <v>0470_T1.5_Other Sectors, Short-term, Currency and deposits (Gross External Debt Position)</v>
      </c>
      <c r="F471" s="481" t="s">
        <v>57</v>
      </c>
      <c r="G471" s="482" t="s">
        <v>1</v>
      </c>
      <c r="H471" s="482" t="s">
        <v>4349</v>
      </c>
      <c r="I471" s="482"/>
      <c r="J471" s="463">
        <f t="shared" si="79"/>
        <v>0</v>
      </c>
      <c r="K471" s="311" t="s">
        <v>680</v>
      </c>
      <c r="L471">
        <f t="shared" si="80"/>
        <v>6</v>
      </c>
      <c r="P471" s="14">
        <f>'STable 1.5'!B53</f>
        <v>0</v>
      </c>
    </row>
    <row r="472" spans="1:16" x14ac:dyDescent="0.2">
      <c r="A472" s="313" t="str">
        <f>B472&amp;"_"&amp;C472&amp;"_"&amp;".... "&amp;D472</f>
        <v>0471_T1.5_.... Debt securities (Gross External Debt Position)</v>
      </c>
      <c r="B472" s="373" t="s">
        <v>3299</v>
      </c>
      <c r="C472" s="374" t="s">
        <v>2826</v>
      </c>
      <c r="D472" s="318" t="s">
        <v>3921</v>
      </c>
      <c r="E472" s="544" t="str">
        <f t="shared" ref="E472:E475" si="83">B472&amp;"_"&amp;C472&amp;"_"&amp;F472&amp;", "&amp;G472&amp;", "&amp;H472</f>
        <v>0471_T1.5_Other Sectors, Short-term, Debt securities (Gross External Debt Position)</v>
      </c>
      <c r="F472" s="481" t="s">
        <v>57</v>
      </c>
      <c r="G472" s="482" t="s">
        <v>1</v>
      </c>
      <c r="H472" s="482" t="s">
        <v>3921</v>
      </c>
      <c r="I472" s="482"/>
      <c r="J472" s="463">
        <f t="shared" si="79"/>
        <v>0</v>
      </c>
      <c r="K472" s="311" t="s">
        <v>681</v>
      </c>
      <c r="L472">
        <f t="shared" si="80"/>
        <v>6</v>
      </c>
      <c r="P472" s="14">
        <f>'STable 1.5'!B54</f>
        <v>0</v>
      </c>
    </row>
    <row r="473" spans="1:16" x14ac:dyDescent="0.2">
      <c r="A473" s="313" t="str">
        <f>B473&amp;"_"&amp;C473&amp;"_"&amp;".... "&amp;D473</f>
        <v>0472_T1.5_.... Loans (Gross External Debt Position)</v>
      </c>
      <c r="B473" s="373" t="s">
        <v>3300</v>
      </c>
      <c r="C473" s="374" t="s">
        <v>2826</v>
      </c>
      <c r="D473" s="318" t="s">
        <v>3922</v>
      </c>
      <c r="E473" s="544" t="str">
        <f t="shared" si="83"/>
        <v>0472_T1.5_Other Sectors, Short-term, Loans (Gross External Debt Position)</v>
      </c>
      <c r="F473" s="481" t="s">
        <v>57</v>
      </c>
      <c r="G473" s="482" t="s">
        <v>1</v>
      </c>
      <c r="H473" s="482" t="s">
        <v>3922</v>
      </c>
      <c r="I473" s="482"/>
      <c r="J473" s="463">
        <f t="shared" si="79"/>
        <v>0</v>
      </c>
      <c r="K473" s="311" t="s">
        <v>682</v>
      </c>
      <c r="L473">
        <f t="shared" si="80"/>
        <v>6</v>
      </c>
      <c r="P473" s="14">
        <f>'STable 1.5'!B55</f>
        <v>0</v>
      </c>
    </row>
    <row r="474" spans="1:16" x14ac:dyDescent="0.2">
      <c r="A474" s="313" t="str">
        <f>B474&amp;"_"&amp;C474&amp;"_"&amp;".... "&amp;D474</f>
        <v>0473_T1.5_.... Trade credit and advances (Gross External Debt Position)</v>
      </c>
      <c r="B474" s="373" t="s">
        <v>3301</v>
      </c>
      <c r="C474" s="374" t="s">
        <v>2826</v>
      </c>
      <c r="D474" s="318" t="s">
        <v>3923</v>
      </c>
      <c r="E474" s="544" t="str">
        <f t="shared" si="83"/>
        <v>0473_T1.5_Other Sectors, Short-term, Trade credit and advances (Gross External Debt Position)</v>
      </c>
      <c r="F474" s="481" t="s">
        <v>57</v>
      </c>
      <c r="G474" s="482" t="s">
        <v>1</v>
      </c>
      <c r="H474" s="482" t="s">
        <v>3923</v>
      </c>
      <c r="I474" s="482"/>
      <c r="J474" s="463">
        <f t="shared" si="79"/>
        <v>0</v>
      </c>
      <c r="K474" s="311" t="s">
        <v>683</v>
      </c>
      <c r="L474">
        <f t="shared" si="80"/>
        <v>6</v>
      </c>
      <c r="P474" s="14">
        <f>'STable 1.5'!B56</f>
        <v>0</v>
      </c>
    </row>
    <row r="475" spans="1:16" x14ac:dyDescent="0.2">
      <c r="A475" s="313" t="str">
        <f>B475&amp;"_"&amp;C475&amp;"_"&amp;".... "&amp;D475</f>
        <v>0474_T1.5_.... Other debt instruments 4/ 5/ (Gross External Debt Position)</v>
      </c>
      <c r="B475" s="373" t="s">
        <v>3302</v>
      </c>
      <c r="C475" s="374" t="s">
        <v>2826</v>
      </c>
      <c r="D475" s="318" t="s">
        <v>4233</v>
      </c>
      <c r="E475" s="544" t="str">
        <f t="shared" si="83"/>
        <v>0474_T1.5_Other Sectors, Short-term, Other debt instruments (Gross External Debt Position)</v>
      </c>
      <c r="F475" s="481" t="s">
        <v>57</v>
      </c>
      <c r="G475" s="482" t="s">
        <v>1</v>
      </c>
      <c r="H475" s="482" t="s">
        <v>4351</v>
      </c>
      <c r="I475" s="482"/>
      <c r="J475" s="463">
        <f t="shared" si="79"/>
        <v>0</v>
      </c>
      <c r="K475" s="311" t="s">
        <v>684</v>
      </c>
      <c r="L475">
        <f t="shared" si="80"/>
        <v>6</v>
      </c>
      <c r="P475" s="14">
        <f>'STable 1.5'!B57</f>
        <v>0</v>
      </c>
    </row>
    <row r="476" spans="1:16" x14ac:dyDescent="0.2">
      <c r="A476" s="313" t="str">
        <f>B476&amp;"_"&amp;C476&amp;"_"&amp;".. "&amp;D476</f>
        <v>0475_T1.5_.. Long-term (Gross External Debt Position)</v>
      </c>
      <c r="B476" s="373" t="s">
        <v>3303</v>
      </c>
      <c r="C476" s="374" t="s">
        <v>2826</v>
      </c>
      <c r="D476" s="317" t="s">
        <v>3924</v>
      </c>
      <c r="E476" s="544" t="str">
        <f>B476&amp;"_"&amp;C476&amp;"_"&amp;F476&amp;", "&amp;G476</f>
        <v>0475_T1.5_Other Sectors, Long-term (Gross External Debt Position)</v>
      </c>
      <c r="F476" s="481" t="s">
        <v>57</v>
      </c>
      <c r="G476" s="482" t="s">
        <v>3924</v>
      </c>
      <c r="H476" s="317"/>
      <c r="I476" s="317"/>
      <c r="J476" s="463">
        <f t="shared" si="79"/>
        <v>0</v>
      </c>
      <c r="K476" s="311" t="s">
        <v>685</v>
      </c>
      <c r="L476">
        <f t="shared" si="80"/>
        <v>6</v>
      </c>
      <c r="P476" s="14">
        <f>'STable 1.5'!B58</f>
        <v>0</v>
      </c>
    </row>
    <row r="477" spans="1:16" x14ac:dyDescent="0.2">
      <c r="A477" s="313" t="str">
        <f>B477&amp;"_"&amp;C477&amp;"_"&amp;".... "&amp;D477</f>
        <v>0476_T1.5_.... Currency and deposits 2/ (Gross External Debt Position)</v>
      </c>
      <c r="B477" s="373" t="s">
        <v>3304</v>
      </c>
      <c r="C477" s="374" t="s">
        <v>2826</v>
      </c>
      <c r="D477" s="318" t="s">
        <v>3920</v>
      </c>
      <c r="E477" s="544" t="str">
        <f>B477&amp;"_"&amp;C477&amp;"_"&amp;F477&amp;", "&amp;G477&amp;", "&amp;H477</f>
        <v>0476_T1.5_Other Sectors, Long-term, Currency and deposits (Gross External Debt Position)</v>
      </c>
      <c r="F477" s="481" t="s">
        <v>57</v>
      </c>
      <c r="G477" s="482" t="s">
        <v>3</v>
      </c>
      <c r="H477" s="482" t="s">
        <v>4349</v>
      </c>
      <c r="I477" s="482"/>
      <c r="J477" s="463">
        <f t="shared" si="79"/>
        <v>0</v>
      </c>
      <c r="K477" s="311" t="s">
        <v>686</v>
      </c>
      <c r="L477">
        <f t="shared" si="80"/>
        <v>6</v>
      </c>
      <c r="P477" s="14">
        <f>'STable 1.5'!B59</f>
        <v>0</v>
      </c>
    </row>
    <row r="478" spans="1:16" x14ac:dyDescent="0.2">
      <c r="A478" s="313" t="str">
        <f>B478&amp;"_"&amp;C478&amp;"_"&amp;".... "&amp;D478</f>
        <v>0477_T1.5_.... Debt securities (Gross External Debt Position)</v>
      </c>
      <c r="B478" s="373" t="s">
        <v>3305</v>
      </c>
      <c r="C478" s="374" t="s">
        <v>2826</v>
      </c>
      <c r="D478" s="318" t="s">
        <v>3921</v>
      </c>
      <c r="E478" s="544" t="str">
        <f t="shared" ref="E478:E481" si="84">B478&amp;"_"&amp;C478&amp;"_"&amp;F478&amp;", "&amp;G478&amp;", "&amp;H478</f>
        <v>0477_T1.5_Other Sectors, Long-term, Debt securities (Gross External Debt Position)</v>
      </c>
      <c r="F478" s="481" t="s">
        <v>57</v>
      </c>
      <c r="G478" s="482" t="s">
        <v>3</v>
      </c>
      <c r="H478" s="482" t="s">
        <v>3921</v>
      </c>
      <c r="I478" s="482"/>
      <c r="J478" s="463">
        <f t="shared" si="79"/>
        <v>0</v>
      </c>
      <c r="K478" s="311" t="s">
        <v>687</v>
      </c>
      <c r="L478">
        <f t="shared" si="80"/>
        <v>6</v>
      </c>
      <c r="P478" s="14">
        <f>'STable 1.5'!B60</f>
        <v>0</v>
      </c>
    </row>
    <row r="479" spans="1:16" x14ac:dyDescent="0.2">
      <c r="A479" s="313" t="str">
        <f>B479&amp;"_"&amp;C479&amp;"_"&amp;".... "&amp;D479</f>
        <v>0478_T1.5_.... Loans (Gross External Debt Position)</v>
      </c>
      <c r="B479" s="373" t="s">
        <v>3306</v>
      </c>
      <c r="C479" s="374" t="s">
        <v>2826</v>
      </c>
      <c r="D479" s="318" t="s">
        <v>3922</v>
      </c>
      <c r="E479" s="544" t="str">
        <f t="shared" si="84"/>
        <v>0478_T1.5_Other Sectors, Long-term, Loans (Gross External Debt Position)</v>
      </c>
      <c r="F479" s="481" t="s">
        <v>57</v>
      </c>
      <c r="G479" s="482" t="s">
        <v>3</v>
      </c>
      <c r="H479" s="482" t="s">
        <v>3922</v>
      </c>
      <c r="I479" s="482"/>
      <c r="J479" s="463">
        <f t="shared" si="79"/>
        <v>0</v>
      </c>
      <c r="K479" s="311" t="s">
        <v>688</v>
      </c>
      <c r="L479">
        <f t="shared" si="80"/>
        <v>6</v>
      </c>
      <c r="P479" s="14">
        <f>'STable 1.5'!B61</f>
        <v>0</v>
      </c>
    </row>
    <row r="480" spans="1:16" x14ac:dyDescent="0.2">
      <c r="A480" s="313" t="str">
        <f>B480&amp;"_"&amp;C480&amp;"_"&amp;".... "&amp;D480</f>
        <v>0479_T1.5_.... Trade credit and advances (Gross External Debt Position)</v>
      </c>
      <c r="B480" s="373" t="s">
        <v>3307</v>
      </c>
      <c r="C480" s="374" t="s">
        <v>2826</v>
      </c>
      <c r="D480" s="318" t="s">
        <v>3923</v>
      </c>
      <c r="E480" s="544" t="str">
        <f t="shared" si="84"/>
        <v>0479_T1.5_Other Sectors, Long-term, Trade credit and advances (Gross External Debt Position)</v>
      </c>
      <c r="F480" s="481" t="s">
        <v>57</v>
      </c>
      <c r="G480" s="482" t="s">
        <v>3</v>
      </c>
      <c r="H480" s="482" t="s">
        <v>3923</v>
      </c>
      <c r="I480" s="482"/>
      <c r="J480" s="463">
        <f t="shared" si="79"/>
        <v>0</v>
      </c>
      <c r="K480" s="311" t="s">
        <v>689</v>
      </c>
      <c r="L480">
        <f t="shared" si="80"/>
        <v>6</v>
      </c>
      <c r="P480" s="14">
        <f>'STable 1.5'!B62</f>
        <v>0</v>
      </c>
    </row>
    <row r="481" spans="1:16" x14ac:dyDescent="0.2">
      <c r="A481" s="313" t="str">
        <f>B481&amp;"_"&amp;C481&amp;"_"&amp;".... "&amp;D481</f>
        <v>0480_T1.5_.... Other debt instruments 4/ (Gross External Debt Position)</v>
      </c>
      <c r="B481" s="373" t="s">
        <v>3308</v>
      </c>
      <c r="C481" s="374" t="s">
        <v>2826</v>
      </c>
      <c r="D481" s="318" t="s">
        <v>4234</v>
      </c>
      <c r="E481" s="544" t="str">
        <f t="shared" si="84"/>
        <v>0480_T1.5_Other Sectors, Long-term, Other debt instruments (Gross External Debt Position)</v>
      </c>
      <c r="F481" s="481" t="s">
        <v>57</v>
      </c>
      <c r="G481" s="482" t="s">
        <v>3</v>
      </c>
      <c r="H481" s="482" t="s">
        <v>4351</v>
      </c>
      <c r="I481" s="482"/>
      <c r="J481" s="463">
        <f t="shared" si="79"/>
        <v>0</v>
      </c>
      <c r="K481" s="311" t="s">
        <v>690</v>
      </c>
      <c r="L481">
        <f t="shared" si="80"/>
        <v>6</v>
      </c>
      <c r="P481" s="14">
        <f>'STable 1.5'!B63</f>
        <v>0</v>
      </c>
    </row>
    <row r="482" spans="1:16" x14ac:dyDescent="0.2">
      <c r="A482" s="313" t="str">
        <f>B482&amp;"_"&amp;C482&amp;"_"&amp;D482</f>
        <v>0481_T1.5_Direct Investment: Intercompany Lending (Gross External Debt Position)</v>
      </c>
      <c r="B482" s="373" t="s">
        <v>3309</v>
      </c>
      <c r="C482" s="374" t="s">
        <v>2826</v>
      </c>
      <c r="D482" s="319" t="s">
        <v>3929</v>
      </c>
      <c r="E482" s="544" t="str">
        <f>B482&amp;"_"&amp;C482&amp;"_"&amp;F482</f>
        <v>0481_T1.5_Direct Investment: Intercompany Lending (Gross External Debt Position)</v>
      </c>
      <c r="F482" s="482" t="s">
        <v>3929</v>
      </c>
      <c r="G482" s="319"/>
      <c r="H482" s="319"/>
      <c r="I482" s="319"/>
      <c r="J482" s="463">
        <f t="shared" si="79"/>
        <v>0</v>
      </c>
      <c r="K482" s="311" t="s">
        <v>691</v>
      </c>
      <c r="L482">
        <f t="shared" si="80"/>
        <v>6</v>
      </c>
      <c r="P482" s="14">
        <f>'STable 1.5'!B64</f>
        <v>0</v>
      </c>
    </row>
    <row r="483" spans="1:16" x14ac:dyDescent="0.2">
      <c r="A483" s="313" t="str">
        <f t="shared" ref="A483:A485" si="85">B483&amp;"_"&amp;C483&amp;"_"&amp;".. "&amp;D483</f>
        <v>0482_T1.5_.. Debt of direct investment enterprises to direct investors  (Gross External Debt Position)</v>
      </c>
      <c r="B483" s="373" t="s">
        <v>3310</v>
      </c>
      <c r="C483" s="374" t="s">
        <v>2826</v>
      </c>
      <c r="D483" s="320" t="s">
        <v>3930</v>
      </c>
      <c r="E483" s="544" t="str">
        <f>B483&amp;"_"&amp;C483&amp;"_"&amp;F483&amp;", "&amp;H483</f>
        <v>0482_T1.5_Direct Investment: Intercompany Lending, Debt of direct investment enterprises to direct investors (Gross External Debt Position)</v>
      </c>
      <c r="F483" s="482" t="s">
        <v>58</v>
      </c>
      <c r="G483" s="320"/>
      <c r="H483" s="482" t="s">
        <v>4352</v>
      </c>
      <c r="I483" s="482"/>
      <c r="J483" s="463">
        <f t="shared" si="79"/>
        <v>0</v>
      </c>
      <c r="K483" s="311" t="s">
        <v>692</v>
      </c>
      <c r="L483">
        <f t="shared" si="80"/>
        <v>6</v>
      </c>
      <c r="P483" s="14">
        <f>'STable 1.5'!B65</f>
        <v>0</v>
      </c>
    </row>
    <row r="484" spans="1:16" x14ac:dyDescent="0.2">
      <c r="A484" s="313" t="str">
        <f t="shared" si="85"/>
        <v>0483_T1.5_.. Debt of direct investors to direct investment enterprises  (Gross External Debt Position)</v>
      </c>
      <c r="B484" s="373" t="s">
        <v>3311</v>
      </c>
      <c r="C484" s="374" t="s">
        <v>2826</v>
      </c>
      <c r="D484" s="320" t="s">
        <v>3931</v>
      </c>
      <c r="E484" s="544" t="str">
        <f t="shared" ref="E484:E485" si="86">B484&amp;"_"&amp;C484&amp;"_"&amp;F484&amp;", "&amp;H484</f>
        <v>0483_T1.5_Direct Investment: Intercompany Lending, Debt of direct investors to direct investment enterprises (Gross External Debt Position)</v>
      </c>
      <c r="F484" s="482" t="s">
        <v>58</v>
      </c>
      <c r="G484" s="320"/>
      <c r="H484" s="482" t="s">
        <v>4353</v>
      </c>
      <c r="I484" s="482"/>
      <c r="J484" s="463">
        <f t="shared" si="79"/>
        <v>0</v>
      </c>
      <c r="K484" s="311" t="s">
        <v>693</v>
      </c>
      <c r="L484">
        <f t="shared" si="80"/>
        <v>6</v>
      </c>
      <c r="P484" s="14">
        <f>'STable 1.5'!B66</f>
        <v>0</v>
      </c>
    </row>
    <row r="485" spans="1:16" x14ac:dyDescent="0.2">
      <c r="A485" s="313" t="str">
        <f t="shared" si="85"/>
        <v>0484_T1.5_.. Debt between fellow enterprises (Gross External Debt Position)</v>
      </c>
      <c r="B485" s="373" t="s">
        <v>3312</v>
      </c>
      <c r="C485" s="374" t="s">
        <v>2826</v>
      </c>
      <c r="D485" s="320" t="s">
        <v>3932</v>
      </c>
      <c r="E485" s="544" t="str">
        <f t="shared" si="86"/>
        <v>0484_T1.5_Direct Investment: Intercompany Lending, Debt between fellow enterprises (Gross External Debt Position)</v>
      </c>
      <c r="F485" s="482" t="s">
        <v>58</v>
      </c>
      <c r="G485" s="320"/>
      <c r="H485" s="482" t="s">
        <v>3932</v>
      </c>
      <c r="I485" s="482"/>
      <c r="J485" s="463">
        <f t="shared" si="79"/>
        <v>0</v>
      </c>
      <c r="K485" s="311" t="s">
        <v>694</v>
      </c>
      <c r="L485">
        <f t="shared" si="80"/>
        <v>6</v>
      </c>
      <c r="P485" s="14">
        <f>'STable 1.5'!B67</f>
        <v>0</v>
      </c>
    </row>
    <row r="486" spans="1:16" x14ac:dyDescent="0.2">
      <c r="A486" s="313" t="str">
        <f>B486&amp;"_"&amp;C486&amp;"_"&amp;D486</f>
        <v>0485_T1.5_Total (Gross External Debt Position)</v>
      </c>
      <c r="B486" s="373" t="s">
        <v>3313</v>
      </c>
      <c r="C486" s="374" t="s">
        <v>2826</v>
      </c>
      <c r="D486" s="321" t="s">
        <v>3933</v>
      </c>
      <c r="E486" s="544" t="str">
        <f>B486&amp;"_"&amp;C486&amp;"_"&amp;F486</f>
        <v>0485_T1.5_Gross External Debt Position, Total</v>
      </c>
      <c r="F486" s="483" t="s">
        <v>4348</v>
      </c>
      <c r="G486" s="321"/>
      <c r="H486" s="321"/>
      <c r="I486" s="321"/>
      <c r="J486" s="463">
        <f t="shared" si="79"/>
        <v>0</v>
      </c>
      <c r="K486" s="305" t="s">
        <v>695</v>
      </c>
      <c r="L486">
        <f t="shared" si="80"/>
        <v>6</v>
      </c>
      <c r="P486" s="14">
        <f>'STable 1.5'!B68</f>
        <v>0</v>
      </c>
    </row>
    <row r="487" spans="1:16" x14ac:dyDescent="0.2">
      <c r="A487" s="313" t="str">
        <f>B487&amp;"_"&amp;C487&amp;"_"&amp;D487</f>
        <v>0486_T1.5_General Government (External Assets in Debt Instruments )</v>
      </c>
      <c r="B487" s="373" t="s">
        <v>3314</v>
      </c>
      <c r="C487" s="374" t="s">
        <v>2826</v>
      </c>
      <c r="D487" s="316" t="s">
        <v>3934</v>
      </c>
      <c r="E487" s="544" t="str">
        <f>B487&amp;"_"&amp;C487&amp;"_"&amp;F487</f>
        <v>0486_T1.5_General Government (External Assets in Debt Instruments )</v>
      </c>
      <c r="F487" s="481" t="s">
        <v>3934</v>
      </c>
      <c r="G487" s="316"/>
      <c r="H487" s="316"/>
      <c r="I487" s="316"/>
      <c r="J487" s="463">
        <f t="shared" si="79"/>
        <v>0</v>
      </c>
      <c r="K487" s="311" t="s">
        <v>696</v>
      </c>
      <c r="L487">
        <f t="shared" si="80"/>
        <v>6</v>
      </c>
      <c r="P487" s="14">
        <f>'STable 1.5'!C8</f>
        <v>0</v>
      </c>
    </row>
    <row r="488" spans="1:16" x14ac:dyDescent="0.2">
      <c r="A488" s="313" t="str">
        <f>B488&amp;"_"&amp;C488&amp;"_"&amp;".. "&amp;D488</f>
        <v>0487_T1.5_.. Short-term (External Assets in Debt Instruments )</v>
      </c>
      <c r="B488" s="373" t="s">
        <v>3315</v>
      </c>
      <c r="C488" s="374" t="s">
        <v>2826</v>
      </c>
      <c r="D488" s="317" t="s">
        <v>3935</v>
      </c>
      <c r="E488" s="544" t="str">
        <f>B488&amp;"_"&amp;C488&amp;"_"&amp;F488&amp;", "&amp;G488</f>
        <v>0487_T1.5_General Government, Short-term (External Assets in Debt Instruments )</v>
      </c>
      <c r="F488" s="481" t="s">
        <v>27</v>
      </c>
      <c r="G488" s="482" t="s">
        <v>3935</v>
      </c>
      <c r="H488" s="317"/>
      <c r="I488" s="317"/>
      <c r="J488" s="463">
        <f t="shared" si="79"/>
        <v>0</v>
      </c>
      <c r="K488" s="311" t="s">
        <v>697</v>
      </c>
      <c r="L488">
        <f t="shared" si="80"/>
        <v>6</v>
      </c>
      <c r="P488" s="14">
        <f>'STable 1.5'!C9</f>
        <v>0</v>
      </c>
    </row>
    <row r="489" spans="1:16" x14ac:dyDescent="0.2">
      <c r="A489" s="313" t="str">
        <f t="shared" ref="A489:A494" si="87">B489&amp;"_"&amp;C489&amp;"_"&amp;".... "&amp;D489</f>
        <v>0488_T1.5_.... Currency and deposits 2/ (External Assets in Debt Instruments )</v>
      </c>
      <c r="B489" s="373" t="s">
        <v>3316</v>
      </c>
      <c r="C489" s="374" t="s">
        <v>2826</v>
      </c>
      <c r="D489" s="318" t="s">
        <v>3936</v>
      </c>
      <c r="E489" s="544" t="str">
        <f>B489&amp;"_"&amp;C489&amp;"_"&amp;F489&amp;", "&amp;G489&amp;", "&amp;H489</f>
        <v>0488_T1.5_General Government, Short-term, Currency and deposits (External Assets in Debt Instruments )</v>
      </c>
      <c r="F489" s="481" t="s">
        <v>27</v>
      </c>
      <c r="G489" s="482" t="s">
        <v>1</v>
      </c>
      <c r="H489" s="482" t="s">
        <v>4354</v>
      </c>
      <c r="I489" s="482"/>
      <c r="J489" s="463">
        <f t="shared" si="79"/>
        <v>0</v>
      </c>
      <c r="K489" s="311" t="s">
        <v>698</v>
      </c>
      <c r="L489">
        <f t="shared" si="80"/>
        <v>6</v>
      </c>
      <c r="P489" s="14">
        <f>'STable 1.5'!C10</f>
        <v>0</v>
      </c>
    </row>
    <row r="490" spans="1:16" x14ac:dyDescent="0.2">
      <c r="A490" s="313" t="str">
        <f t="shared" si="87"/>
        <v>0489_T1.5_.... Debt securities (External Assets in Debt Instruments )</v>
      </c>
      <c r="B490" s="373" t="s">
        <v>3317</v>
      </c>
      <c r="C490" s="374" t="s">
        <v>2826</v>
      </c>
      <c r="D490" s="318" t="s">
        <v>3937</v>
      </c>
      <c r="E490" s="544" t="str">
        <f t="shared" ref="E490:E494" si="88">B490&amp;"_"&amp;C490&amp;"_"&amp;F490&amp;", "&amp;G490&amp;", "&amp;H490</f>
        <v>0489_T1.5_General Government, Short-term, Debt securities (External Assets in Debt Instruments )</v>
      </c>
      <c r="F490" s="481" t="s">
        <v>27</v>
      </c>
      <c r="G490" s="482" t="s">
        <v>1</v>
      </c>
      <c r="H490" s="482" t="s">
        <v>3937</v>
      </c>
      <c r="I490" s="482"/>
      <c r="J490" s="463">
        <f t="shared" si="79"/>
        <v>0</v>
      </c>
      <c r="K490" s="311" t="s">
        <v>699</v>
      </c>
      <c r="L490">
        <f t="shared" si="80"/>
        <v>6</v>
      </c>
      <c r="P490" s="14">
        <f>'STable 1.5'!C11</f>
        <v>0</v>
      </c>
    </row>
    <row r="491" spans="1:16" x14ac:dyDescent="0.2">
      <c r="A491" s="313" t="str">
        <f t="shared" si="87"/>
        <v>0490_T1.5_.... Loans (External Assets in Debt Instruments )</v>
      </c>
      <c r="B491" s="373" t="s">
        <v>3318</v>
      </c>
      <c r="C491" s="374" t="s">
        <v>2826</v>
      </c>
      <c r="D491" s="318" t="s">
        <v>3938</v>
      </c>
      <c r="E491" s="544" t="str">
        <f t="shared" si="88"/>
        <v>0490_T1.5_General Government, Short-term, Loans (External Assets in Debt Instruments )</v>
      </c>
      <c r="F491" s="481" t="s">
        <v>27</v>
      </c>
      <c r="G491" s="482" t="s">
        <v>1</v>
      </c>
      <c r="H491" s="482" t="s">
        <v>3938</v>
      </c>
      <c r="I491" s="482"/>
      <c r="J491" s="463">
        <f t="shared" si="79"/>
        <v>0</v>
      </c>
      <c r="K491" s="311" t="s">
        <v>700</v>
      </c>
      <c r="L491">
        <f t="shared" si="80"/>
        <v>6</v>
      </c>
      <c r="P491" s="14">
        <f>'STable 1.5'!C12</f>
        <v>0</v>
      </c>
    </row>
    <row r="492" spans="1:16" x14ac:dyDescent="0.2">
      <c r="A492" s="313" t="str">
        <f t="shared" si="87"/>
        <v>0491_T1.5_.... Trade credit and advances (External Assets in Debt Instruments )</v>
      </c>
      <c r="B492" s="373" t="s">
        <v>3319</v>
      </c>
      <c r="C492" s="374" t="s">
        <v>2826</v>
      </c>
      <c r="D492" s="318" t="s">
        <v>3939</v>
      </c>
      <c r="E492" s="544" t="str">
        <f t="shared" si="88"/>
        <v>0491_T1.5_General Government, Short-term, Trade credit and advances (External Assets in Debt Instruments )</v>
      </c>
      <c r="F492" s="481" t="s">
        <v>27</v>
      </c>
      <c r="G492" s="482" t="s">
        <v>1</v>
      </c>
      <c r="H492" s="482" t="s">
        <v>3939</v>
      </c>
      <c r="I492" s="482"/>
      <c r="J492" s="463">
        <f t="shared" si="79"/>
        <v>0</v>
      </c>
      <c r="K492" s="311" t="s">
        <v>701</v>
      </c>
      <c r="L492">
        <f t="shared" si="80"/>
        <v>6</v>
      </c>
      <c r="P492" s="14">
        <f>'STable 1.5'!C13</f>
        <v>0</v>
      </c>
    </row>
    <row r="493" spans="1:16" x14ac:dyDescent="0.2">
      <c r="A493" s="313" t="str">
        <f t="shared" si="87"/>
        <v>0492_T1.5_.... Unallocated gold accounts included in monetary gold 3/ (External Assets in Debt Instruments )</v>
      </c>
      <c r="B493" s="373" t="s">
        <v>3320</v>
      </c>
      <c r="C493" s="374" t="s">
        <v>2826</v>
      </c>
      <c r="D493" s="318" t="s">
        <v>4235</v>
      </c>
      <c r="E493" s="544" t="str">
        <f t="shared" si="88"/>
        <v>0492_T1.5_General Government, Short-term, Unallocated gold accounts included in monetary gold (External Assets in Debt Instruments )</v>
      </c>
      <c r="F493" s="481" t="s">
        <v>27</v>
      </c>
      <c r="G493" s="482" t="s">
        <v>1</v>
      </c>
      <c r="H493" s="482" t="s">
        <v>4355</v>
      </c>
      <c r="I493" s="482"/>
      <c r="J493" s="463">
        <f t="shared" si="79"/>
        <v>0</v>
      </c>
      <c r="K493" s="311" t="s">
        <v>702</v>
      </c>
      <c r="L493">
        <f t="shared" si="80"/>
        <v>6</v>
      </c>
      <c r="P493" s="14">
        <f>'STable 1.5'!C14</f>
        <v>0</v>
      </c>
    </row>
    <row r="494" spans="1:16" x14ac:dyDescent="0.2">
      <c r="A494" s="313" t="str">
        <f t="shared" si="87"/>
        <v>0493_T1.5_.... Other debt instruments 4/ 5/ (External Assets in Debt Instruments )</v>
      </c>
      <c r="B494" s="373" t="s">
        <v>3321</v>
      </c>
      <c r="C494" s="374" t="s">
        <v>2826</v>
      </c>
      <c r="D494" s="318" t="s">
        <v>4236</v>
      </c>
      <c r="E494" s="544" t="str">
        <f t="shared" si="88"/>
        <v>0493_T1.5_General Government, Short-term, Other debt instruments 4/ 5/ (External Assets in Debt Instruments )</v>
      </c>
      <c r="F494" s="481" t="s">
        <v>27</v>
      </c>
      <c r="G494" s="482" t="s">
        <v>1</v>
      </c>
      <c r="H494" s="482" t="s">
        <v>4236</v>
      </c>
      <c r="I494" s="482"/>
      <c r="J494" s="463">
        <f t="shared" si="79"/>
        <v>0</v>
      </c>
      <c r="K494" s="311" t="s">
        <v>703</v>
      </c>
      <c r="L494">
        <f t="shared" si="80"/>
        <v>6</v>
      </c>
      <c r="P494" s="14">
        <f>'STable 1.5'!C15</f>
        <v>0</v>
      </c>
    </row>
    <row r="495" spans="1:16" x14ac:dyDescent="0.2">
      <c r="A495" s="313" t="str">
        <f>B495&amp;"_"&amp;C495&amp;"_"&amp;".. "&amp;D495</f>
        <v>0494_T1.5_.. Long-term (External Assets in Debt Instruments )</v>
      </c>
      <c r="B495" s="373" t="s">
        <v>3322</v>
      </c>
      <c r="C495" s="374" t="s">
        <v>2826</v>
      </c>
      <c r="D495" s="317" t="s">
        <v>3940</v>
      </c>
      <c r="E495" s="544" t="str">
        <f>B495&amp;"_"&amp;C495&amp;"_"&amp;F495&amp;", "&amp;G495</f>
        <v>0494_T1.5_General Government, Long-term (External Assets in Debt Instruments )</v>
      </c>
      <c r="F495" s="481" t="s">
        <v>27</v>
      </c>
      <c r="G495" s="482" t="s">
        <v>3940</v>
      </c>
      <c r="H495" s="317"/>
      <c r="I495" s="317"/>
      <c r="J495" s="463">
        <f t="shared" si="79"/>
        <v>0</v>
      </c>
      <c r="K495" s="311" t="s">
        <v>704</v>
      </c>
      <c r="L495">
        <f t="shared" si="80"/>
        <v>6</v>
      </c>
      <c r="P495" s="14">
        <f>'STable 1.5'!C16</f>
        <v>0</v>
      </c>
    </row>
    <row r="496" spans="1:16" x14ac:dyDescent="0.2">
      <c r="A496" s="313" t="str">
        <f t="shared" ref="A496:A501" si="89">B496&amp;"_"&amp;C496&amp;"_"&amp;".... "&amp;D496</f>
        <v>0495_T1.5_.... Special drawing rights (SDRs) (External Assets in Debt Instruments )</v>
      </c>
      <c r="B496" s="373" t="s">
        <v>3323</v>
      </c>
      <c r="C496" s="374" t="s">
        <v>2826</v>
      </c>
      <c r="D496" s="318" t="s">
        <v>3941</v>
      </c>
      <c r="E496" s="544" t="str">
        <f>B496&amp;"_"&amp;C496&amp;"_"&amp;F496&amp;", "&amp;G496&amp;", "&amp;H496</f>
        <v>0495_T1.5_General Government, Long-term, Special drawing rights (SDRs) (External Assets in Debt Instruments )</v>
      </c>
      <c r="F496" s="481" t="s">
        <v>27</v>
      </c>
      <c r="G496" s="482" t="s">
        <v>3</v>
      </c>
      <c r="H496" s="482" t="s">
        <v>3941</v>
      </c>
      <c r="I496" s="482"/>
      <c r="J496" s="463">
        <f t="shared" si="79"/>
        <v>0</v>
      </c>
      <c r="K496" s="311" t="s">
        <v>705</v>
      </c>
      <c r="L496">
        <f t="shared" si="80"/>
        <v>6</v>
      </c>
      <c r="P496" s="14">
        <f>'STable 1.5'!C17</f>
        <v>0</v>
      </c>
    </row>
    <row r="497" spans="1:16" x14ac:dyDescent="0.2">
      <c r="A497" s="313" t="str">
        <f t="shared" si="89"/>
        <v>0496_T1.5_.... Currency and deposits 2/ (External Assets in Debt Instruments )</v>
      </c>
      <c r="B497" s="373" t="s">
        <v>3324</v>
      </c>
      <c r="C497" s="374" t="s">
        <v>2826</v>
      </c>
      <c r="D497" s="318" t="s">
        <v>3936</v>
      </c>
      <c r="E497" s="544" t="str">
        <f t="shared" ref="E497:E501" si="90">B497&amp;"_"&amp;C497&amp;"_"&amp;F497&amp;", "&amp;G497&amp;", "&amp;H497</f>
        <v>0496_T1.5_General Government, Long-term, Currency and deposits (External Assets in Debt Instruments )</v>
      </c>
      <c r="F497" s="481" t="s">
        <v>27</v>
      </c>
      <c r="G497" s="482" t="s">
        <v>3</v>
      </c>
      <c r="H497" s="482" t="s">
        <v>4354</v>
      </c>
      <c r="I497" s="482"/>
      <c r="J497" s="463">
        <f t="shared" si="79"/>
        <v>0</v>
      </c>
      <c r="K497" s="311" t="s">
        <v>706</v>
      </c>
      <c r="L497">
        <f t="shared" si="80"/>
        <v>6</v>
      </c>
      <c r="P497" s="14">
        <f>'STable 1.5'!C18</f>
        <v>0</v>
      </c>
    </row>
    <row r="498" spans="1:16" x14ac:dyDescent="0.2">
      <c r="A498" s="313" t="str">
        <f t="shared" si="89"/>
        <v>0497_T1.5_.... Debt securities (External Assets in Debt Instruments )</v>
      </c>
      <c r="B498" s="373" t="s">
        <v>3325</v>
      </c>
      <c r="C498" s="374" t="s">
        <v>2826</v>
      </c>
      <c r="D498" s="318" t="s">
        <v>3937</v>
      </c>
      <c r="E498" s="544" t="str">
        <f t="shared" si="90"/>
        <v>0497_T1.5_General Government, Long-term, Debt securities (External Assets in Debt Instruments )</v>
      </c>
      <c r="F498" s="481" t="s">
        <v>27</v>
      </c>
      <c r="G498" s="482" t="s">
        <v>3</v>
      </c>
      <c r="H498" s="482" t="s">
        <v>3937</v>
      </c>
      <c r="I498" s="482"/>
      <c r="J498" s="463">
        <f t="shared" si="79"/>
        <v>0</v>
      </c>
      <c r="K498" s="311" t="s">
        <v>707</v>
      </c>
      <c r="L498">
        <f t="shared" si="80"/>
        <v>6</v>
      </c>
      <c r="P498" s="14">
        <f>'STable 1.5'!C19</f>
        <v>0</v>
      </c>
    </row>
    <row r="499" spans="1:16" x14ac:dyDescent="0.2">
      <c r="A499" s="313" t="str">
        <f t="shared" si="89"/>
        <v>0498_T1.5_.... Loans (External Assets in Debt Instruments )</v>
      </c>
      <c r="B499" s="373" t="s">
        <v>3326</v>
      </c>
      <c r="C499" s="374" t="s">
        <v>2826</v>
      </c>
      <c r="D499" s="318" t="s">
        <v>3938</v>
      </c>
      <c r="E499" s="544" t="str">
        <f t="shared" si="90"/>
        <v>0498_T1.5_General Government, Long-term, Loans (External Assets in Debt Instruments )</v>
      </c>
      <c r="F499" s="481" t="s">
        <v>27</v>
      </c>
      <c r="G499" s="482" t="s">
        <v>3</v>
      </c>
      <c r="H499" s="482" t="s">
        <v>3938</v>
      </c>
      <c r="I499" s="482"/>
      <c r="J499" s="463">
        <f t="shared" si="79"/>
        <v>0</v>
      </c>
      <c r="K499" s="311" t="s">
        <v>708</v>
      </c>
      <c r="L499">
        <f t="shared" si="80"/>
        <v>6</v>
      </c>
      <c r="P499" s="14">
        <f>'STable 1.5'!C20</f>
        <v>0</v>
      </c>
    </row>
    <row r="500" spans="1:16" x14ac:dyDescent="0.2">
      <c r="A500" s="313" t="str">
        <f t="shared" si="89"/>
        <v>0499_T1.5_.... Trade credit and advances (External Assets in Debt Instruments )</v>
      </c>
      <c r="B500" s="373" t="s">
        <v>3327</v>
      </c>
      <c r="C500" s="374" t="s">
        <v>2826</v>
      </c>
      <c r="D500" s="318" t="s">
        <v>3939</v>
      </c>
      <c r="E500" s="544" t="str">
        <f t="shared" si="90"/>
        <v>0499_T1.5_General Government, Long-term, Trade credit and advances (External Assets in Debt Instruments )</v>
      </c>
      <c r="F500" s="481" t="s">
        <v>27</v>
      </c>
      <c r="G500" s="482" t="s">
        <v>3</v>
      </c>
      <c r="H500" s="482" t="s">
        <v>3939</v>
      </c>
      <c r="I500" s="482"/>
      <c r="J500" s="463">
        <f t="shared" si="79"/>
        <v>0</v>
      </c>
      <c r="K500" s="311" t="s">
        <v>709</v>
      </c>
      <c r="L500">
        <f t="shared" si="80"/>
        <v>6</v>
      </c>
      <c r="P500" s="14">
        <f>'STable 1.5'!C21</f>
        <v>0</v>
      </c>
    </row>
    <row r="501" spans="1:16" x14ac:dyDescent="0.2">
      <c r="A501" s="313" t="str">
        <f t="shared" si="89"/>
        <v>0500_T1.5_.... Other debt instruments 4/ (External Assets in Debt Instruments )</v>
      </c>
      <c r="B501" s="373" t="s">
        <v>3328</v>
      </c>
      <c r="C501" s="374" t="s">
        <v>2826</v>
      </c>
      <c r="D501" s="318" t="s">
        <v>4237</v>
      </c>
      <c r="E501" s="544" t="str">
        <f t="shared" si="90"/>
        <v>0500_T1.5_General Government, Long-term, Other debt instruments (External Assets in Debt Instruments )</v>
      </c>
      <c r="F501" s="481" t="s">
        <v>27</v>
      </c>
      <c r="G501" s="482" t="s">
        <v>3</v>
      </c>
      <c r="H501" s="482" t="s">
        <v>4356</v>
      </c>
      <c r="I501" s="482"/>
      <c r="J501" s="463">
        <f t="shared" si="79"/>
        <v>0</v>
      </c>
      <c r="K501" s="311" t="s">
        <v>710</v>
      </c>
      <c r="L501">
        <f t="shared" si="80"/>
        <v>6</v>
      </c>
      <c r="P501" s="14">
        <f>'STable 1.5'!C22</f>
        <v>0</v>
      </c>
    </row>
    <row r="502" spans="1:16" x14ac:dyDescent="0.2">
      <c r="A502" s="313" t="str">
        <f>B502&amp;"_"&amp;C502&amp;"_"&amp;D502</f>
        <v>0501_T1.5_Central Bank (External Assets in Debt Instruments )</v>
      </c>
      <c r="B502" s="373" t="s">
        <v>3329</v>
      </c>
      <c r="C502" s="374" t="s">
        <v>2826</v>
      </c>
      <c r="D502" s="316" t="s">
        <v>3942</v>
      </c>
      <c r="E502" s="544" t="str">
        <f>B502&amp;"_"&amp;C502&amp;"_"&amp;F502</f>
        <v>0501_T1.5_Central Bank (External Assets in Debt Instruments )</v>
      </c>
      <c r="F502" s="481" t="s">
        <v>3942</v>
      </c>
      <c r="G502" s="316"/>
      <c r="H502" s="316"/>
      <c r="I502" s="316"/>
      <c r="J502" s="463">
        <f t="shared" si="79"/>
        <v>0</v>
      </c>
      <c r="K502" s="311" t="s">
        <v>711</v>
      </c>
      <c r="L502">
        <f t="shared" si="80"/>
        <v>6</v>
      </c>
      <c r="P502" s="14">
        <f>'STable 1.5'!C23</f>
        <v>0</v>
      </c>
    </row>
    <row r="503" spans="1:16" x14ac:dyDescent="0.2">
      <c r="A503" s="313" t="str">
        <f>B503&amp;"_"&amp;C503&amp;"_"&amp;".. "&amp;D503</f>
        <v>0502_T1.5_.. Short-term (External Assets in Debt Instruments )</v>
      </c>
      <c r="B503" s="373" t="s">
        <v>3330</v>
      </c>
      <c r="C503" s="374" t="s">
        <v>2826</v>
      </c>
      <c r="D503" s="317" t="s">
        <v>3935</v>
      </c>
      <c r="E503" s="544" t="str">
        <f>B503&amp;"_"&amp;C503&amp;"_"&amp;F503&amp;", "&amp;G503</f>
        <v>0502_T1.5_Central Bank, Short-term (External Assets in Debt Instruments )</v>
      </c>
      <c r="F503" s="481" t="s">
        <v>55</v>
      </c>
      <c r="G503" s="482" t="s">
        <v>3935</v>
      </c>
      <c r="H503" s="317"/>
      <c r="I503" s="317"/>
      <c r="J503" s="463">
        <f t="shared" si="79"/>
        <v>0</v>
      </c>
      <c r="K503" s="311" t="s">
        <v>712</v>
      </c>
      <c r="L503">
        <f t="shared" si="80"/>
        <v>6</v>
      </c>
      <c r="P503" s="14">
        <f>'STable 1.5'!C24</f>
        <v>0</v>
      </c>
    </row>
    <row r="504" spans="1:16" x14ac:dyDescent="0.2">
      <c r="A504" s="313" t="str">
        <f t="shared" ref="A504:A509" si="91">B504&amp;"_"&amp;C504&amp;"_"&amp;".... "&amp;D504</f>
        <v>0503_T1.5_.... Currency and deposits 2/ (External Assets in Debt Instruments )</v>
      </c>
      <c r="B504" s="373" t="s">
        <v>3331</v>
      </c>
      <c r="C504" s="374" t="s">
        <v>2826</v>
      </c>
      <c r="D504" s="318" t="s">
        <v>3936</v>
      </c>
      <c r="E504" s="544" t="str">
        <f>B504&amp;"_"&amp;C504&amp;"_"&amp;F504&amp;", "&amp;G504&amp;", "&amp;H504</f>
        <v>0503_T1.5_Central Bank, Short-term, Currency and deposits (External Assets in Debt Instruments )</v>
      </c>
      <c r="F504" s="481" t="s">
        <v>55</v>
      </c>
      <c r="G504" s="482" t="s">
        <v>1</v>
      </c>
      <c r="H504" s="482" t="s">
        <v>4354</v>
      </c>
      <c r="I504" s="482"/>
      <c r="J504" s="463">
        <f t="shared" si="79"/>
        <v>0</v>
      </c>
      <c r="K504" s="311" t="s">
        <v>713</v>
      </c>
      <c r="L504">
        <f t="shared" si="80"/>
        <v>6</v>
      </c>
      <c r="P504" s="14">
        <f>'STable 1.5'!C25</f>
        <v>0</v>
      </c>
    </row>
    <row r="505" spans="1:16" x14ac:dyDescent="0.2">
      <c r="A505" s="313" t="str">
        <f t="shared" si="91"/>
        <v>0504_T1.5_.... Debt securities (External Assets in Debt Instruments )</v>
      </c>
      <c r="B505" s="373" t="s">
        <v>3332</v>
      </c>
      <c r="C505" s="374" t="s">
        <v>2826</v>
      </c>
      <c r="D505" s="318" t="s">
        <v>3937</v>
      </c>
      <c r="E505" s="544" t="str">
        <f t="shared" ref="E505:E509" si="92">B505&amp;"_"&amp;C505&amp;"_"&amp;F505&amp;", "&amp;G505&amp;", "&amp;H505</f>
        <v>0504_T1.5_Central Bank, Short-term, Debt securities (External Assets in Debt Instruments )</v>
      </c>
      <c r="F505" s="481" t="s">
        <v>55</v>
      </c>
      <c r="G505" s="482" t="s">
        <v>1</v>
      </c>
      <c r="H505" s="482" t="s">
        <v>3937</v>
      </c>
      <c r="I505" s="482"/>
      <c r="J505" s="463">
        <f t="shared" si="79"/>
        <v>0</v>
      </c>
      <c r="K505" s="311" t="s">
        <v>714</v>
      </c>
      <c r="L505">
        <f t="shared" si="80"/>
        <v>6</v>
      </c>
      <c r="P505" s="14">
        <f>'STable 1.5'!C26</f>
        <v>0</v>
      </c>
    </row>
    <row r="506" spans="1:16" x14ac:dyDescent="0.2">
      <c r="A506" s="313" t="str">
        <f t="shared" si="91"/>
        <v>0505_T1.5_.... Loans (External Assets in Debt Instruments )</v>
      </c>
      <c r="B506" s="373" t="s">
        <v>3333</v>
      </c>
      <c r="C506" s="374" t="s">
        <v>2826</v>
      </c>
      <c r="D506" s="318" t="s">
        <v>3938</v>
      </c>
      <c r="E506" s="544" t="str">
        <f t="shared" si="92"/>
        <v>0505_T1.5_Central Bank, Short-term, Loans (External Assets in Debt Instruments )</v>
      </c>
      <c r="F506" s="481" t="s">
        <v>55</v>
      </c>
      <c r="G506" s="482" t="s">
        <v>1</v>
      </c>
      <c r="H506" s="482" t="s">
        <v>3938</v>
      </c>
      <c r="I506" s="482"/>
      <c r="J506" s="463">
        <f t="shared" si="79"/>
        <v>0</v>
      </c>
      <c r="K506" s="311" t="s">
        <v>715</v>
      </c>
      <c r="L506">
        <f t="shared" si="80"/>
        <v>6</v>
      </c>
      <c r="P506" s="14">
        <f>'STable 1.5'!C27</f>
        <v>0</v>
      </c>
    </row>
    <row r="507" spans="1:16" x14ac:dyDescent="0.2">
      <c r="A507" s="313" t="str">
        <f t="shared" si="91"/>
        <v>0506_T1.5_.... Trade credit and advances (External Assets in Debt Instruments )</v>
      </c>
      <c r="B507" s="373" t="s">
        <v>3334</v>
      </c>
      <c r="C507" s="374" t="s">
        <v>2826</v>
      </c>
      <c r="D507" s="318" t="s">
        <v>3939</v>
      </c>
      <c r="E507" s="544" t="str">
        <f t="shared" si="92"/>
        <v>0506_T1.5_Central Bank, Short-term, Trade credit and advances (External Assets in Debt Instruments )</v>
      </c>
      <c r="F507" s="481" t="s">
        <v>55</v>
      </c>
      <c r="G507" s="482" t="s">
        <v>1</v>
      </c>
      <c r="H507" s="482" t="s">
        <v>3939</v>
      </c>
      <c r="I507" s="482"/>
      <c r="J507" s="463">
        <f t="shared" si="79"/>
        <v>0</v>
      </c>
      <c r="K507" s="311" t="s">
        <v>716</v>
      </c>
      <c r="L507">
        <f t="shared" si="80"/>
        <v>6</v>
      </c>
      <c r="P507" s="14">
        <f>'STable 1.5'!C28</f>
        <v>0</v>
      </c>
    </row>
    <row r="508" spans="1:16" x14ac:dyDescent="0.2">
      <c r="A508" s="313" t="str">
        <f t="shared" si="91"/>
        <v>0507_T1.5_.... Unallocated gold accounts included in monetary gold 3/ (External Assets in Debt Instruments )</v>
      </c>
      <c r="B508" s="373" t="s">
        <v>3335</v>
      </c>
      <c r="C508" s="374" t="s">
        <v>2826</v>
      </c>
      <c r="D508" s="318" t="s">
        <v>4235</v>
      </c>
      <c r="E508" s="544" t="str">
        <f t="shared" si="92"/>
        <v>0507_T1.5_Central Bank, Short-term, Unallocated gold accounts included in monetary gold (External Assets in Debt Instruments )</v>
      </c>
      <c r="F508" s="481" t="s">
        <v>55</v>
      </c>
      <c r="G508" s="482" t="s">
        <v>1</v>
      </c>
      <c r="H508" s="482" t="s">
        <v>4355</v>
      </c>
      <c r="I508" s="482"/>
      <c r="J508" s="463">
        <f t="shared" si="79"/>
        <v>0</v>
      </c>
      <c r="K508" s="311" t="s">
        <v>717</v>
      </c>
      <c r="L508">
        <f t="shared" si="80"/>
        <v>6</v>
      </c>
      <c r="P508" s="14">
        <f>'STable 1.5'!C29</f>
        <v>0</v>
      </c>
    </row>
    <row r="509" spans="1:16" x14ac:dyDescent="0.2">
      <c r="A509" s="313" t="str">
        <f t="shared" si="91"/>
        <v>0508_T1.5_.... Other debt instruments 4/ 5/ (External Assets in Debt Instruments )</v>
      </c>
      <c r="B509" s="373" t="s">
        <v>3336</v>
      </c>
      <c r="C509" s="374" t="s">
        <v>2826</v>
      </c>
      <c r="D509" s="318" t="s">
        <v>4236</v>
      </c>
      <c r="E509" s="544" t="str">
        <f t="shared" si="92"/>
        <v>0508_T1.5_Central Bank, Short-term, Other debt instruments 4/ 5/ (External Assets in Debt Instruments )</v>
      </c>
      <c r="F509" s="481" t="s">
        <v>55</v>
      </c>
      <c r="G509" s="482" t="s">
        <v>1</v>
      </c>
      <c r="H509" s="482" t="s">
        <v>4236</v>
      </c>
      <c r="I509" s="482"/>
      <c r="J509" s="463">
        <f t="shared" si="79"/>
        <v>0</v>
      </c>
      <c r="K509" s="311" t="s">
        <v>718</v>
      </c>
      <c r="L509">
        <f t="shared" si="80"/>
        <v>6</v>
      </c>
      <c r="P509" s="14">
        <f>'STable 1.5'!C30</f>
        <v>0</v>
      </c>
    </row>
    <row r="510" spans="1:16" x14ac:dyDescent="0.2">
      <c r="A510" s="313" t="str">
        <f>B510&amp;"_"&amp;C510&amp;"_"&amp;".. "&amp;D510</f>
        <v>0509_T1.5_.. Long-term (External Assets in Debt Instruments )</v>
      </c>
      <c r="B510" s="373" t="s">
        <v>3337</v>
      </c>
      <c r="C510" s="374" t="s">
        <v>2826</v>
      </c>
      <c r="D510" s="317" t="s">
        <v>3940</v>
      </c>
      <c r="E510" s="544" t="str">
        <f>B510&amp;"_"&amp;C510&amp;"_"&amp;F510&amp;", "&amp;G510</f>
        <v>0509_T1.5_Central Bank, Long-term (External Assets in Debt Instruments )</v>
      </c>
      <c r="F510" s="481" t="s">
        <v>55</v>
      </c>
      <c r="G510" s="482" t="s">
        <v>3940</v>
      </c>
      <c r="H510" s="317"/>
      <c r="I510" s="317"/>
      <c r="J510" s="463">
        <f t="shared" si="79"/>
        <v>0</v>
      </c>
      <c r="K510" s="311" t="s">
        <v>719</v>
      </c>
      <c r="L510">
        <f t="shared" si="80"/>
        <v>6</v>
      </c>
      <c r="P510" s="14">
        <f>'STable 1.5'!C31</f>
        <v>0</v>
      </c>
    </row>
    <row r="511" spans="1:16" x14ac:dyDescent="0.2">
      <c r="A511" s="313" t="str">
        <f t="shared" ref="A511:A516" si="93">B511&amp;"_"&amp;C511&amp;"_"&amp;".... "&amp;D511</f>
        <v>0510_T1.5_.... Special drawing rights (SDRs) (External Assets in Debt Instruments )</v>
      </c>
      <c r="B511" s="373" t="s">
        <v>3338</v>
      </c>
      <c r="C511" s="374" t="s">
        <v>2826</v>
      </c>
      <c r="D511" s="318" t="s">
        <v>3941</v>
      </c>
      <c r="E511" s="544" t="str">
        <f>B511&amp;"_"&amp;C511&amp;"_"&amp;F511&amp;", "&amp;G511&amp;", "&amp;H511</f>
        <v>0510_T1.5_Central Bank, Long-term, Special drawing rights (SDRs) (External Assets in Debt Instruments )</v>
      </c>
      <c r="F511" s="481" t="s">
        <v>55</v>
      </c>
      <c r="G511" s="482" t="s">
        <v>3</v>
      </c>
      <c r="H511" s="482" t="s">
        <v>3941</v>
      </c>
      <c r="I511" s="482"/>
      <c r="J511" s="463">
        <f t="shared" si="79"/>
        <v>0</v>
      </c>
      <c r="K511" s="311" t="s">
        <v>720</v>
      </c>
      <c r="L511">
        <f t="shared" si="80"/>
        <v>6</v>
      </c>
      <c r="P511" s="14">
        <f>'STable 1.5'!C32</f>
        <v>0</v>
      </c>
    </row>
    <row r="512" spans="1:16" x14ac:dyDescent="0.2">
      <c r="A512" s="313" t="str">
        <f t="shared" si="93"/>
        <v>0511_T1.5_.... Currency and deposits 2/ (External Assets in Debt Instruments )</v>
      </c>
      <c r="B512" s="373" t="s">
        <v>3339</v>
      </c>
      <c r="C512" s="374" t="s">
        <v>2826</v>
      </c>
      <c r="D512" s="318" t="s">
        <v>3936</v>
      </c>
      <c r="E512" s="544" t="str">
        <f t="shared" ref="E512:E516" si="94">B512&amp;"_"&amp;C512&amp;"_"&amp;F512&amp;", "&amp;G512&amp;", "&amp;H512</f>
        <v>0511_T1.5_Central Bank, Long-term, Currency and deposits (External Assets in Debt Instruments )</v>
      </c>
      <c r="F512" s="481" t="s">
        <v>55</v>
      </c>
      <c r="G512" s="482" t="s">
        <v>3</v>
      </c>
      <c r="H512" s="482" t="s">
        <v>4354</v>
      </c>
      <c r="I512" s="482"/>
      <c r="J512" s="463">
        <f t="shared" si="79"/>
        <v>0</v>
      </c>
      <c r="K512" s="311" t="s">
        <v>721</v>
      </c>
      <c r="L512">
        <f t="shared" si="80"/>
        <v>6</v>
      </c>
      <c r="P512" s="14">
        <f>'STable 1.5'!C33</f>
        <v>0</v>
      </c>
    </row>
    <row r="513" spans="1:16" x14ac:dyDescent="0.2">
      <c r="A513" s="313" t="str">
        <f t="shared" si="93"/>
        <v>0512_T1.5_.... Debt securities (External Assets in Debt Instruments )</v>
      </c>
      <c r="B513" s="373" t="s">
        <v>3340</v>
      </c>
      <c r="C513" s="374" t="s">
        <v>2826</v>
      </c>
      <c r="D513" s="318" t="s">
        <v>3937</v>
      </c>
      <c r="E513" s="544" t="str">
        <f t="shared" si="94"/>
        <v>0512_T1.5_Central Bank, Long-term, Debt securities (External Assets in Debt Instruments )</v>
      </c>
      <c r="F513" s="481" t="s">
        <v>55</v>
      </c>
      <c r="G513" s="482" t="s">
        <v>3</v>
      </c>
      <c r="H513" s="482" t="s">
        <v>3937</v>
      </c>
      <c r="I513" s="482"/>
      <c r="J513" s="463">
        <f t="shared" si="79"/>
        <v>0</v>
      </c>
      <c r="K513" s="311" t="s">
        <v>722</v>
      </c>
      <c r="L513">
        <f t="shared" si="80"/>
        <v>6</v>
      </c>
      <c r="P513" s="14">
        <f>'STable 1.5'!C34</f>
        <v>0</v>
      </c>
    </row>
    <row r="514" spans="1:16" x14ac:dyDescent="0.2">
      <c r="A514" s="313" t="str">
        <f t="shared" si="93"/>
        <v>0513_T1.5_.... Loans (External Assets in Debt Instruments )</v>
      </c>
      <c r="B514" s="373" t="s">
        <v>3341</v>
      </c>
      <c r="C514" s="374" t="s">
        <v>2826</v>
      </c>
      <c r="D514" s="318" t="s">
        <v>3938</v>
      </c>
      <c r="E514" s="544" t="str">
        <f t="shared" si="94"/>
        <v>0513_T1.5_Central Bank, Long-term, Loans (External Assets in Debt Instruments )</v>
      </c>
      <c r="F514" s="481" t="s">
        <v>55</v>
      </c>
      <c r="G514" s="482" t="s">
        <v>3</v>
      </c>
      <c r="H514" s="482" t="s">
        <v>3938</v>
      </c>
      <c r="I514" s="482"/>
      <c r="J514" s="463">
        <f t="shared" si="79"/>
        <v>0</v>
      </c>
      <c r="K514" s="311" t="s">
        <v>723</v>
      </c>
      <c r="L514">
        <f t="shared" si="80"/>
        <v>6</v>
      </c>
      <c r="P514" s="14">
        <f>'STable 1.5'!C35</f>
        <v>0</v>
      </c>
    </row>
    <row r="515" spans="1:16" x14ac:dyDescent="0.2">
      <c r="A515" s="313" t="str">
        <f t="shared" si="93"/>
        <v>0514_T1.5_.... Trade credit and advances (External Assets in Debt Instruments )</v>
      </c>
      <c r="B515" s="373" t="s">
        <v>3342</v>
      </c>
      <c r="C515" s="374" t="s">
        <v>2826</v>
      </c>
      <c r="D515" s="318" t="s">
        <v>3939</v>
      </c>
      <c r="E515" s="544" t="str">
        <f t="shared" si="94"/>
        <v>0514_T1.5_Central Bank, Long-term, Trade credit and advances (External Assets in Debt Instruments )</v>
      </c>
      <c r="F515" s="481" t="s">
        <v>55</v>
      </c>
      <c r="G515" s="482" t="s">
        <v>3</v>
      </c>
      <c r="H515" s="482" t="s">
        <v>3939</v>
      </c>
      <c r="I515" s="482"/>
      <c r="J515" s="463">
        <f t="shared" si="79"/>
        <v>0</v>
      </c>
      <c r="K515" s="311" t="s">
        <v>724</v>
      </c>
      <c r="L515">
        <f t="shared" si="80"/>
        <v>6</v>
      </c>
      <c r="P515" s="14">
        <f>'STable 1.5'!C36</f>
        <v>0</v>
      </c>
    </row>
    <row r="516" spans="1:16" x14ac:dyDescent="0.2">
      <c r="A516" s="313" t="str">
        <f t="shared" si="93"/>
        <v>0515_T1.5_.... Other debt instruments 4/ (External Assets in Debt Instruments )</v>
      </c>
      <c r="B516" s="373" t="s">
        <v>3343</v>
      </c>
      <c r="C516" s="374" t="s">
        <v>2826</v>
      </c>
      <c r="D516" s="318" t="s">
        <v>4237</v>
      </c>
      <c r="E516" s="544" t="str">
        <f t="shared" si="94"/>
        <v>0515_T1.5_Central Bank, Long-term, Other debt instruments (External Assets in Debt Instruments )</v>
      </c>
      <c r="F516" s="481" t="s">
        <v>55</v>
      </c>
      <c r="G516" s="482" t="s">
        <v>3</v>
      </c>
      <c r="H516" s="482" t="s">
        <v>4356</v>
      </c>
      <c r="I516" s="482"/>
      <c r="J516" s="463">
        <f t="shared" ref="J516:J579" si="95">J515</f>
        <v>0</v>
      </c>
      <c r="K516" s="311" t="s">
        <v>725</v>
      </c>
      <c r="L516">
        <f t="shared" ref="L516:L579" si="96">L515</f>
        <v>6</v>
      </c>
      <c r="P516" s="14">
        <f>'STable 1.5'!C37</f>
        <v>0</v>
      </c>
    </row>
    <row r="517" spans="1:16" x14ac:dyDescent="0.2">
      <c r="A517" s="313" t="str">
        <f>B517&amp;"_"&amp;C517&amp;"_"&amp;D517</f>
        <v>0516_T1.5_Deposit-Taking Corporations, except the Central Bank (External Assets in Debt Instruments )</v>
      </c>
      <c r="B517" s="373" t="s">
        <v>3344</v>
      </c>
      <c r="C517" s="374" t="s">
        <v>2826</v>
      </c>
      <c r="D517" s="316" t="s">
        <v>3943</v>
      </c>
      <c r="E517" s="544" t="str">
        <f>B517&amp;"_"&amp;C517&amp;"_"&amp;F517</f>
        <v>0516_T1.5_Deposit-Taking Corporations, except the Central Bank (External Assets in Debt Instruments )</v>
      </c>
      <c r="F517" s="316" t="s">
        <v>3943</v>
      </c>
      <c r="G517" s="316"/>
      <c r="H517" s="316"/>
      <c r="I517" s="316"/>
      <c r="J517" s="463">
        <f t="shared" si="95"/>
        <v>0</v>
      </c>
      <c r="K517" s="311" t="s">
        <v>726</v>
      </c>
      <c r="L517">
        <f t="shared" si="96"/>
        <v>6</v>
      </c>
      <c r="P517" s="14">
        <f>'STable 1.5'!C38</f>
        <v>0</v>
      </c>
    </row>
    <row r="518" spans="1:16" x14ac:dyDescent="0.2">
      <c r="A518" s="313" t="str">
        <f>B518&amp;"_"&amp;C518&amp;"_"&amp;".. "&amp;D518</f>
        <v>0517_T1.5_.. Short-term (External Assets in Debt Instruments )</v>
      </c>
      <c r="B518" s="373" t="s">
        <v>3345</v>
      </c>
      <c r="C518" s="374" t="s">
        <v>2826</v>
      </c>
      <c r="D518" s="317" t="s">
        <v>3935</v>
      </c>
      <c r="E518" s="544" t="str">
        <f>B518&amp;"_"&amp;C518&amp;"_"&amp;F518&amp;", "&amp;G518</f>
        <v>0517_T1.5_Deposit-Taking Corporations, except the Central Bank, Short-term (External Assets in Debt Instruments )</v>
      </c>
      <c r="F518" s="481" t="s">
        <v>56</v>
      </c>
      <c r="G518" s="482" t="s">
        <v>3935</v>
      </c>
      <c r="H518" s="317"/>
      <c r="I518" s="317"/>
      <c r="J518" s="463">
        <f t="shared" si="95"/>
        <v>0</v>
      </c>
      <c r="K518" s="311" t="s">
        <v>727</v>
      </c>
      <c r="L518">
        <f t="shared" si="96"/>
        <v>6</v>
      </c>
      <c r="P518" s="14">
        <f>'STable 1.5'!C39</f>
        <v>0</v>
      </c>
    </row>
    <row r="519" spans="1:16" x14ac:dyDescent="0.2">
      <c r="A519" s="313" t="str">
        <f>B519&amp;"_"&amp;C519&amp;"_"&amp;".... "&amp;D519</f>
        <v>0518_T1.5_.... Currency and deposits 2/ (External Assets in Debt Instruments )</v>
      </c>
      <c r="B519" s="373" t="s">
        <v>3346</v>
      </c>
      <c r="C519" s="374" t="s">
        <v>2826</v>
      </c>
      <c r="D519" s="318" t="s">
        <v>3936</v>
      </c>
      <c r="E519" s="544" t="str">
        <f>B519&amp;"_"&amp;C519&amp;"_"&amp;F519&amp;", "&amp;G519&amp;", "&amp;H519</f>
        <v>0518_T1.5_Deposit-Taking Corporations, except the Central Bank, Short-term, Currency and deposits (External Assets in Debt Instruments )</v>
      </c>
      <c r="F519" s="481" t="s">
        <v>56</v>
      </c>
      <c r="G519" s="482" t="s">
        <v>1</v>
      </c>
      <c r="H519" s="482" t="s">
        <v>4354</v>
      </c>
      <c r="I519" s="482"/>
      <c r="J519" s="463">
        <f t="shared" si="95"/>
        <v>0</v>
      </c>
      <c r="K519" s="311" t="s">
        <v>728</v>
      </c>
      <c r="L519">
        <f t="shared" si="96"/>
        <v>6</v>
      </c>
      <c r="P519" s="14">
        <f>'STable 1.5'!C40</f>
        <v>0</v>
      </c>
    </row>
    <row r="520" spans="1:16" x14ac:dyDescent="0.2">
      <c r="A520" s="313" t="str">
        <f>B520&amp;"_"&amp;C520&amp;"_"&amp;".... "&amp;D520</f>
        <v>0519_T1.5_.... Debt securities (External Assets in Debt Instruments )</v>
      </c>
      <c r="B520" s="373" t="s">
        <v>3347</v>
      </c>
      <c r="C520" s="374" t="s">
        <v>2826</v>
      </c>
      <c r="D520" s="318" t="s">
        <v>3937</v>
      </c>
      <c r="E520" s="544" t="str">
        <f t="shared" ref="E520:E523" si="97">B520&amp;"_"&amp;C520&amp;"_"&amp;F520&amp;", "&amp;G520&amp;", "&amp;H520</f>
        <v>0519_T1.5_Deposit-Taking Corporations, except the Central Bank, Short-term, Debt securities (External Assets in Debt Instruments )</v>
      </c>
      <c r="F520" s="481" t="s">
        <v>56</v>
      </c>
      <c r="G520" s="482" t="s">
        <v>1</v>
      </c>
      <c r="H520" s="482" t="s">
        <v>3937</v>
      </c>
      <c r="I520" s="482"/>
      <c r="J520" s="463">
        <f t="shared" si="95"/>
        <v>0</v>
      </c>
      <c r="K520" s="311" t="s">
        <v>729</v>
      </c>
      <c r="L520">
        <f t="shared" si="96"/>
        <v>6</v>
      </c>
      <c r="P520" s="14">
        <f>'STable 1.5'!C41</f>
        <v>0</v>
      </c>
    </row>
    <row r="521" spans="1:16" x14ac:dyDescent="0.2">
      <c r="A521" s="313" t="str">
        <f>B521&amp;"_"&amp;C521&amp;"_"&amp;".... "&amp;D521</f>
        <v>0520_T1.5_.... Loans (External Assets in Debt Instruments )</v>
      </c>
      <c r="B521" s="373" t="s">
        <v>3348</v>
      </c>
      <c r="C521" s="374" t="s">
        <v>2826</v>
      </c>
      <c r="D521" s="318" t="s">
        <v>3938</v>
      </c>
      <c r="E521" s="544" t="str">
        <f t="shared" si="97"/>
        <v>0520_T1.5_Deposit-Taking Corporations, except the Central Bank, Short-term, Loans (External Assets in Debt Instruments )</v>
      </c>
      <c r="F521" s="481" t="s">
        <v>56</v>
      </c>
      <c r="G521" s="482" t="s">
        <v>1</v>
      </c>
      <c r="H521" s="482" t="s">
        <v>3938</v>
      </c>
      <c r="I521" s="482"/>
      <c r="J521" s="463">
        <f t="shared" si="95"/>
        <v>0</v>
      </c>
      <c r="K521" s="311" t="s">
        <v>730</v>
      </c>
      <c r="L521">
        <f t="shared" si="96"/>
        <v>6</v>
      </c>
      <c r="P521" s="14">
        <f>'STable 1.5'!C42</f>
        <v>0</v>
      </c>
    </row>
    <row r="522" spans="1:16" x14ac:dyDescent="0.2">
      <c r="A522" s="313" t="str">
        <f>B522&amp;"_"&amp;C522&amp;"_"&amp;".... "&amp;D522</f>
        <v>0521_T1.5_.... Trade credit and advances (External Assets in Debt Instruments )</v>
      </c>
      <c r="B522" s="373" t="s">
        <v>3349</v>
      </c>
      <c r="C522" s="374" t="s">
        <v>2826</v>
      </c>
      <c r="D522" s="318" t="s">
        <v>3939</v>
      </c>
      <c r="E522" s="544" t="str">
        <f t="shared" si="97"/>
        <v>0521_T1.5_Deposit-Taking Corporations, except the Central Bank, Short-term, Trade credit and advances (External Assets in Debt Instruments )</v>
      </c>
      <c r="F522" s="481" t="s">
        <v>56</v>
      </c>
      <c r="G522" s="482" t="s">
        <v>1</v>
      </c>
      <c r="H522" s="482" t="s">
        <v>3939</v>
      </c>
      <c r="I522" s="482"/>
      <c r="J522" s="463">
        <f t="shared" si="95"/>
        <v>0</v>
      </c>
      <c r="K522" s="311" t="s">
        <v>731</v>
      </c>
      <c r="L522">
        <f t="shared" si="96"/>
        <v>6</v>
      </c>
      <c r="P522" s="14">
        <f>'STable 1.5'!C43</f>
        <v>0</v>
      </c>
    </row>
    <row r="523" spans="1:16" x14ac:dyDescent="0.2">
      <c r="A523" s="313" t="str">
        <f>B523&amp;"_"&amp;C523&amp;"_"&amp;".... "&amp;D523</f>
        <v>0522_T1.5_.... Other debt instruments 4/ 5/ (External Assets in Debt Instruments )</v>
      </c>
      <c r="B523" s="373" t="s">
        <v>3350</v>
      </c>
      <c r="C523" s="374" t="s">
        <v>2826</v>
      </c>
      <c r="D523" s="318" t="s">
        <v>4236</v>
      </c>
      <c r="E523" s="544" t="str">
        <f t="shared" si="97"/>
        <v>0522_T1.5_Deposit-Taking Corporations, except the Central Bank, Short-term, Other debt instruments (External Assets in Debt Instruments )</v>
      </c>
      <c r="F523" s="481" t="s">
        <v>56</v>
      </c>
      <c r="G523" s="482" t="s">
        <v>1</v>
      </c>
      <c r="H523" s="482" t="s">
        <v>4356</v>
      </c>
      <c r="I523" s="482"/>
      <c r="J523" s="463">
        <f t="shared" si="95"/>
        <v>0</v>
      </c>
      <c r="K523" s="311" t="s">
        <v>732</v>
      </c>
      <c r="L523">
        <f t="shared" si="96"/>
        <v>6</v>
      </c>
      <c r="P523" s="14">
        <f>'STable 1.5'!C44</f>
        <v>0</v>
      </c>
    </row>
    <row r="524" spans="1:16" x14ac:dyDescent="0.2">
      <c r="A524" s="313" t="str">
        <f>B524&amp;"_"&amp;C524&amp;"_"&amp;".. "&amp;D524</f>
        <v>0523_T1.5_.. Long-term (External Assets in Debt Instruments )</v>
      </c>
      <c r="B524" s="373" t="s">
        <v>3351</v>
      </c>
      <c r="C524" s="374" t="s">
        <v>2826</v>
      </c>
      <c r="D524" s="317" t="s">
        <v>3940</v>
      </c>
      <c r="E524" s="544" t="str">
        <f>B524&amp;"_"&amp;C524&amp;"_"&amp;F524&amp;", "&amp;G524</f>
        <v>0523_T1.5_Deposit-Taking Corporations, except the Central Bank, Long-term (External Assets in Debt Instruments )</v>
      </c>
      <c r="F524" s="481" t="s">
        <v>56</v>
      </c>
      <c r="G524" s="482" t="s">
        <v>3940</v>
      </c>
      <c r="H524" s="317"/>
      <c r="I524" s="317"/>
      <c r="J524" s="463">
        <f t="shared" si="95"/>
        <v>0</v>
      </c>
      <c r="K524" s="311" t="s">
        <v>733</v>
      </c>
      <c r="L524">
        <f t="shared" si="96"/>
        <v>6</v>
      </c>
      <c r="P524" s="14">
        <f>'STable 1.5'!C45</f>
        <v>0</v>
      </c>
    </row>
    <row r="525" spans="1:16" x14ac:dyDescent="0.2">
      <c r="A525" s="313" t="str">
        <f>B525&amp;"_"&amp;C525&amp;"_"&amp;".... "&amp;D525</f>
        <v>0524_T1.5_.... Currency and deposits 2/ (External Assets in Debt Instruments )</v>
      </c>
      <c r="B525" s="373" t="s">
        <v>3352</v>
      </c>
      <c r="C525" s="374" t="s">
        <v>2826</v>
      </c>
      <c r="D525" s="318" t="s">
        <v>3936</v>
      </c>
      <c r="E525" s="544" t="str">
        <f>B525&amp;"_"&amp;C525&amp;"_"&amp;F525&amp;", "&amp;G525&amp;", "&amp;H525</f>
        <v>0524_T1.5_Deposit-Taking Corporations, except the Central Bank, Long-term, Currency and deposits (External Assets in Debt Instruments )</v>
      </c>
      <c r="F525" s="481" t="s">
        <v>56</v>
      </c>
      <c r="G525" s="482" t="s">
        <v>3</v>
      </c>
      <c r="H525" s="482" t="s">
        <v>4354</v>
      </c>
      <c r="I525" s="482"/>
      <c r="J525" s="463">
        <f t="shared" si="95"/>
        <v>0</v>
      </c>
      <c r="K525" s="311" t="s">
        <v>734</v>
      </c>
      <c r="L525">
        <f t="shared" si="96"/>
        <v>6</v>
      </c>
      <c r="P525" s="14">
        <f>'STable 1.5'!C46</f>
        <v>0</v>
      </c>
    </row>
    <row r="526" spans="1:16" x14ac:dyDescent="0.2">
      <c r="A526" s="313" t="str">
        <f>B526&amp;"_"&amp;C526&amp;"_"&amp;".... "&amp;D526</f>
        <v>0525_T1.5_.... Debt securities (External Assets in Debt Instruments )</v>
      </c>
      <c r="B526" s="373" t="s">
        <v>3353</v>
      </c>
      <c r="C526" s="374" t="s">
        <v>2826</v>
      </c>
      <c r="D526" s="318" t="s">
        <v>3937</v>
      </c>
      <c r="E526" s="544" t="str">
        <f t="shared" ref="E526:E529" si="98">B526&amp;"_"&amp;C526&amp;"_"&amp;F526&amp;", "&amp;G526&amp;", "&amp;H526</f>
        <v>0525_T1.5_Deposit-Taking Corporations, except the Central Bank, Long-term, Debt securities (External Assets in Debt Instruments )</v>
      </c>
      <c r="F526" s="481" t="s">
        <v>56</v>
      </c>
      <c r="G526" s="482" t="s">
        <v>3</v>
      </c>
      <c r="H526" s="482" t="s">
        <v>3937</v>
      </c>
      <c r="I526" s="482"/>
      <c r="J526" s="463">
        <f t="shared" si="95"/>
        <v>0</v>
      </c>
      <c r="K526" s="311" t="s">
        <v>735</v>
      </c>
      <c r="L526">
        <f t="shared" si="96"/>
        <v>6</v>
      </c>
      <c r="P526" s="14">
        <f>'STable 1.5'!C47</f>
        <v>0</v>
      </c>
    </row>
    <row r="527" spans="1:16" x14ac:dyDescent="0.2">
      <c r="A527" s="313" t="str">
        <f>B527&amp;"_"&amp;C527&amp;"_"&amp;".... "&amp;D527</f>
        <v>0526_T1.5_.... Loans (External Assets in Debt Instruments )</v>
      </c>
      <c r="B527" s="373" t="s">
        <v>3354</v>
      </c>
      <c r="C527" s="374" t="s">
        <v>2826</v>
      </c>
      <c r="D527" s="318" t="s">
        <v>3938</v>
      </c>
      <c r="E527" s="544" t="str">
        <f t="shared" si="98"/>
        <v>0526_T1.5_Deposit-Taking Corporations, except the Central Bank, Long-term, Loans (External Assets in Debt Instruments )</v>
      </c>
      <c r="F527" s="481" t="s">
        <v>56</v>
      </c>
      <c r="G527" s="482" t="s">
        <v>3</v>
      </c>
      <c r="H527" s="482" t="s">
        <v>3938</v>
      </c>
      <c r="I527" s="482"/>
      <c r="J527" s="463">
        <f t="shared" si="95"/>
        <v>0</v>
      </c>
      <c r="K527" s="311" t="s">
        <v>736</v>
      </c>
      <c r="L527">
        <f t="shared" si="96"/>
        <v>6</v>
      </c>
      <c r="P527" s="14">
        <f>'STable 1.5'!C48</f>
        <v>0</v>
      </c>
    </row>
    <row r="528" spans="1:16" x14ac:dyDescent="0.2">
      <c r="A528" s="313" t="str">
        <f>B528&amp;"_"&amp;C528&amp;"_"&amp;".... "&amp;D528</f>
        <v>0527_T1.5_.... Trade credit and advances (External Assets in Debt Instruments )</v>
      </c>
      <c r="B528" s="373" t="s">
        <v>3355</v>
      </c>
      <c r="C528" s="374" t="s">
        <v>2826</v>
      </c>
      <c r="D528" s="318" t="s">
        <v>3939</v>
      </c>
      <c r="E528" s="544" t="str">
        <f t="shared" si="98"/>
        <v>0527_T1.5_Deposit-Taking Corporations, except the Central Bank, Long-term, Trade credit and advances (External Assets in Debt Instruments )</v>
      </c>
      <c r="F528" s="481" t="s">
        <v>56</v>
      </c>
      <c r="G528" s="482" t="s">
        <v>3</v>
      </c>
      <c r="H528" s="482" t="s">
        <v>3939</v>
      </c>
      <c r="I528" s="482"/>
      <c r="J528" s="463">
        <f t="shared" si="95"/>
        <v>0</v>
      </c>
      <c r="K528" s="311" t="s">
        <v>737</v>
      </c>
      <c r="L528">
        <f t="shared" si="96"/>
        <v>6</v>
      </c>
      <c r="P528" s="14">
        <f>'STable 1.5'!C49</f>
        <v>0</v>
      </c>
    </row>
    <row r="529" spans="1:16" x14ac:dyDescent="0.2">
      <c r="A529" s="313" t="str">
        <f>B529&amp;"_"&amp;C529&amp;"_"&amp;".... "&amp;D529</f>
        <v>0528_T1.5_.... Other debt instruments 4/ (External Assets in Debt Instruments )</v>
      </c>
      <c r="B529" s="373" t="s">
        <v>3356</v>
      </c>
      <c r="C529" s="374" t="s">
        <v>2826</v>
      </c>
      <c r="D529" s="318" t="s">
        <v>4237</v>
      </c>
      <c r="E529" s="544" t="str">
        <f t="shared" si="98"/>
        <v>0528_T1.5_Deposit-Taking Corporations, except the Central Bank, Long-term, Other debt instruments (External Assets in Debt Instruments )</v>
      </c>
      <c r="F529" s="481" t="s">
        <v>56</v>
      </c>
      <c r="G529" s="482" t="s">
        <v>3</v>
      </c>
      <c r="H529" s="482" t="s">
        <v>4356</v>
      </c>
      <c r="I529" s="482"/>
      <c r="J529" s="463">
        <f t="shared" si="95"/>
        <v>0</v>
      </c>
      <c r="K529" s="311" t="s">
        <v>738</v>
      </c>
      <c r="L529">
        <f t="shared" si="96"/>
        <v>6</v>
      </c>
      <c r="P529" s="14">
        <f>'STable 1.5'!C50</f>
        <v>0</v>
      </c>
    </row>
    <row r="530" spans="1:16" x14ac:dyDescent="0.2">
      <c r="A530" s="313" t="str">
        <f>B530&amp;"_"&amp;C530&amp;"_"&amp;D530</f>
        <v>0529_T1.5_Other Sectors (External Assets in Debt Instruments )</v>
      </c>
      <c r="B530" s="373" t="s">
        <v>3357</v>
      </c>
      <c r="C530" s="374" t="s">
        <v>2826</v>
      </c>
      <c r="D530" s="316" t="s">
        <v>3944</v>
      </c>
      <c r="E530" s="544" t="str">
        <f>B530&amp;"_"&amp;C530&amp;"_"&amp;F530</f>
        <v>0529_T1.5_Other Sectors (External Assets in Debt Instruments )</v>
      </c>
      <c r="F530" s="316" t="s">
        <v>3944</v>
      </c>
      <c r="G530" s="316"/>
      <c r="H530" s="316"/>
      <c r="I530" s="316"/>
      <c r="J530" s="463">
        <f t="shared" si="95"/>
        <v>0</v>
      </c>
      <c r="K530" s="311" t="s">
        <v>739</v>
      </c>
      <c r="L530">
        <f t="shared" si="96"/>
        <v>6</v>
      </c>
      <c r="P530" s="14">
        <f>'STable 1.5'!C51</f>
        <v>0</v>
      </c>
    </row>
    <row r="531" spans="1:16" x14ac:dyDescent="0.2">
      <c r="A531" s="313" t="str">
        <f>B531&amp;"_"&amp;C531&amp;"_"&amp;".. "&amp;D531</f>
        <v>0530_T1.5_.. Short-term (External Assets in Debt Instruments )</v>
      </c>
      <c r="B531" s="373" t="s">
        <v>3358</v>
      </c>
      <c r="C531" s="374" t="s">
        <v>2826</v>
      </c>
      <c r="D531" s="317" t="s">
        <v>3935</v>
      </c>
      <c r="E531" s="544" t="str">
        <f>B531&amp;"_"&amp;C531&amp;"_"&amp;F531&amp;", "&amp;G531</f>
        <v>0530_T1.5_Other Sectors, Short-term (External Assets in Debt Instruments )</v>
      </c>
      <c r="F531" s="481" t="s">
        <v>57</v>
      </c>
      <c r="G531" s="482" t="s">
        <v>3935</v>
      </c>
      <c r="H531" s="317"/>
      <c r="I531" s="317"/>
      <c r="J531" s="463">
        <f t="shared" si="95"/>
        <v>0</v>
      </c>
      <c r="K531" s="311" t="s">
        <v>740</v>
      </c>
      <c r="L531">
        <f t="shared" si="96"/>
        <v>6</v>
      </c>
      <c r="P531" s="14">
        <f>'STable 1.5'!C52</f>
        <v>0</v>
      </c>
    </row>
    <row r="532" spans="1:16" x14ac:dyDescent="0.2">
      <c r="A532" s="313" t="str">
        <f>B532&amp;"_"&amp;C532&amp;"_"&amp;".... "&amp;D532</f>
        <v>0531_T1.5_.... Currency and deposits 2/ (External Assets in Debt Instruments )</v>
      </c>
      <c r="B532" s="373" t="s">
        <v>3359</v>
      </c>
      <c r="C532" s="374" t="s">
        <v>2826</v>
      </c>
      <c r="D532" s="318" t="s">
        <v>3936</v>
      </c>
      <c r="E532" s="544" t="str">
        <f>B532&amp;"_"&amp;C532&amp;"_"&amp;F532&amp;", "&amp;G532&amp;", "&amp;H532</f>
        <v>0531_T1.5_Other Sectors, Short-term, Currency and deposits (External Assets in Debt Instruments )</v>
      </c>
      <c r="F532" s="481" t="s">
        <v>57</v>
      </c>
      <c r="G532" s="482" t="s">
        <v>1</v>
      </c>
      <c r="H532" s="482" t="s">
        <v>4354</v>
      </c>
      <c r="I532" s="482"/>
      <c r="J532" s="463">
        <f t="shared" si="95"/>
        <v>0</v>
      </c>
      <c r="K532" s="311" t="s">
        <v>741</v>
      </c>
      <c r="L532">
        <f t="shared" si="96"/>
        <v>6</v>
      </c>
      <c r="P532" s="14">
        <f>'STable 1.5'!C53</f>
        <v>0</v>
      </c>
    </row>
    <row r="533" spans="1:16" x14ac:dyDescent="0.2">
      <c r="A533" s="313" t="str">
        <f>B533&amp;"_"&amp;C533&amp;"_"&amp;".... "&amp;D533</f>
        <v>0532_T1.5_.... Debt securities (External Assets in Debt Instruments )</v>
      </c>
      <c r="B533" s="373" t="s">
        <v>3360</v>
      </c>
      <c r="C533" s="374" t="s">
        <v>2826</v>
      </c>
      <c r="D533" s="318" t="s">
        <v>3937</v>
      </c>
      <c r="E533" s="544" t="str">
        <f t="shared" ref="E533:E536" si="99">B533&amp;"_"&amp;C533&amp;"_"&amp;F533&amp;", "&amp;G533&amp;", "&amp;H533</f>
        <v>0532_T1.5_Other Sectors, Short-term, Debt securities (External Assets in Debt Instruments )</v>
      </c>
      <c r="F533" s="481" t="s">
        <v>57</v>
      </c>
      <c r="G533" s="482" t="s">
        <v>1</v>
      </c>
      <c r="H533" s="482" t="s">
        <v>3937</v>
      </c>
      <c r="I533" s="482"/>
      <c r="J533" s="463">
        <f t="shared" si="95"/>
        <v>0</v>
      </c>
      <c r="K533" s="311" t="s">
        <v>742</v>
      </c>
      <c r="L533">
        <f t="shared" si="96"/>
        <v>6</v>
      </c>
      <c r="P533" s="14">
        <f>'STable 1.5'!C54</f>
        <v>0</v>
      </c>
    </row>
    <row r="534" spans="1:16" x14ac:dyDescent="0.2">
      <c r="A534" s="313" t="str">
        <f>B534&amp;"_"&amp;C534&amp;"_"&amp;".... "&amp;D534</f>
        <v>0533_T1.5_.... Loans (External Assets in Debt Instruments )</v>
      </c>
      <c r="B534" s="373" t="s">
        <v>3361</v>
      </c>
      <c r="C534" s="374" t="s">
        <v>2826</v>
      </c>
      <c r="D534" s="318" t="s">
        <v>3938</v>
      </c>
      <c r="E534" s="544" t="str">
        <f t="shared" si="99"/>
        <v>0533_T1.5_Other Sectors, Short-term, Loans (External Assets in Debt Instruments )</v>
      </c>
      <c r="F534" s="481" t="s">
        <v>57</v>
      </c>
      <c r="G534" s="482" t="s">
        <v>1</v>
      </c>
      <c r="H534" s="482" t="s">
        <v>3938</v>
      </c>
      <c r="I534" s="482"/>
      <c r="J534" s="463">
        <f t="shared" si="95"/>
        <v>0</v>
      </c>
      <c r="K534" s="311" t="s">
        <v>743</v>
      </c>
      <c r="L534">
        <f t="shared" si="96"/>
        <v>6</v>
      </c>
      <c r="P534" s="14">
        <f>'STable 1.5'!C55</f>
        <v>0</v>
      </c>
    </row>
    <row r="535" spans="1:16" x14ac:dyDescent="0.2">
      <c r="A535" s="313" t="str">
        <f>B535&amp;"_"&amp;C535&amp;"_"&amp;".... "&amp;D535</f>
        <v>0534_T1.5_.... Trade credit and advances (External Assets in Debt Instruments )</v>
      </c>
      <c r="B535" s="373" t="s">
        <v>3362</v>
      </c>
      <c r="C535" s="374" t="s">
        <v>2826</v>
      </c>
      <c r="D535" s="318" t="s">
        <v>3939</v>
      </c>
      <c r="E535" s="544" t="str">
        <f t="shared" si="99"/>
        <v>0534_T1.5_Other Sectors, Short-term, Trade credit and advances (External Assets in Debt Instruments )</v>
      </c>
      <c r="F535" s="481" t="s">
        <v>57</v>
      </c>
      <c r="G535" s="482" t="s">
        <v>1</v>
      </c>
      <c r="H535" s="482" t="s">
        <v>3939</v>
      </c>
      <c r="I535" s="482"/>
      <c r="J535" s="463">
        <f t="shared" si="95"/>
        <v>0</v>
      </c>
      <c r="K535" s="311" t="s">
        <v>744</v>
      </c>
      <c r="L535">
        <f t="shared" si="96"/>
        <v>6</v>
      </c>
      <c r="P535" s="14">
        <f>'STable 1.5'!C56</f>
        <v>0</v>
      </c>
    </row>
    <row r="536" spans="1:16" x14ac:dyDescent="0.2">
      <c r="A536" s="313" t="str">
        <f>B536&amp;"_"&amp;C536&amp;"_"&amp;".... "&amp;D536</f>
        <v>0535_T1.5_.... Other debt instruments 4/ 5/ (External Assets in Debt Instruments )</v>
      </c>
      <c r="B536" s="373" t="s">
        <v>3363</v>
      </c>
      <c r="C536" s="374" t="s">
        <v>2826</v>
      </c>
      <c r="D536" s="318" t="s">
        <v>4236</v>
      </c>
      <c r="E536" s="544" t="str">
        <f t="shared" si="99"/>
        <v>0535_T1.5_Other Sectors, Short-term, Other debt instruments (External Assets in Debt Instruments )</v>
      </c>
      <c r="F536" s="481" t="s">
        <v>57</v>
      </c>
      <c r="G536" s="482" t="s">
        <v>1</v>
      </c>
      <c r="H536" s="482" t="s">
        <v>4356</v>
      </c>
      <c r="I536" s="482"/>
      <c r="J536" s="463">
        <f t="shared" si="95"/>
        <v>0</v>
      </c>
      <c r="K536" s="311" t="s">
        <v>745</v>
      </c>
      <c r="L536">
        <f t="shared" si="96"/>
        <v>6</v>
      </c>
      <c r="P536" s="14">
        <f>'STable 1.5'!C57</f>
        <v>0</v>
      </c>
    </row>
    <row r="537" spans="1:16" x14ac:dyDescent="0.2">
      <c r="A537" s="313" t="str">
        <f>B537&amp;"_"&amp;C537&amp;"_"&amp;".. "&amp;D537</f>
        <v>0536_T1.5_.. Long-term (External Assets in Debt Instruments )</v>
      </c>
      <c r="B537" s="373" t="s">
        <v>3364</v>
      </c>
      <c r="C537" s="374" t="s">
        <v>2826</v>
      </c>
      <c r="D537" s="317" t="s">
        <v>3940</v>
      </c>
      <c r="E537" s="544" t="str">
        <f>B537&amp;"_"&amp;C537&amp;"_"&amp;F537&amp;", "&amp;G537</f>
        <v>0536_T1.5_Other Sectors, Long-term (External Assets in Debt Instruments )</v>
      </c>
      <c r="F537" s="481" t="s">
        <v>57</v>
      </c>
      <c r="G537" s="482" t="s">
        <v>3940</v>
      </c>
      <c r="H537" s="317"/>
      <c r="I537" s="317"/>
      <c r="J537" s="463">
        <f t="shared" si="95"/>
        <v>0</v>
      </c>
      <c r="K537" s="311" t="s">
        <v>746</v>
      </c>
      <c r="L537">
        <f t="shared" si="96"/>
        <v>6</v>
      </c>
      <c r="P537" s="14">
        <f>'STable 1.5'!C58</f>
        <v>0</v>
      </c>
    </row>
    <row r="538" spans="1:16" x14ac:dyDescent="0.2">
      <c r="A538" s="313" t="str">
        <f>B538&amp;"_"&amp;C538&amp;"_"&amp;".... "&amp;D538</f>
        <v>0537_T1.5_.... Currency and deposits 2/ (External Assets in Debt Instruments )</v>
      </c>
      <c r="B538" s="373" t="s">
        <v>3365</v>
      </c>
      <c r="C538" s="374" t="s">
        <v>2826</v>
      </c>
      <c r="D538" s="318" t="s">
        <v>3936</v>
      </c>
      <c r="E538" s="544" t="str">
        <f>B538&amp;"_"&amp;C538&amp;"_"&amp;F538&amp;", "&amp;G538&amp;", "&amp;H538</f>
        <v>0537_T1.5_Other Sectors, Long-term, Currency and deposits (External Assets in Debt Instruments )</v>
      </c>
      <c r="F538" s="481" t="s">
        <v>57</v>
      </c>
      <c r="G538" s="482" t="s">
        <v>3</v>
      </c>
      <c r="H538" s="482" t="s">
        <v>4354</v>
      </c>
      <c r="I538" s="482"/>
      <c r="J538" s="463">
        <f t="shared" si="95"/>
        <v>0</v>
      </c>
      <c r="K538" s="311" t="s">
        <v>747</v>
      </c>
      <c r="L538">
        <f t="shared" si="96"/>
        <v>6</v>
      </c>
      <c r="P538" s="14">
        <f>'STable 1.5'!C59</f>
        <v>0</v>
      </c>
    </row>
    <row r="539" spans="1:16" x14ac:dyDescent="0.2">
      <c r="A539" s="313" t="str">
        <f>B539&amp;"_"&amp;C539&amp;"_"&amp;".... "&amp;D539</f>
        <v>0538_T1.5_.... Debt securities (External Assets in Debt Instruments )</v>
      </c>
      <c r="B539" s="373" t="s">
        <v>3366</v>
      </c>
      <c r="C539" s="374" t="s">
        <v>2826</v>
      </c>
      <c r="D539" s="318" t="s">
        <v>3937</v>
      </c>
      <c r="E539" s="544" t="str">
        <f t="shared" ref="E539:E542" si="100">B539&amp;"_"&amp;C539&amp;"_"&amp;F539&amp;", "&amp;G539&amp;", "&amp;H539</f>
        <v>0538_T1.5_Other Sectors, Long-term, Debt securities (External Assets in Debt Instruments )</v>
      </c>
      <c r="F539" s="481" t="s">
        <v>57</v>
      </c>
      <c r="G539" s="482" t="s">
        <v>3</v>
      </c>
      <c r="H539" s="482" t="s">
        <v>3937</v>
      </c>
      <c r="I539" s="482"/>
      <c r="J539" s="463">
        <f t="shared" si="95"/>
        <v>0</v>
      </c>
      <c r="K539" s="311" t="s">
        <v>748</v>
      </c>
      <c r="L539">
        <f t="shared" si="96"/>
        <v>6</v>
      </c>
      <c r="P539" s="14">
        <f>'STable 1.5'!C60</f>
        <v>0</v>
      </c>
    </row>
    <row r="540" spans="1:16" x14ac:dyDescent="0.2">
      <c r="A540" s="313" t="str">
        <f>B540&amp;"_"&amp;C540&amp;"_"&amp;".... "&amp;D540</f>
        <v>0539_T1.5_.... Loans (External Assets in Debt Instruments )</v>
      </c>
      <c r="B540" s="373" t="s">
        <v>3367</v>
      </c>
      <c r="C540" s="374" t="s">
        <v>2826</v>
      </c>
      <c r="D540" s="318" t="s">
        <v>3938</v>
      </c>
      <c r="E540" s="544" t="str">
        <f t="shared" si="100"/>
        <v>0539_T1.5_Other Sectors, Long-term, Loans (External Assets in Debt Instruments )</v>
      </c>
      <c r="F540" s="481" t="s">
        <v>57</v>
      </c>
      <c r="G540" s="482" t="s">
        <v>3</v>
      </c>
      <c r="H540" s="482" t="s">
        <v>3938</v>
      </c>
      <c r="I540" s="482"/>
      <c r="J540" s="463">
        <f t="shared" si="95"/>
        <v>0</v>
      </c>
      <c r="K540" s="311" t="s">
        <v>749</v>
      </c>
      <c r="L540">
        <f t="shared" si="96"/>
        <v>6</v>
      </c>
      <c r="P540" s="14">
        <f>'STable 1.5'!C61</f>
        <v>0</v>
      </c>
    </row>
    <row r="541" spans="1:16" x14ac:dyDescent="0.2">
      <c r="A541" s="313" t="str">
        <f>B541&amp;"_"&amp;C541&amp;"_"&amp;".... "&amp;D541</f>
        <v>0540_T1.5_.... Trade credit and advances (External Assets in Debt Instruments )</v>
      </c>
      <c r="B541" s="373" t="s">
        <v>3368</v>
      </c>
      <c r="C541" s="374" t="s">
        <v>2826</v>
      </c>
      <c r="D541" s="318" t="s">
        <v>3939</v>
      </c>
      <c r="E541" s="544" t="str">
        <f t="shared" si="100"/>
        <v>0540_T1.5_Other Sectors, Long-term, Trade credit and advances (External Assets in Debt Instruments )</v>
      </c>
      <c r="F541" s="481" t="s">
        <v>57</v>
      </c>
      <c r="G541" s="482" t="s">
        <v>3</v>
      </c>
      <c r="H541" s="482" t="s">
        <v>3939</v>
      </c>
      <c r="I541" s="482"/>
      <c r="J541" s="463">
        <f t="shared" si="95"/>
        <v>0</v>
      </c>
      <c r="K541" s="311" t="s">
        <v>750</v>
      </c>
      <c r="L541">
        <f t="shared" si="96"/>
        <v>6</v>
      </c>
      <c r="P541" s="14">
        <f>'STable 1.5'!C62</f>
        <v>0</v>
      </c>
    </row>
    <row r="542" spans="1:16" x14ac:dyDescent="0.2">
      <c r="A542" s="313" t="str">
        <f>B542&amp;"_"&amp;C542&amp;"_"&amp;".... "&amp;D542</f>
        <v>0541_T1.5_.... Other debt instruments 4/ (External Assets in Debt Instruments )</v>
      </c>
      <c r="B542" s="373" t="s">
        <v>3369</v>
      </c>
      <c r="C542" s="374" t="s">
        <v>2826</v>
      </c>
      <c r="D542" s="318" t="s">
        <v>4237</v>
      </c>
      <c r="E542" s="544" t="str">
        <f t="shared" si="100"/>
        <v>0541_T1.5_Other Sectors, Long-term, Other debt instruments (External Assets in Debt Instruments )</v>
      </c>
      <c r="F542" s="481" t="s">
        <v>57</v>
      </c>
      <c r="G542" s="482" t="s">
        <v>3</v>
      </c>
      <c r="H542" s="482" t="s">
        <v>4356</v>
      </c>
      <c r="I542" s="482"/>
      <c r="J542" s="463">
        <f t="shared" si="95"/>
        <v>0</v>
      </c>
      <c r="K542" s="311" t="s">
        <v>751</v>
      </c>
      <c r="L542">
        <f t="shared" si="96"/>
        <v>6</v>
      </c>
      <c r="P542" s="14">
        <f>'STable 1.5'!C63</f>
        <v>0</v>
      </c>
    </row>
    <row r="543" spans="1:16" x14ac:dyDescent="0.2">
      <c r="A543" s="313" t="str">
        <f>B543&amp;"_"&amp;C543&amp;"_"&amp;D543</f>
        <v>0542_T1.5_Direct Investment: Intercompany Lending (External Assets in Debt Instruments )</v>
      </c>
      <c r="B543" s="373" t="s">
        <v>3370</v>
      </c>
      <c r="C543" s="374" t="s">
        <v>2826</v>
      </c>
      <c r="D543" s="319" t="s">
        <v>3945</v>
      </c>
      <c r="E543" s="544" t="str">
        <f>B543&amp;"_"&amp;C543&amp;"_"&amp;F543</f>
        <v>0542_T1.5_Direct Investment: Intercompany Lending (External Assets in Debt Instruments )</v>
      </c>
      <c r="F543" s="319" t="s">
        <v>3945</v>
      </c>
      <c r="G543" s="319"/>
      <c r="H543" s="319"/>
      <c r="I543" s="319"/>
      <c r="J543" s="463">
        <f t="shared" si="95"/>
        <v>0</v>
      </c>
      <c r="K543" s="311" t="s">
        <v>752</v>
      </c>
      <c r="L543">
        <f t="shared" si="96"/>
        <v>6</v>
      </c>
      <c r="P543" s="14">
        <f>'STable 1.5'!C64</f>
        <v>0</v>
      </c>
    </row>
    <row r="544" spans="1:16" x14ac:dyDescent="0.2">
      <c r="A544" s="313" t="str">
        <f t="shared" ref="A544:A546" si="101">B544&amp;"_"&amp;C544&amp;"_"&amp;".. "&amp;D544</f>
        <v>0543_T1.5_.. Debt of direct investment enterprises to direct investors  (External Assets in Debt Instruments )</v>
      </c>
      <c r="B544" s="373" t="s">
        <v>3371</v>
      </c>
      <c r="C544" s="374" t="s">
        <v>2826</v>
      </c>
      <c r="D544" s="320" t="s">
        <v>3946</v>
      </c>
      <c r="E544" s="544" t="str">
        <f>B544&amp;"_"&amp;C544&amp;"_"&amp;F544&amp;", "&amp;H544</f>
        <v>0543_T1.5_Direct Investment: Intercompany Lending, Debt of direct investment enterprises to direct investors  (External Assets in Debt Instruments )</v>
      </c>
      <c r="F544" s="482" t="s">
        <v>58</v>
      </c>
      <c r="G544" s="320"/>
      <c r="H544" s="482" t="s">
        <v>3946</v>
      </c>
      <c r="I544" s="482"/>
      <c r="J544" s="463">
        <f t="shared" si="95"/>
        <v>0</v>
      </c>
      <c r="K544" s="311" t="s">
        <v>753</v>
      </c>
      <c r="L544">
        <f t="shared" si="96"/>
        <v>6</v>
      </c>
      <c r="P544" s="14">
        <f>'STable 1.5'!C65</f>
        <v>0</v>
      </c>
    </row>
    <row r="545" spans="1:16" x14ac:dyDescent="0.2">
      <c r="A545" s="313" t="str">
        <f t="shared" si="101"/>
        <v>0544_T1.5_.. Debt of direct investors to direct investment enterprises  (External Assets in Debt Instruments )</v>
      </c>
      <c r="B545" s="373" t="s">
        <v>3372</v>
      </c>
      <c r="C545" s="374" t="s">
        <v>2826</v>
      </c>
      <c r="D545" s="320" t="s">
        <v>3947</v>
      </c>
      <c r="E545" s="544" t="str">
        <f t="shared" ref="E545:E546" si="102">B545&amp;"_"&amp;C545&amp;"_"&amp;F545&amp;", "&amp;H545</f>
        <v>0544_T1.5_Direct Investment: Intercompany Lending, Debt of direct investors to direct investment enterprises  (External Assets in Debt Instruments )</v>
      </c>
      <c r="F545" s="482" t="s">
        <v>58</v>
      </c>
      <c r="G545" s="320"/>
      <c r="H545" s="482" t="s">
        <v>3947</v>
      </c>
      <c r="I545" s="482"/>
      <c r="J545" s="463">
        <f t="shared" si="95"/>
        <v>0</v>
      </c>
      <c r="K545" s="311" t="s">
        <v>754</v>
      </c>
      <c r="L545">
        <f t="shared" si="96"/>
        <v>6</v>
      </c>
      <c r="P545" s="14">
        <f>'STable 1.5'!C66</f>
        <v>0</v>
      </c>
    </row>
    <row r="546" spans="1:16" x14ac:dyDescent="0.2">
      <c r="A546" s="313" t="str">
        <f t="shared" si="101"/>
        <v>0545_T1.5_.. Debt between fellow enterprises (External Assets in Debt Instruments )</v>
      </c>
      <c r="B546" s="373" t="s">
        <v>3373</v>
      </c>
      <c r="C546" s="374" t="s">
        <v>2826</v>
      </c>
      <c r="D546" s="320" t="s">
        <v>3948</v>
      </c>
      <c r="E546" s="544" t="str">
        <f t="shared" si="102"/>
        <v>0545_T1.5_Direct Investment: Intercompany Lending, Debt between fellow enterprises (External Assets in Debt Instruments )</v>
      </c>
      <c r="F546" s="482" t="s">
        <v>58</v>
      </c>
      <c r="G546" s="320"/>
      <c r="H546" s="482" t="s">
        <v>3948</v>
      </c>
      <c r="I546" s="482"/>
      <c r="J546" s="463">
        <f t="shared" si="95"/>
        <v>0</v>
      </c>
      <c r="K546" s="311" t="s">
        <v>755</v>
      </c>
      <c r="L546">
        <f t="shared" si="96"/>
        <v>6</v>
      </c>
      <c r="P546" s="14">
        <f>'STable 1.5'!C67</f>
        <v>0</v>
      </c>
    </row>
    <row r="547" spans="1:16" x14ac:dyDescent="0.2">
      <c r="A547" s="313" t="str">
        <f>B547&amp;"_"&amp;C547&amp;"_"&amp;D547</f>
        <v>0546_T1.5_Total (External Assets in Debt Instruments )</v>
      </c>
      <c r="B547" s="373" t="s">
        <v>3374</v>
      </c>
      <c r="C547" s="374" t="s">
        <v>2826</v>
      </c>
      <c r="D547" s="321" t="s">
        <v>3949</v>
      </c>
      <c r="E547" s="544" t="str">
        <f>B547&amp;"_"&amp;C547&amp;"_"&amp;F547</f>
        <v>0546_T1.5_External Assets in Debt Instruments, Total</v>
      </c>
      <c r="F547" s="483" t="s">
        <v>4357</v>
      </c>
      <c r="G547" s="321"/>
      <c r="H547" s="482"/>
      <c r="I547" s="482"/>
      <c r="J547" s="463">
        <f t="shared" si="95"/>
        <v>0</v>
      </c>
      <c r="K547" s="305" t="s">
        <v>756</v>
      </c>
      <c r="L547">
        <f t="shared" si="96"/>
        <v>6</v>
      </c>
      <c r="P547" s="14">
        <f>'STable 1.5'!C68</f>
        <v>0</v>
      </c>
    </row>
    <row r="548" spans="1:16" x14ac:dyDescent="0.2">
      <c r="A548" s="313" t="str">
        <f>B548&amp;"_"&amp;C548&amp;"_"&amp;D548</f>
        <v>0547_T1.5_General Government (Net External Debt )</v>
      </c>
      <c r="B548" s="373" t="s">
        <v>3375</v>
      </c>
      <c r="C548" s="374" t="s">
        <v>2826</v>
      </c>
      <c r="D548" s="316" t="s">
        <v>3950</v>
      </c>
      <c r="E548" s="544" t="str">
        <f>B548&amp;"_"&amp;C548&amp;"_"&amp;F548</f>
        <v>0547_T1.5_General Government (Net External Debt )</v>
      </c>
      <c r="F548" s="316" t="s">
        <v>3950</v>
      </c>
      <c r="G548" s="316"/>
      <c r="H548" s="316"/>
      <c r="I548" s="316"/>
      <c r="J548" s="463">
        <f t="shared" si="95"/>
        <v>0</v>
      </c>
      <c r="K548" s="311" t="s">
        <v>757</v>
      </c>
      <c r="L548">
        <f t="shared" si="96"/>
        <v>6</v>
      </c>
      <c r="P548" s="14">
        <f>'STable 1.5'!D8</f>
        <v>0</v>
      </c>
    </row>
    <row r="549" spans="1:16" x14ac:dyDescent="0.2">
      <c r="A549" s="313" t="str">
        <f>B549&amp;"_"&amp;C549&amp;"_"&amp;".. "&amp;D549</f>
        <v>0548_T1.5_.. Short-term (Net External Debt )</v>
      </c>
      <c r="B549" s="373" t="s">
        <v>3376</v>
      </c>
      <c r="C549" s="374" t="s">
        <v>2826</v>
      </c>
      <c r="D549" s="317" t="s">
        <v>3951</v>
      </c>
      <c r="E549" s="544" t="str">
        <f>B549&amp;"_"&amp;C549&amp;"_"&amp;F549&amp;", "&amp;G549</f>
        <v>0548_T1.5_General Government, Short-term (Net External Debt )</v>
      </c>
      <c r="F549" s="481" t="s">
        <v>27</v>
      </c>
      <c r="G549" s="319" t="s">
        <v>3951</v>
      </c>
      <c r="H549" s="317"/>
      <c r="I549" s="317"/>
      <c r="J549" s="463">
        <f t="shared" si="95"/>
        <v>0</v>
      </c>
      <c r="K549" s="311" t="s">
        <v>758</v>
      </c>
      <c r="L549">
        <f t="shared" si="96"/>
        <v>6</v>
      </c>
      <c r="P549" s="14">
        <f>'STable 1.5'!D9</f>
        <v>0</v>
      </c>
    </row>
    <row r="550" spans="1:16" x14ac:dyDescent="0.2">
      <c r="A550" s="313" t="str">
        <f t="shared" ref="A550:A555" si="103">B550&amp;"_"&amp;C550&amp;"_"&amp;".... "&amp;D550</f>
        <v>0549_T1.5_.... Currency and deposits 2/ (Net External Debt )</v>
      </c>
      <c r="B550" s="373" t="s">
        <v>3377</v>
      </c>
      <c r="C550" s="374" t="s">
        <v>2826</v>
      </c>
      <c r="D550" s="318" t="s">
        <v>3952</v>
      </c>
      <c r="E550" s="544" t="str">
        <f>B550&amp;"_"&amp;C550&amp;"_"&amp;F550&amp;", "&amp;G550&amp;", "&amp;H550</f>
        <v>0549_T1.5_General Government, Short-term, Currency and deposits (Net External Debt )</v>
      </c>
      <c r="F550" s="481" t="s">
        <v>27</v>
      </c>
      <c r="G550" s="482" t="s">
        <v>1</v>
      </c>
      <c r="H550" s="482" t="s">
        <v>4359</v>
      </c>
      <c r="I550" s="482"/>
      <c r="J550" s="463">
        <f t="shared" si="95"/>
        <v>0</v>
      </c>
      <c r="K550" s="311" t="s">
        <v>759</v>
      </c>
      <c r="L550">
        <f t="shared" si="96"/>
        <v>6</v>
      </c>
      <c r="P550" s="14">
        <f>'STable 1.5'!D10</f>
        <v>0</v>
      </c>
    </row>
    <row r="551" spans="1:16" x14ac:dyDescent="0.2">
      <c r="A551" s="313" t="str">
        <f t="shared" si="103"/>
        <v>0550_T1.5_.... Debt securities (Net External Debt )</v>
      </c>
      <c r="B551" s="373" t="s">
        <v>3378</v>
      </c>
      <c r="C551" s="374" t="s">
        <v>2826</v>
      </c>
      <c r="D551" s="318" t="s">
        <v>3953</v>
      </c>
      <c r="E551" s="544" t="str">
        <f t="shared" ref="E551:E555" si="104">B551&amp;"_"&amp;C551&amp;"_"&amp;F551&amp;", "&amp;G551&amp;", "&amp;H551</f>
        <v>0550_T1.5_General Government, Short-term, Debt securities (Net External Debt )</v>
      </c>
      <c r="F551" s="481" t="s">
        <v>27</v>
      </c>
      <c r="G551" s="482" t="s">
        <v>1</v>
      </c>
      <c r="H551" s="482" t="s">
        <v>3953</v>
      </c>
      <c r="I551" s="482"/>
      <c r="J551" s="463">
        <f t="shared" si="95"/>
        <v>0</v>
      </c>
      <c r="K551" s="311" t="s">
        <v>760</v>
      </c>
      <c r="L551">
        <f t="shared" si="96"/>
        <v>6</v>
      </c>
      <c r="P551" s="14">
        <f>'STable 1.5'!D11</f>
        <v>0</v>
      </c>
    </row>
    <row r="552" spans="1:16" x14ac:dyDescent="0.2">
      <c r="A552" s="313" t="str">
        <f t="shared" si="103"/>
        <v>0551_T1.5_.... Loans (Net External Debt )</v>
      </c>
      <c r="B552" s="373" t="s">
        <v>3379</v>
      </c>
      <c r="C552" s="374" t="s">
        <v>2826</v>
      </c>
      <c r="D552" s="318" t="s">
        <v>3954</v>
      </c>
      <c r="E552" s="544" t="str">
        <f t="shared" si="104"/>
        <v>0551_T1.5_General Government, Short-term, Loans (Net External Debt )</v>
      </c>
      <c r="F552" s="481" t="s">
        <v>27</v>
      </c>
      <c r="G552" s="482" t="s">
        <v>1</v>
      </c>
      <c r="H552" s="482" t="s">
        <v>3954</v>
      </c>
      <c r="I552" s="482"/>
      <c r="J552" s="463">
        <f t="shared" si="95"/>
        <v>0</v>
      </c>
      <c r="K552" s="311" t="s">
        <v>761</v>
      </c>
      <c r="L552">
        <f t="shared" si="96"/>
        <v>6</v>
      </c>
      <c r="P552" s="14">
        <f>'STable 1.5'!D12</f>
        <v>0</v>
      </c>
    </row>
    <row r="553" spans="1:16" x14ac:dyDescent="0.2">
      <c r="A553" s="313" t="str">
        <f t="shared" si="103"/>
        <v>0552_T1.5_.... Trade credit and advances (Net External Debt )</v>
      </c>
      <c r="B553" s="373" t="s">
        <v>3380</v>
      </c>
      <c r="C553" s="374" t="s">
        <v>2826</v>
      </c>
      <c r="D553" s="318" t="s">
        <v>3955</v>
      </c>
      <c r="E553" s="544" t="str">
        <f t="shared" si="104"/>
        <v>0552_T1.5_General Government, Short-term, Trade credit and advances (Net External Debt )</v>
      </c>
      <c r="F553" s="481" t="s">
        <v>27</v>
      </c>
      <c r="G553" s="482" t="s">
        <v>1</v>
      </c>
      <c r="H553" s="482" t="s">
        <v>3955</v>
      </c>
      <c r="I553" s="482"/>
      <c r="J553" s="463">
        <f t="shared" si="95"/>
        <v>0</v>
      </c>
      <c r="K553" s="311" t="s">
        <v>762</v>
      </c>
      <c r="L553">
        <f t="shared" si="96"/>
        <v>6</v>
      </c>
      <c r="P553" s="14">
        <f>'STable 1.5'!D13</f>
        <v>0</v>
      </c>
    </row>
    <row r="554" spans="1:16" x14ac:dyDescent="0.2">
      <c r="A554" s="313" t="str">
        <f t="shared" si="103"/>
        <v>0553_T1.5_.... Unallocated gold accounts included in monetary gold 3/ (Net External Debt )</v>
      </c>
      <c r="B554" s="373" t="s">
        <v>3381</v>
      </c>
      <c r="C554" s="374" t="s">
        <v>2826</v>
      </c>
      <c r="D554" s="318" t="s">
        <v>4238</v>
      </c>
      <c r="E554" s="544" t="str">
        <f t="shared" si="104"/>
        <v>0553_T1.5_General Government, Short-term, Unallocated gold accounts included in monetary gold (Net External Debt )</v>
      </c>
      <c r="F554" s="481" t="s">
        <v>27</v>
      </c>
      <c r="G554" s="482" t="s">
        <v>1</v>
      </c>
      <c r="H554" s="482" t="s">
        <v>4360</v>
      </c>
      <c r="I554" s="482"/>
      <c r="J554" s="463">
        <f t="shared" si="95"/>
        <v>0</v>
      </c>
      <c r="K554" s="311" t="s">
        <v>763</v>
      </c>
      <c r="L554">
        <f t="shared" si="96"/>
        <v>6</v>
      </c>
      <c r="P554" s="14">
        <f>'STable 1.5'!D14</f>
        <v>0</v>
      </c>
    </row>
    <row r="555" spans="1:16" x14ac:dyDescent="0.2">
      <c r="A555" s="313" t="str">
        <f t="shared" si="103"/>
        <v>0554_T1.5_.... Other debt instruments 4/ 5/ (Net External Debt )</v>
      </c>
      <c r="B555" s="373" t="s">
        <v>3382</v>
      </c>
      <c r="C555" s="374" t="s">
        <v>2826</v>
      </c>
      <c r="D555" s="318" t="s">
        <v>4239</v>
      </c>
      <c r="E555" s="544" t="str">
        <f t="shared" si="104"/>
        <v>0554_T1.5_General Government, Short-term, Other debt instruments (Net External Debt )</v>
      </c>
      <c r="F555" s="481" t="s">
        <v>27</v>
      </c>
      <c r="G555" s="482" t="s">
        <v>1</v>
      </c>
      <c r="H555" s="482" t="s">
        <v>4361</v>
      </c>
      <c r="I555" s="482"/>
      <c r="J555" s="463">
        <f t="shared" si="95"/>
        <v>0</v>
      </c>
      <c r="K555" s="311" t="s">
        <v>764</v>
      </c>
      <c r="L555">
        <f t="shared" si="96"/>
        <v>6</v>
      </c>
      <c r="P555" s="14">
        <f>'STable 1.5'!D15</f>
        <v>0</v>
      </c>
    </row>
    <row r="556" spans="1:16" x14ac:dyDescent="0.2">
      <c r="A556" s="313" t="str">
        <f>B556&amp;"_"&amp;C556&amp;"_"&amp;".. "&amp;D556</f>
        <v>0555_T1.5_.. Long-term (Net External Debt )</v>
      </c>
      <c r="B556" s="373" t="s">
        <v>3383</v>
      </c>
      <c r="C556" s="374" t="s">
        <v>2826</v>
      </c>
      <c r="D556" s="317" t="s">
        <v>3956</v>
      </c>
      <c r="E556" s="544" t="str">
        <f>B556&amp;"_"&amp;C556&amp;"_"&amp;F556&amp;", "&amp;G556</f>
        <v>0555_T1.5_General Government, Long-term (Net External Debt )</v>
      </c>
      <c r="F556" s="481" t="s">
        <v>27</v>
      </c>
      <c r="G556" s="319" t="s">
        <v>3956</v>
      </c>
      <c r="H556" s="317"/>
      <c r="I556" s="317"/>
      <c r="J556" s="463">
        <f t="shared" si="95"/>
        <v>0</v>
      </c>
      <c r="K556" s="311" t="s">
        <v>765</v>
      </c>
      <c r="L556">
        <f t="shared" si="96"/>
        <v>6</v>
      </c>
      <c r="P556" s="14">
        <f>'STable 1.5'!D16</f>
        <v>0</v>
      </c>
    </row>
    <row r="557" spans="1:16" x14ac:dyDescent="0.2">
      <c r="A557" s="313" t="str">
        <f t="shared" ref="A557:A562" si="105">B557&amp;"_"&amp;C557&amp;"_"&amp;".... "&amp;D557</f>
        <v>0556_T1.5_.... Special drawing rights (SDRs) (Net External Debt )</v>
      </c>
      <c r="B557" s="373" t="s">
        <v>3384</v>
      </c>
      <c r="C557" s="374" t="s">
        <v>2826</v>
      </c>
      <c r="D557" s="318" t="s">
        <v>3957</v>
      </c>
      <c r="E557" s="544" t="str">
        <f>B557&amp;"_"&amp;C557&amp;"_"&amp;F557&amp;", "&amp;G557&amp;", "&amp;H557</f>
        <v>0556_T1.5_General Government, Long-term, Special drawing rights (SDRs) (Net External Debt )</v>
      </c>
      <c r="F557" s="481" t="s">
        <v>27</v>
      </c>
      <c r="G557" s="482" t="s">
        <v>3</v>
      </c>
      <c r="H557" s="482" t="s">
        <v>3957</v>
      </c>
      <c r="I557" s="482"/>
      <c r="J557" s="463">
        <f t="shared" si="95"/>
        <v>0</v>
      </c>
      <c r="K557" s="311" t="s">
        <v>766</v>
      </c>
      <c r="L557">
        <f t="shared" si="96"/>
        <v>6</v>
      </c>
      <c r="P557" s="14">
        <f>'STable 1.5'!D17</f>
        <v>0</v>
      </c>
    </row>
    <row r="558" spans="1:16" x14ac:dyDescent="0.2">
      <c r="A558" s="313" t="str">
        <f t="shared" si="105"/>
        <v>0557_T1.5_.... Currency and deposits 2/ (Net External Debt )</v>
      </c>
      <c r="B558" s="373" t="s">
        <v>3385</v>
      </c>
      <c r="C558" s="374" t="s">
        <v>2826</v>
      </c>
      <c r="D558" s="318" t="s">
        <v>3952</v>
      </c>
      <c r="E558" s="544" t="str">
        <f t="shared" ref="E558:E562" si="106">B558&amp;"_"&amp;C558&amp;"_"&amp;F558&amp;", "&amp;G558&amp;", "&amp;H558</f>
        <v>0557_T1.5_General Government, Long-term, Currency and deposits (Net External Debt )</v>
      </c>
      <c r="F558" s="481" t="s">
        <v>27</v>
      </c>
      <c r="G558" s="482" t="s">
        <v>3</v>
      </c>
      <c r="H558" s="482" t="s">
        <v>4359</v>
      </c>
      <c r="I558" s="482"/>
      <c r="J558" s="463">
        <f t="shared" si="95"/>
        <v>0</v>
      </c>
      <c r="K558" s="311" t="s">
        <v>767</v>
      </c>
      <c r="L558">
        <f t="shared" si="96"/>
        <v>6</v>
      </c>
      <c r="P558" s="14">
        <f>'STable 1.5'!D18</f>
        <v>0</v>
      </c>
    </row>
    <row r="559" spans="1:16" x14ac:dyDescent="0.2">
      <c r="A559" s="313" t="str">
        <f t="shared" si="105"/>
        <v>0558_T1.5_.... Debt securities (Net External Debt )</v>
      </c>
      <c r="B559" s="373" t="s">
        <v>3386</v>
      </c>
      <c r="C559" s="374" t="s">
        <v>2826</v>
      </c>
      <c r="D559" s="318" t="s">
        <v>3953</v>
      </c>
      <c r="E559" s="544" t="str">
        <f t="shared" si="106"/>
        <v>0558_T1.5_General Government, Long-term, Debt securities (Net External Debt )</v>
      </c>
      <c r="F559" s="481" t="s">
        <v>27</v>
      </c>
      <c r="G559" s="482" t="s">
        <v>3</v>
      </c>
      <c r="H559" s="482" t="s">
        <v>3953</v>
      </c>
      <c r="I559" s="482"/>
      <c r="J559" s="463">
        <f t="shared" si="95"/>
        <v>0</v>
      </c>
      <c r="K559" s="311" t="s">
        <v>768</v>
      </c>
      <c r="L559">
        <f t="shared" si="96"/>
        <v>6</v>
      </c>
      <c r="P559" s="14">
        <f>'STable 1.5'!D19</f>
        <v>0</v>
      </c>
    </row>
    <row r="560" spans="1:16" x14ac:dyDescent="0.2">
      <c r="A560" s="313" t="str">
        <f t="shared" si="105"/>
        <v>0559_T1.5_.... Loans (Net External Debt )</v>
      </c>
      <c r="B560" s="373" t="s">
        <v>3387</v>
      </c>
      <c r="C560" s="374" t="s">
        <v>2826</v>
      </c>
      <c r="D560" s="318" t="s">
        <v>3954</v>
      </c>
      <c r="E560" s="544" t="str">
        <f t="shared" si="106"/>
        <v>0559_T1.5_General Government, Long-term, Loans (Net External Debt )</v>
      </c>
      <c r="F560" s="481" t="s">
        <v>27</v>
      </c>
      <c r="G560" s="482" t="s">
        <v>3</v>
      </c>
      <c r="H560" s="482" t="s">
        <v>3954</v>
      </c>
      <c r="I560" s="482"/>
      <c r="J560" s="463">
        <f t="shared" si="95"/>
        <v>0</v>
      </c>
      <c r="K560" s="311" t="s">
        <v>769</v>
      </c>
      <c r="L560">
        <f t="shared" si="96"/>
        <v>6</v>
      </c>
      <c r="P560" s="14">
        <f>'STable 1.5'!D20</f>
        <v>0</v>
      </c>
    </row>
    <row r="561" spans="1:16" x14ac:dyDescent="0.2">
      <c r="A561" s="313" t="str">
        <f t="shared" si="105"/>
        <v>0560_T1.5_.... Trade credit and advances (Net External Debt )</v>
      </c>
      <c r="B561" s="373" t="s">
        <v>3388</v>
      </c>
      <c r="C561" s="374" t="s">
        <v>2826</v>
      </c>
      <c r="D561" s="318" t="s">
        <v>3955</v>
      </c>
      <c r="E561" s="544" t="str">
        <f t="shared" si="106"/>
        <v>0560_T1.5_General Government, Long-term, Trade credit and advances (Net External Debt )</v>
      </c>
      <c r="F561" s="481" t="s">
        <v>27</v>
      </c>
      <c r="G561" s="482" t="s">
        <v>3</v>
      </c>
      <c r="H561" s="482" t="s">
        <v>3955</v>
      </c>
      <c r="I561" s="482"/>
      <c r="J561" s="463">
        <f t="shared" si="95"/>
        <v>0</v>
      </c>
      <c r="K561" s="311" t="s">
        <v>770</v>
      </c>
      <c r="L561">
        <f t="shared" si="96"/>
        <v>6</v>
      </c>
      <c r="P561" s="14">
        <f>'STable 1.5'!D21</f>
        <v>0</v>
      </c>
    </row>
    <row r="562" spans="1:16" x14ac:dyDescent="0.2">
      <c r="A562" s="313" t="str">
        <f t="shared" si="105"/>
        <v>0561_T1.5_.... Other debt instruments 4/ (Net External Debt )</v>
      </c>
      <c r="B562" s="373" t="s">
        <v>3389</v>
      </c>
      <c r="C562" s="374" t="s">
        <v>2826</v>
      </c>
      <c r="D562" s="318" t="s">
        <v>4240</v>
      </c>
      <c r="E562" s="544" t="str">
        <f t="shared" si="106"/>
        <v>0561_T1.5_General Government, Long-term, Other debt instruments (Net External Debt )</v>
      </c>
      <c r="F562" s="481" t="s">
        <v>27</v>
      </c>
      <c r="G562" s="482" t="s">
        <v>3</v>
      </c>
      <c r="H562" s="482" t="s">
        <v>4361</v>
      </c>
      <c r="I562" s="482"/>
      <c r="J562" s="463">
        <f t="shared" si="95"/>
        <v>0</v>
      </c>
      <c r="K562" s="311" t="s">
        <v>771</v>
      </c>
      <c r="L562">
        <f t="shared" si="96"/>
        <v>6</v>
      </c>
      <c r="P562" s="14">
        <f>'STable 1.5'!D22</f>
        <v>0</v>
      </c>
    </row>
    <row r="563" spans="1:16" x14ac:dyDescent="0.2">
      <c r="A563" s="313" t="str">
        <f>B563&amp;"_"&amp;C563&amp;"_"&amp;D563</f>
        <v>0562_T1.5_Central Bank (Net External Debt )</v>
      </c>
      <c r="B563" s="373" t="s">
        <v>3390</v>
      </c>
      <c r="C563" s="374" t="s">
        <v>2826</v>
      </c>
      <c r="D563" s="316" t="s">
        <v>3958</v>
      </c>
      <c r="E563" s="544" t="str">
        <f>B563&amp;"_"&amp;C563&amp;"_"&amp;F563</f>
        <v>0562_T1.5_Central Bank (Net External Debt )</v>
      </c>
      <c r="F563" s="316" t="s">
        <v>3958</v>
      </c>
      <c r="G563" s="316"/>
      <c r="H563" s="316"/>
      <c r="I563" s="316"/>
      <c r="J563" s="463">
        <f t="shared" si="95"/>
        <v>0</v>
      </c>
      <c r="K563" s="311" t="s">
        <v>772</v>
      </c>
      <c r="L563">
        <f t="shared" si="96"/>
        <v>6</v>
      </c>
      <c r="P563" s="14">
        <f>'STable 1.5'!D23</f>
        <v>0</v>
      </c>
    </row>
    <row r="564" spans="1:16" x14ac:dyDescent="0.2">
      <c r="A564" s="313" t="str">
        <f>B564&amp;"_"&amp;C564&amp;"_"&amp;".. "&amp;D564</f>
        <v>0563_T1.5_.. Short-term (Net External Debt )</v>
      </c>
      <c r="B564" s="373" t="s">
        <v>3391</v>
      </c>
      <c r="C564" s="374" t="s">
        <v>2826</v>
      </c>
      <c r="D564" s="317" t="s">
        <v>3951</v>
      </c>
      <c r="E564" s="544" t="str">
        <f>B564&amp;"_"&amp;C564&amp;"_"&amp;F564&amp;", "&amp;G564</f>
        <v>0563_T1.5_Central Bank, Short-term (Net External Debt )</v>
      </c>
      <c r="F564" s="481" t="s">
        <v>55</v>
      </c>
      <c r="G564" s="319" t="s">
        <v>3951</v>
      </c>
      <c r="H564" s="317"/>
      <c r="I564" s="317"/>
      <c r="J564" s="463">
        <f t="shared" si="95"/>
        <v>0</v>
      </c>
      <c r="K564" s="311" t="s">
        <v>773</v>
      </c>
      <c r="L564">
        <f t="shared" si="96"/>
        <v>6</v>
      </c>
      <c r="P564" s="14">
        <f>'STable 1.5'!D24</f>
        <v>0</v>
      </c>
    </row>
    <row r="565" spans="1:16" x14ac:dyDescent="0.2">
      <c r="A565" s="313" t="str">
        <f t="shared" ref="A565:A570" si="107">B565&amp;"_"&amp;C565&amp;"_"&amp;".... "&amp;D565</f>
        <v>0564_T1.5_.... Currency and deposits 2/ (Net External Debt )</v>
      </c>
      <c r="B565" s="373" t="s">
        <v>3392</v>
      </c>
      <c r="C565" s="374" t="s">
        <v>2826</v>
      </c>
      <c r="D565" s="318" t="s">
        <v>3952</v>
      </c>
      <c r="E565" s="544" t="str">
        <f>B565&amp;"_"&amp;C565&amp;"_"&amp;F565&amp;", "&amp;G565&amp;", "&amp;H565</f>
        <v>0564_T1.5_Central Bank, Short-term, Currency and deposits (Net External Debt )</v>
      </c>
      <c r="F565" s="481" t="s">
        <v>55</v>
      </c>
      <c r="G565" s="482" t="s">
        <v>1</v>
      </c>
      <c r="H565" s="482" t="s">
        <v>4359</v>
      </c>
      <c r="I565" s="482"/>
      <c r="J565" s="463">
        <f t="shared" si="95"/>
        <v>0</v>
      </c>
      <c r="K565" s="311" t="s">
        <v>774</v>
      </c>
      <c r="L565">
        <f t="shared" si="96"/>
        <v>6</v>
      </c>
      <c r="P565" s="14">
        <f>'STable 1.5'!D25</f>
        <v>0</v>
      </c>
    </row>
    <row r="566" spans="1:16" x14ac:dyDescent="0.2">
      <c r="A566" s="313" t="str">
        <f t="shared" si="107"/>
        <v>0565_T1.5_.... Debt securities (Net External Debt )</v>
      </c>
      <c r="B566" s="373" t="s">
        <v>3393</v>
      </c>
      <c r="C566" s="374" t="s">
        <v>2826</v>
      </c>
      <c r="D566" s="318" t="s">
        <v>3953</v>
      </c>
      <c r="E566" s="544" t="str">
        <f t="shared" ref="E566:E570" si="108">B566&amp;"_"&amp;C566&amp;"_"&amp;F566&amp;", "&amp;G566&amp;", "&amp;H566</f>
        <v>0565_T1.5_Central Bank, Short-term, Debt securities (Net External Debt )</v>
      </c>
      <c r="F566" s="481" t="s">
        <v>55</v>
      </c>
      <c r="G566" s="482" t="s">
        <v>1</v>
      </c>
      <c r="H566" s="482" t="s">
        <v>3953</v>
      </c>
      <c r="I566" s="482"/>
      <c r="J566" s="463">
        <f t="shared" si="95"/>
        <v>0</v>
      </c>
      <c r="K566" s="311" t="s">
        <v>775</v>
      </c>
      <c r="L566">
        <f t="shared" si="96"/>
        <v>6</v>
      </c>
      <c r="P566" s="14">
        <f>'STable 1.5'!D26</f>
        <v>0</v>
      </c>
    </row>
    <row r="567" spans="1:16" x14ac:dyDescent="0.2">
      <c r="A567" s="313" t="str">
        <f t="shared" si="107"/>
        <v>0566_T1.5_.... Loans (Net External Debt )</v>
      </c>
      <c r="B567" s="373" t="s">
        <v>3394</v>
      </c>
      <c r="C567" s="374" t="s">
        <v>2826</v>
      </c>
      <c r="D567" s="318" t="s">
        <v>3954</v>
      </c>
      <c r="E567" s="544" t="str">
        <f t="shared" si="108"/>
        <v>0566_T1.5_Central Bank, Short-term, Loans (Net External Debt )</v>
      </c>
      <c r="F567" s="481" t="s">
        <v>55</v>
      </c>
      <c r="G567" s="482" t="s">
        <v>1</v>
      </c>
      <c r="H567" s="482" t="s">
        <v>3954</v>
      </c>
      <c r="I567" s="482"/>
      <c r="J567" s="463">
        <f t="shared" si="95"/>
        <v>0</v>
      </c>
      <c r="K567" s="311" t="s">
        <v>776</v>
      </c>
      <c r="L567">
        <f t="shared" si="96"/>
        <v>6</v>
      </c>
      <c r="P567" s="14">
        <f>'STable 1.5'!D27</f>
        <v>0</v>
      </c>
    </row>
    <row r="568" spans="1:16" x14ac:dyDescent="0.2">
      <c r="A568" s="313" t="str">
        <f t="shared" si="107"/>
        <v>0567_T1.5_.... Trade credit and advances (Net External Debt )</v>
      </c>
      <c r="B568" s="373" t="s">
        <v>3395</v>
      </c>
      <c r="C568" s="374" t="s">
        <v>2826</v>
      </c>
      <c r="D568" s="318" t="s">
        <v>3955</v>
      </c>
      <c r="E568" s="544" t="str">
        <f t="shared" si="108"/>
        <v>0567_T1.5_Central Bank, Short-term, Trade credit and advances (Net External Debt )</v>
      </c>
      <c r="F568" s="481" t="s">
        <v>55</v>
      </c>
      <c r="G568" s="482" t="s">
        <v>1</v>
      </c>
      <c r="H568" s="482" t="s">
        <v>3955</v>
      </c>
      <c r="I568" s="482"/>
      <c r="J568" s="463">
        <f t="shared" si="95"/>
        <v>0</v>
      </c>
      <c r="K568" s="311" t="s">
        <v>777</v>
      </c>
      <c r="L568">
        <f t="shared" si="96"/>
        <v>6</v>
      </c>
      <c r="P568" s="14">
        <f>'STable 1.5'!D28</f>
        <v>0</v>
      </c>
    </row>
    <row r="569" spans="1:16" x14ac:dyDescent="0.2">
      <c r="A569" s="313" t="str">
        <f t="shared" si="107"/>
        <v>0568_T1.5_.... Unallocated gold accounts included in monetary gold 3/ (Net External Debt )</v>
      </c>
      <c r="B569" s="373" t="s">
        <v>3396</v>
      </c>
      <c r="C569" s="374" t="s">
        <v>2826</v>
      </c>
      <c r="D569" s="318" t="s">
        <v>4238</v>
      </c>
      <c r="E569" s="544" t="str">
        <f t="shared" si="108"/>
        <v>0568_T1.5_Central Bank, Short-term, Unallocated gold accounts included in monetary gold (Net External Debt )</v>
      </c>
      <c r="F569" s="481" t="s">
        <v>55</v>
      </c>
      <c r="G569" s="482" t="s">
        <v>1</v>
      </c>
      <c r="H569" s="482" t="s">
        <v>4360</v>
      </c>
      <c r="I569" s="482"/>
      <c r="J569" s="463">
        <f t="shared" si="95"/>
        <v>0</v>
      </c>
      <c r="K569" s="311" t="s">
        <v>778</v>
      </c>
      <c r="L569">
        <f t="shared" si="96"/>
        <v>6</v>
      </c>
      <c r="P569" s="14">
        <f>'STable 1.5'!D29</f>
        <v>0</v>
      </c>
    </row>
    <row r="570" spans="1:16" x14ac:dyDescent="0.2">
      <c r="A570" s="313" t="str">
        <f t="shared" si="107"/>
        <v>0569_T1.5_.... Other debt instruments 4/ 5/ (Net External Debt )</v>
      </c>
      <c r="B570" s="373" t="s">
        <v>3397</v>
      </c>
      <c r="C570" s="374" t="s">
        <v>2826</v>
      </c>
      <c r="D570" s="318" t="s">
        <v>4239</v>
      </c>
      <c r="E570" s="544" t="str">
        <f t="shared" si="108"/>
        <v>0569_T1.5_Central Bank, Short-term, Other debt instruments (Net External Debt )</v>
      </c>
      <c r="F570" s="481" t="s">
        <v>55</v>
      </c>
      <c r="G570" s="482" t="s">
        <v>1</v>
      </c>
      <c r="H570" s="482" t="s">
        <v>4361</v>
      </c>
      <c r="I570" s="482"/>
      <c r="J570" s="463">
        <f t="shared" si="95"/>
        <v>0</v>
      </c>
      <c r="K570" s="311" t="s">
        <v>779</v>
      </c>
      <c r="L570">
        <f t="shared" si="96"/>
        <v>6</v>
      </c>
      <c r="P570" s="14">
        <f>'STable 1.5'!D30</f>
        <v>0</v>
      </c>
    </row>
    <row r="571" spans="1:16" x14ac:dyDescent="0.2">
      <c r="A571" s="313" t="str">
        <f>B571&amp;"_"&amp;C571&amp;"_"&amp;".. "&amp;D571</f>
        <v>0570_T1.5_.. Long-term (Net External Debt )</v>
      </c>
      <c r="B571" s="373" t="s">
        <v>3398</v>
      </c>
      <c r="C571" s="374" t="s">
        <v>2826</v>
      </c>
      <c r="D571" s="317" t="s">
        <v>3956</v>
      </c>
      <c r="E571" s="544" t="str">
        <f>B571&amp;"_"&amp;C571&amp;"_"&amp;F571&amp;", "&amp;G571</f>
        <v>0570_T1.5_Central Bank, Long-term (Net External Debt )</v>
      </c>
      <c r="F571" s="481" t="s">
        <v>55</v>
      </c>
      <c r="G571" s="319" t="s">
        <v>3956</v>
      </c>
      <c r="H571" s="317"/>
      <c r="I571" s="317"/>
      <c r="J571" s="463">
        <f t="shared" si="95"/>
        <v>0</v>
      </c>
      <c r="K571" s="311" t="s">
        <v>780</v>
      </c>
      <c r="L571">
        <f t="shared" si="96"/>
        <v>6</v>
      </c>
      <c r="P571" s="14">
        <f>'STable 1.5'!D31</f>
        <v>0</v>
      </c>
    </row>
    <row r="572" spans="1:16" x14ac:dyDescent="0.2">
      <c r="A572" s="313" t="str">
        <f t="shared" ref="A572:A577" si="109">B572&amp;"_"&amp;C572&amp;"_"&amp;".... "&amp;D572</f>
        <v>0571_T1.5_.... Special drawing rights (SDRs) (Net External Debt )</v>
      </c>
      <c r="B572" s="373" t="s">
        <v>3399</v>
      </c>
      <c r="C572" s="374" t="s">
        <v>2826</v>
      </c>
      <c r="D572" s="318" t="s">
        <v>3957</v>
      </c>
      <c r="E572" s="544" t="str">
        <f>B572&amp;"_"&amp;C572&amp;"_"&amp;F572&amp;", "&amp;G572&amp;", "&amp;H572</f>
        <v>0571_T1.5_Central Bank, Long-term, Special drawing rights (SDRs) (Net External Debt )</v>
      </c>
      <c r="F572" s="481" t="s">
        <v>55</v>
      </c>
      <c r="G572" s="482" t="s">
        <v>3</v>
      </c>
      <c r="H572" s="482" t="s">
        <v>3957</v>
      </c>
      <c r="I572" s="482"/>
      <c r="J572" s="463">
        <f t="shared" si="95"/>
        <v>0</v>
      </c>
      <c r="K572" s="311" t="s">
        <v>781</v>
      </c>
      <c r="L572">
        <f t="shared" si="96"/>
        <v>6</v>
      </c>
      <c r="P572" s="14">
        <f>'STable 1.5'!D32</f>
        <v>0</v>
      </c>
    </row>
    <row r="573" spans="1:16" x14ac:dyDescent="0.2">
      <c r="A573" s="313" t="str">
        <f t="shared" si="109"/>
        <v>0572_T1.5_.... Currency and deposits 2/ (Net External Debt )</v>
      </c>
      <c r="B573" s="373" t="s">
        <v>3400</v>
      </c>
      <c r="C573" s="374" t="s">
        <v>2826</v>
      </c>
      <c r="D573" s="318" t="s">
        <v>3952</v>
      </c>
      <c r="E573" s="544" t="str">
        <f t="shared" ref="E573:E577" si="110">B573&amp;"_"&amp;C573&amp;"_"&amp;F573&amp;", "&amp;G573&amp;", "&amp;H573</f>
        <v>0572_T1.5_Central Bank, Long-term, Currency and deposits (Net External Debt )</v>
      </c>
      <c r="F573" s="481" t="s">
        <v>55</v>
      </c>
      <c r="G573" s="482" t="s">
        <v>3</v>
      </c>
      <c r="H573" s="482" t="s">
        <v>4359</v>
      </c>
      <c r="I573" s="482"/>
      <c r="J573" s="463">
        <f t="shared" si="95"/>
        <v>0</v>
      </c>
      <c r="K573" s="311" t="s">
        <v>782</v>
      </c>
      <c r="L573">
        <f t="shared" si="96"/>
        <v>6</v>
      </c>
      <c r="P573" s="14">
        <f>'STable 1.5'!D33</f>
        <v>0</v>
      </c>
    </row>
    <row r="574" spans="1:16" x14ac:dyDescent="0.2">
      <c r="A574" s="313" t="str">
        <f t="shared" si="109"/>
        <v>0573_T1.5_.... Debt securities (Net External Debt )</v>
      </c>
      <c r="B574" s="373" t="s">
        <v>3401</v>
      </c>
      <c r="C574" s="374" t="s">
        <v>2826</v>
      </c>
      <c r="D574" s="318" t="s">
        <v>3953</v>
      </c>
      <c r="E574" s="544" t="str">
        <f t="shared" si="110"/>
        <v>0573_T1.5_Central Bank, Long-term, Debt securities (Net External Debt )</v>
      </c>
      <c r="F574" s="481" t="s">
        <v>55</v>
      </c>
      <c r="G574" s="482" t="s">
        <v>3</v>
      </c>
      <c r="H574" s="482" t="s">
        <v>3953</v>
      </c>
      <c r="I574" s="482"/>
      <c r="J574" s="463">
        <f t="shared" si="95"/>
        <v>0</v>
      </c>
      <c r="K574" s="311" t="s">
        <v>783</v>
      </c>
      <c r="L574">
        <f t="shared" si="96"/>
        <v>6</v>
      </c>
      <c r="P574" s="14">
        <f>'STable 1.5'!D34</f>
        <v>0</v>
      </c>
    </row>
    <row r="575" spans="1:16" x14ac:dyDescent="0.2">
      <c r="A575" s="313" t="str">
        <f t="shared" si="109"/>
        <v>0574_T1.5_.... Loans (Net External Debt )</v>
      </c>
      <c r="B575" s="373" t="s">
        <v>3402</v>
      </c>
      <c r="C575" s="374" t="s">
        <v>2826</v>
      </c>
      <c r="D575" s="318" t="s">
        <v>3954</v>
      </c>
      <c r="E575" s="544" t="str">
        <f t="shared" si="110"/>
        <v>0574_T1.5_Central Bank, Long-term, Loans (Net External Debt )</v>
      </c>
      <c r="F575" s="481" t="s">
        <v>55</v>
      </c>
      <c r="G575" s="482" t="s">
        <v>3</v>
      </c>
      <c r="H575" s="482" t="s">
        <v>3954</v>
      </c>
      <c r="I575" s="482"/>
      <c r="J575" s="463">
        <f t="shared" si="95"/>
        <v>0</v>
      </c>
      <c r="K575" s="311" t="s">
        <v>784</v>
      </c>
      <c r="L575">
        <f t="shared" si="96"/>
        <v>6</v>
      </c>
      <c r="P575" s="14">
        <f>'STable 1.5'!D35</f>
        <v>0</v>
      </c>
    </row>
    <row r="576" spans="1:16" x14ac:dyDescent="0.2">
      <c r="A576" s="313" t="str">
        <f t="shared" si="109"/>
        <v>0575_T1.5_.... Trade credit and advances (Net External Debt )</v>
      </c>
      <c r="B576" s="373" t="s">
        <v>3403</v>
      </c>
      <c r="C576" s="374" t="s">
        <v>2826</v>
      </c>
      <c r="D576" s="318" t="s">
        <v>3955</v>
      </c>
      <c r="E576" s="544" t="str">
        <f t="shared" si="110"/>
        <v>0575_T1.5_Central Bank, Long-term, Trade credit and advances (Net External Debt )</v>
      </c>
      <c r="F576" s="481" t="s">
        <v>55</v>
      </c>
      <c r="G576" s="482" t="s">
        <v>3</v>
      </c>
      <c r="H576" s="482" t="s">
        <v>3955</v>
      </c>
      <c r="I576" s="482"/>
      <c r="J576" s="463">
        <f t="shared" si="95"/>
        <v>0</v>
      </c>
      <c r="K576" s="311" t="s">
        <v>785</v>
      </c>
      <c r="L576">
        <f t="shared" si="96"/>
        <v>6</v>
      </c>
      <c r="P576" s="14">
        <f>'STable 1.5'!D36</f>
        <v>0</v>
      </c>
    </row>
    <row r="577" spans="1:16" x14ac:dyDescent="0.2">
      <c r="A577" s="313" t="str">
        <f t="shared" si="109"/>
        <v>0576_T1.5_.... Other debt instruments 4/ (Net External Debt )</v>
      </c>
      <c r="B577" s="373" t="s">
        <v>3404</v>
      </c>
      <c r="C577" s="374" t="s">
        <v>2826</v>
      </c>
      <c r="D577" s="318" t="s">
        <v>4240</v>
      </c>
      <c r="E577" s="544" t="str">
        <f t="shared" si="110"/>
        <v>0576_T1.5_Central Bank, Long-term, Other debt instruments (Net External Debt )</v>
      </c>
      <c r="F577" s="481" t="s">
        <v>55</v>
      </c>
      <c r="G577" s="482" t="s">
        <v>3</v>
      </c>
      <c r="H577" s="482" t="s">
        <v>4361</v>
      </c>
      <c r="I577" s="482"/>
      <c r="J577" s="463">
        <f t="shared" si="95"/>
        <v>0</v>
      </c>
      <c r="K577" s="311" t="s">
        <v>786</v>
      </c>
      <c r="L577">
        <f t="shared" si="96"/>
        <v>6</v>
      </c>
      <c r="P577" s="14">
        <f>'STable 1.5'!D37</f>
        <v>0</v>
      </c>
    </row>
    <row r="578" spans="1:16" x14ac:dyDescent="0.2">
      <c r="A578" s="313" t="str">
        <f>B578&amp;"_"&amp;C578&amp;"_"&amp;D578</f>
        <v>0577_T1.5_Deposit-Taking Corporations, except the Central Bank (Net External Debt )</v>
      </c>
      <c r="B578" s="373" t="s">
        <v>3405</v>
      </c>
      <c r="C578" s="374" t="s">
        <v>2826</v>
      </c>
      <c r="D578" s="316" t="s">
        <v>3959</v>
      </c>
      <c r="E578" s="544" t="str">
        <f>B578&amp;"_"&amp;C578&amp;"_"&amp;F578</f>
        <v>0577_T1.5_Deposit-Taking Corporations, except the Central Bank (Net External Debt )</v>
      </c>
      <c r="F578" s="316" t="s">
        <v>3959</v>
      </c>
      <c r="G578" s="316"/>
      <c r="H578" s="316"/>
      <c r="I578" s="316"/>
      <c r="J578" s="463">
        <f t="shared" si="95"/>
        <v>0</v>
      </c>
      <c r="K578" s="311" t="s">
        <v>787</v>
      </c>
      <c r="L578">
        <f t="shared" si="96"/>
        <v>6</v>
      </c>
      <c r="P578" s="14">
        <f>'STable 1.5'!D38</f>
        <v>0</v>
      </c>
    </row>
    <row r="579" spans="1:16" x14ac:dyDescent="0.2">
      <c r="A579" s="313" t="str">
        <f>B579&amp;"_"&amp;C579&amp;"_"&amp;".. "&amp;D579</f>
        <v>0578_T1.5_.. Short-term (Net External Debt )</v>
      </c>
      <c r="B579" s="373" t="s">
        <v>3406</v>
      </c>
      <c r="C579" s="374" t="s">
        <v>2826</v>
      </c>
      <c r="D579" s="317" t="s">
        <v>3951</v>
      </c>
      <c r="E579" s="544" t="str">
        <f>B579&amp;"_"&amp;C579&amp;"_"&amp;F579&amp;", "&amp;G579</f>
        <v>0578_T1.5_Deposit-Taking Corporations, except the Central Bank, Short-term (Net External Debt )</v>
      </c>
      <c r="F579" s="481" t="s">
        <v>56</v>
      </c>
      <c r="G579" s="319" t="s">
        <v>3951</v>
      </c>
      <c r="H579" s="317"/>
      <c r="I579" s="317"/>
      <c r="J579" s="463">
        <f t="shared" si="95"/>
        <v>0</v>
      </c>
      <c r="K579" s="311" t="s">
        <v>788</v>
      </c>
      <c r="L579">
        <f t="shared" si="96"/>
        <v>6</v>
      </c>
      <c r="P579" s="14">
        <f>'STable 1.5'!D39</f>
        <v>0</v>
      </c>
    </row>
    <row r="580" spans="1:16" x14ac:dyDescent="0.2">
      <c r="A580" s="313" t="str">
        <f>B580&amp;"_"&amp;C580&amp;"_"&amp;".... "&amp;D580</f>
        <v>0579_T1.5_.... Currency and deposits 2/ (Net External Debt )</v>
      </c>
      <c r="B580" s="373" t="s">
        <v>3407</v>
      </c>
      <c r="C580" s="374" t="s">
        <v>2826</v>
      </c>
      <c r="D580" s="318" t="s">
        <v>3952</v>
      </c>
      <c r="E580" s="544" t="str">
        <f>B580&amp;"_"&amp;C580&amp;"_"&amp;F580&amp;", "&amp;G580&amp;", "&amp;H580</f>
        <v>0579_T1.5_Deposit-Taking Corporations, except the Central Bank, Short-term, Currency and deposits (Net External Debt )</v>
      </c>
      <c r="F580" s="481" t="s">
        <v>56</v>
      </c>
      <c r="G580" s="482" t="s">
        <v>1</v>
      </c>
      <c r="H580" s="482" t="s">
        <v>4359</v>
      </c>
      <c r="I580" s="482"/>
      <c r="J580" s="463">
        <f t="shared" ref="J580:J643" si="111">J579</f>
        <v>0</v>
      </c>
      <c r="K580" s="311" t="s">
        <v>789</v>
      </c>
      <c r="L580">
        <f t="shared" ref="L580:L643" si="112">L579</f>
        <v>6</v>
      </c>
      <c r="P580" s="14">
        <f>'STable 1.5'!D40</f>
        <v>0</v>
      </c>
    </row>
    <row r="581" spans="1:16" x14ac:dyDescent="0.2">
      <c r="A581" s="313" t="str">
        <f>B581&amp;"_"&amp;C581&amp;"_"&amp;".... "&amp;D581</f>
        <v>0580_T1.5_.... Debt securities (Net External Debt )</v>
      </c>
      <c r="B581" s="373" t="s">
        <v>3408</v>
      </c>
      <c r="C581" s="374" t="s">
        <v>2826</v>
      </c>
      <c r="D581" s="318" t="s">
        <v>3953</v>
      </c>
      <c r="E581" s="544" t="str">
        <f t="shared" ref="E581:E584" si="113">B581&amp;"_"&amp;C581&amp;"_"&amp;F581&amp;", "&amp;G581&amp;", "&amp;H581</f>
        <v>0580_T1.5_Deposit-Taking Corporations, except the Central Bank, Short-term, Debt securities (Net External Debt )</v>
      </c>
      <c r="F581" s="481" t="s">
        <v>56</v>
      </c>
      <c r="G581" s="482" t="s">
        <v>1</v>
      </c>
      <c r="H581" s="482" t="s">
        <v>3953</v>
      </c>
      <c r="I581" s="482"/>
      <c r="J581" s="463">
        <f t="shared" si="111"/>
        <v>0</v>
      </c>
      <c r="K581" s="311" t="s">
        <v>790</v>
      </c>
      <c r="L581">
        <f t="shared" si="112"/>
        <v>6</v>
      </c>
      <c r="P581" s="14">
        <f>'STable 1.5'!D41</f>
        <v>0</v>
      </c>
    </row>
    <row r="582" spans="1:16" x14ac:dyDescent="0.2">
      <c r="A582" s="313" t="str">
        <f>B582&amp;"_"&amp;C582&amp;"_"&amp;".... "&amp;D582</f>
        <v>0581_T1.5_.... Loans (Net External Debt )</v>
      </c>
      <c r="B582" s="373" t="s">
        <v>3409</v>
      </c>
      <c r="C582" s="374" t="s">
        <v>2826</v>
      </c>
      <c r="D582" s="318" t="s">
        <v>3954</v>
      </c>
      <c r="E582" s="544" t="str">
        <f t="shared" si="113"/>
        <v>0581_T1.5_Deposit-Taking Corporations, except the Central Bank, Short-term, Loans (Net External Debt )</v>
      </c>
      <c r="F582" s="481" t="s">
        <v>56</v>
      </c>
      <c r="G582" s="482" t="s">
        <v>1</v>
      </c>
      <c r="H582" s="482" t="s">
        <v>3954</v>
      </c>
      <c r="I582" s="482"/>
      <c r="J582" s="463">
        <f t="shared" si="111"/>
        <v>0</v>
      </c>
      <c r="K582" s="311" t="s">
        <v>791</v>
      </c>
      <c r="L582">
        <f t="shared" si="112"/>
        <v>6</v>
      </c>
      <c r="P582" s="14">
        <f>'STable 1.5'!D42</f>
        <v>0</v>
      </c>
    </row>
    <row r="583" spans="1:16" x14ac:dyDescent="0.2">
      <c r="A583" s="313" t="str">
        <f>B583&amp;"_"&amp;C583&amp;"_"&amp;".... "&amp;D583</f>
        <v>0582_T1.5_.... Trade credit and advances (Net External Debt )</v>
      </c>
      <c r="B583" s="373" t="s">
        <v>3410</v>
      </c>
      <c r="C583" s="374" t="s">
        <v>2826</v>
      </c>
      <c r="D583" s="318" t="s">
        <v>3955</v>
      </c>
      <c r="E583" s="544" t="str">
        <f t="shared" si="113"/>
        <v>0582_T1.5_Deposit-Taking Corporations, except the Central Bank, Short-term, Trade credit and advances (Net External Debt )</v>
      </c>
      <c r="F583" s="481" t="s">
        <v>56</v>
      </c>
      <c r="G583" s="482" t="s">
        <v>1</v>
      </c>
      <c r="H583" s="482" t="s">
        <v>3955</v>
      </c>
      <c r="I583" s="482"/>
      <c r="J583" s="463">
        <f t="shared" si="111"/>
        <v>0</v>
      </c>
      <c r="K583" s="311" t="s">
        <v>792</v>
      </c>
      <c r="L583">
        <f t="shared" si="112"/>
        <v>6</v>
      </c>
      <c r="P583" s="14">
        <f>'STable 1.5'!D43</f>
        <v>0</v>
      </c>
    </row>
    <row r="584" spans="1:16" x14ac:dyDescent="0.2">
      <c r="A584" s="313" t="str">
        <f>B584&amp;"_"&amp;C584&amp;"_"&amp;".... "&amp;D584</f>
        <v>0583_T1.5_.... Other debt instruments 4/ 5/ (Net External Debt )</v>
      </c>
      <c r="B584" s="373" t="s">
        <v>3411</v>
      </c>
      <c r="C584" s="374" t="s">
        <v>2826</v>
      </c>
      <c r="D584" s="318" t="s">
        <v>4239</v>
      </c>
      <c r="E584" s="544" t="str">
        <f t="shared" si="113"/>
        <v>0583_T1.5_Deposit-Taking Corporations, except the Central Bank, Short-term, Other debt instruments (Net External Debt )</v>
      </c>
      <c r="F584" s="481" t="s">
        <v>56</v>
      </c>
      <c r="G584" s="482" t="s">
        <v>1</v>
      </c>
      <c r="H584" s="482" t="s">
        <v>4361</v>
      </c>
      <c r="I584" s="482"/>
      <c r="J584" s="463">
        <f t="shared" si="111"/>
        <v>0</v>
      </c>
      <c r="K584" s="311" t="s">
        <v>793</v>
      </c>
      <c r="L584">
        <f t="shared" si="112"/>
        <v>6</v>
      </c>
      <c r="P584" s="14">
        <f>'STable 1.5'!D44</f>
        <v>0</v>
      </c>
    </row>
    <row r="585" spans="1:16" x14ac:dyDescent="0.2">
      <c r="A585" s="313" t="str">
        <f>B585&amp;"_"&amp;C585&amp;"_"&amp;".. "&amp;D585</f>
        <v>0584_T1.5_.. Long-term (Net External Debt )</v>
      </c>
      <c r="B585" s="373" t="s">
        <v>3412</v>
      </c>
      <c r="C585" s="374" t="s">
        <v>2826</v>
      </c>
      <c r="D585" s="317" t="s">
        <v>3956</v>
      </c>
      <c r="E585" s="544" t="str">
        <f>B585&amp;"_"&amp;C585&amp;"_"&amp;F585&amp;", "&amp;G585</f>
        <v>0584_T1.5_Deposit-Taking Corporations, except the Central Bank, Long-term (Net External Debt )</v>
      </c>
      <c r="F585" s="481" t="s">
        <v>56</v>
      </c>
      <c r="G585" s="319" t="s">
        <v>3956</v>
      </c>
      <c r="H585" s="317"/>
      <c r="I585" s="317"/>
      <c r="J585" s="463">
        <f t="shared" si="111"/>
        <v>0</v>
      </c>
      <c r="K585" s="311" t="s">
        <v>794</v>
      </c>
      <c r="L585">
        <f t="shared" si="112"/>
        <v>6</v>
      </c>
      <c r="P585" s="14">
        <f>'STable 1.5'!D45</f>
        <v>0</v>
      </c>
    </row>
    <row r="586" spans="1:16" x14ac:dyDescent="0.2">
      <c r="A586" s="313" t="str">
        <f>B586&amp;"_"&amp;C586&amp;"_"&amp;".... "&amp;D586</f>
        <v>0585_T1.5_.... Currency and deposits 2/ (Net External Debt )</v>
      </c>
      <c r="B586" s="373" t="s">
        <v>3413</v>
      </c>
      <c r="C586" s="374" t="s">
        <v>2826</v>
      </c>
      <c r="D586" s="318" t="s">
        <v>3952</v>
      </c>
      <c r="E586" s="544" t="str">
        <f>B586&amp;"_"&amp;C586&amp;"_"&amp;F586&amp;", "&amp;G586&amp;", "&amp;H586</f>
        <v>0585_T1.5_Deposit-Taking Corporations, except the Central Bank, Long-term, Currency and deposits (Net External Debt )</v>
      </c>
      <c r="F586" s="481" t="s">
        <v>56</v>
      </c>
      <c r="G586" s="482" t="s">
        <v>3</v>
      </c>
      <c r="H586" s="482" t="s">
        <v>4359</v>
      </c>
      <c r="I586" s="482"/>
      <c r="J586" s="463">
        <f t="shared" si="111"/>
        <v>0</v>
      </c>
      <c r="K586" s="311" t="s">
        <v>795</v>
      </c>
      <c r="L586">
        <f t="shared" si="112"/>
        <v>6</v>
      </c>
      <c r="P586" s="14">
        <f>'STable 1.5'!D46</f>
        <v>0</v>
      </c>
    </row>
    <row r="587" spans="1:16" x14ac:dyDescent="0.2">
      <c r="A587" s="313" t="str">
        <f>B587&amp;"_"&amp;C587&amp;"_"&amp;".... "&amp;D587</f>
        <v>0586_T1.5_.... Debt securities (Net External Debt )</v>
      </c>
      <c r="B587" s="373" t="s">
        <v>3414</v>
      </c>
      <c r="C587" s="374" t="s">
        <v>2826</v>
      </c>
      <c r="D587" s="318" t="s">
        <v>3953</v>
      </c>
      <c r="E587" s="544" t="str">
        <f t="shared" ref="E587:E590" si="114">B587&amp;"_"&amp;C587&amp;"_"&amp;F587&amp;", "&amp;G587&amp;", "&amp;H587</f>
        <v>0586_T1.5_Deposit-Taking Corporations, except the Central Bank, Long-term, Debt securities (Net External Debt )</v>
      </c>
      <c r="F587" s="481" t="s">
        <v>56</v>
      </c>
      <c r="G587" s="482" t="s">
        <v>3</v>
      </c>
      <c r="H587" s="482" t="s">
        <v>3953</v>
      </c>
      <c r="I587" s="482"/>
      <c r="J587" s="463">
        <f t="shared" si="111"/>
        <v>0</v>
      </c>
      <c r="K587" s="311" t="s">
        <v>796</v>
      </c>
      <c r="L587">
        <f t="shared" si="112"/>
        <v>6</v>
      </c>
      <c r="P587" s="14">
        <f>'STable 1.5'!D47</f>
        <v>0</v>
      </c>
    </row>
    <row r="588" spans="1:16" x14ac:dyDescent="0.2">
      <c r="A588" s="313" t="str">
        <f>B588&amp;"_"&amp;C588&amp;"_"&amp;".... "&amp;D588</f>
        <v>0587_T1.5_.... Loans (Net External Debt )</v>
      </c>
      <c r="B588" s="373" t="s">
        <v>3415</v>
      </c>
      <c r="C588" s="374" t="s">
        <v>2826</v>
      </c>
      <c r="D588" s="318" t="s">
        <v>3954</v>
      </c>
      <c r="E588" s="544" t="str">
        <f t="shared" si="114"/>
        <v>0587_T1.5_Deposit-Taking Corporations, except the Central Bank, Long-term, Loans (Net External Debt )</v>
      </c>
      <c r="F588" s="481" t="s">
        <v>56</v>
      </c>
      <c r="G588" s="482" t="s">
        <v>3</v>
      </c>
      <c r="H588" s="482" t="s">
        <v>3954</v>
      </c>
      <c r="I588" s="482"/>
      <c r="J588" s="463">
        <f t="shared" si="111"/>
        <v>0</v>
      </c>
      <c r="K588" s="311" t="s">
        <v>797</v>
      </c>
      <c r="L588">
        <f t="shared" si="112"/>
        <v>6</v>
      </c>
      <c r="P588" s="14">
        <f>'STable 1.5'!D48</f>
        <v>0</v>
      </c>
    </row>
    <row r="589" spans="1:16" x14ac:dyDescent="0.2">
      <c r="A589" s="313" t="str">
        <f>B589&amp;"_"&amp;C589&amp;"_"&amp;".... "&amp;D589</f>
        <v>0588_T1.5_.... Trade credit and advances (Net External Debt )</v>
      </c>
      <c r="B589" s="373" t="s">
        <v>3416</v>
      </c>
      <c r="C589" s="374" t="s">
        <v>2826</v>
      </c>
      <c r="D589" s="318" t="s">
        <v>3955</v>
      </c>
      <c r="E589" s="544" t="str">
        <f t="shared" si="114"/>
        <v>0588_T1.5_Deposit-Taking Corporations, except the Central Bank, Long-term, Trade credit and advances (Net External Debt )</v>
      </c>
      <c r="F589" s="481" t="s">
        <v>56</v>
      </c>
      <c r="G589" s="482" t="s">
        <v>3</v>
      </c>
      <c r="H589" s="482" t="s">
        <v>3955</v>
      </c>
      <c r="I589" s="482"/>
      <c r="J589" s="463">
        <f t="shared" si="111"/>
        <v>0</v>
      </c>
      <c r="K589" s="311" t="s">
        <v>798</v>
      </c>
      <c r="L589">
        <f t="shared" si="112"/>
        <v>6</v>
      </c>
      <c r="P589" s="14">
        <f>'STable 1.5'!D49</f>
        <v>0</v>
      </c>
    </row>
    <row r="590" spans="1:16" x14ac:dyDescent="0.2">
      <c r="A590" s="313" t="str">
        <f>B590&amp;"_"&amp;C590&amp;"_"&amp;".... "&amp;D590</f>
        <v>0589_T1.5_.... Other debt instruments 4/ (Net External Debt )</v>
      </c>
      <c r="B590" s="373" t="s">
        <v>3417</v>
      </c>
      <c r="C590" s="374" t="s">
        <v>2826</v>
      </c>
      <c r="D590" s="318" t="s">
        <v>4240</v>
      </c>
      <c r="E590" s="544" t="str">
        <f t="shared" si="114"/>
        <v>0589_T1.5_Deposit-Taking Corporations, except the Central Bank, Long-term, Other debt instruments (Net External Debt )</v>
      </c>
      <c r="F590" s="481" t="s">
        <v>56</v>
      </c>
      <c r="G590" s="482" t="s">
        <v>3</v>
      </c>
      <c r="H590" s="482" t="s">
        <v>4361</v>
      </c>
      <c r="I590" s="482"/>
      <c r="J590" s="463">
        <f t="shared" si="111"/>
        <v>0</v>
      </c>
      <c r="K590" s="311" t="s">
        <v>799</v>
      </c>
      <c r="L590">
        <f t="shared" si="112"/>
        <v>6</v>
      </c>
      <c r="P590" s="14">
        <f>'STable 1.5'!D50</f>
        <v>0</v>
      </c>
    </row>
    <row r="591" spans="1:16" x14ac:dyDescent="0.2">
      <c r="A591" s="313" t="str">
        <f>B591&amp;"_"&amp;C591&amp;"_"&amp;D591</f>
        <v>0590_T1.5_Other Sectors (Net External Debt )</v>
      </c>
      <c r="B591" s="373" t="s">
        <v>3418</v>
      </c>
      <c r="C591" s="374" t="s">
        <v>2826</v>
      </c>
      <c r="D591" s="316" t="s">
        <v>3960</v>
      </c>
      <c r="E591" s="544" t="str">
        <f>B591&amp;"_"&amp;C591&amp;"_"&amp;F591</f>
        <v>0590_T1.5_Other Sectors (Net External Debt )</v>
      </c>
      <c r="F591" s="316" t="s">
        <v>3960</v>
      </c>
      <c r="G591" s="316"/>
      <c r="H591" s="316"/>
      <c r="I591" s="316"/>
      <c r="J591" s="463">
        <f t="shared" si="111"/>
        <v>0</v>
      </c>
      <c r="K591" s="311" t="s">
        <v>800</v>
      </c>
      <c r="L591">
        <f t="shared" si="112"/>
        <v>6</v>
      </c>
      <c r="P591" s="14">
        <f>'STable 1.5'!D51</f>
        <v>0</v>
      </c>
    </row>
    <row r="592" spans="1:16" x14ac:dyDescent="0.2">
      <c r="A592" s="313" t="str">
        <f>B592&amp;"_"&amp;C592&amp;"_"&amp;".. "&amp;D592</f>
        <v>0591_T1.5_.. Short-term (Net External Debt )</v>
      </c>
      <c r="B592" s="373" t="s">
        <v>3419</v>
      </c>
      <c r="C592" s="374" t="s">
        <v>2826</v>
      </c>
      <c r="D592" s="317" t="s">
        <v>3951</v>
      </c>
      <c r="E592" s="544" t="str">
        <f>B592&amp;"_"&amp;C592&amp;"_"&amp;F592&amp;", "&amp;G592</f>
        <v>0591_T1.5_Other Sectors, Short-term (Net External Debt )</v>
      </c>
      <c r="F592" s="481" t="s">
        <v>57</v>
      </c>
      <c r="G592" s="319" t="s">
        <v>3951</v>
      </c>
      <c r="H592" s="317"/>
      <c r="I592" s="317"/>
      <c r="J592" s="463">
        <f t="shared" si="111"/>
        <v>0</v>
      </c>
      <c r="K592" s="311" t="s">
        <v>801</v>
      </c>
      <c r="L592">
        <f t="shared" si="112"/>
        <v>6</v>
      </c>
      <c r="P592" s="14">
        <f>'STable 1.5'!D52</f>
        <v>0</v>
      </c>
    </row>
    <row r="593" spans="1:16" x14ac:dyDescent="0.2">
      <c r="A593" s="313" t="str">
        <f>B593&amp;"_"&amp;C593&amp;"_"&amp;".... "&amp;D593</f>
        <v>0592_T1.5_.... Currency and deposits 2/ (Net External Debt )</v>
      </c>
      <c r="B593" s="373" t="s">
        <v>3420</v>
      </c>
      <c r="C593" s="374" t="s">
        <v>2826</v>
      </c>
      <c r="D593" s="318" t="s">
        <v>3952</v>
      </c>
      <c r="E593" s="544" t="str">
        <f>B593&amp;"_"&amp;C593&amp;"_"&amp;F593&amp;", "&amp;G593&amp;", "&amp;H593</f>
        <v>0592_T1.5_Other Sectors, Short-term, Currency and deposits (Net External Debt )</v>
      </c>
      <c r="F593" s="481" t="s">
        <v>57</v>
      </c>
      <c r="G593" s="482" t="s">
        <v>1</v>
      </c>
      <c r="H593" s="482" t="s">
        <v>4359</v>
      </c>
      <c r="I593" s="482"/>
      <c r="J593" s="463">
        <f t="shared" si="111"/>
        <v>0</v>
      </c>
      <c r="K593" s="311" t="s">
        <v>802</v>
      </c>
      <c r="L593">
        <f t="shared" si="112"/>
        <v>6</v>
      </c>
      <c r="P593" s="14">
        <f>'STable 1.5'!D53</f>
        <v>0</v>
      </c>
    </row>
    <row r="594" spans="1:16" x14ac:dyDescent="0.2">
      <c r="A594" s="313" t="str">
        <f>B594&amp;"_"&amp;C594&amp;"_"&amp;".... "&amp;D594</f>
        <v>0593_T1.5_.... Debt securities (Net External Debt )</v>
      </c>
      <c r="B594" s="373" t="s">
        <v>3421</v>
      </c>
      <c r="C594" s="374" t="s">
        <v>2826</v>
      </c>
      <c r="D594" s="318" t="s">
        <v>3953</v>
      </c>
      <c r="E594" s="544" t="str">
        <f t="shared" ref="E594:E597" si="115">B594&amp;"_"&amp;C594&amp;"_"&amp;F594&amp;", "&amp;G594&amp;", "&amp;H594</f>
        <v>0593_T1.5_Other Sectors, Short-term, Debt securities (Net External Debt )</v>
      </c>
      <c r="F594" s="481" t="s">
        <v>57</v>
      </c>
      <c r="G594" s="482" t="s">
        <v>1</v>
      </c>
      <c r="H594" s="482" t="s">
        <v>3953</v>
      </c>
      <c r="I594" s="482"/>
      <c r="J594" s="463">
        <f t="shared" si="111"/>
        <v>0</v>
      </c>
      <c r="K594" s="311" t="s">
        <v>803</v>
      </c>
      <c r="L594">
        <f t="shared" si="112"/>
        <v>6</v>
      </c>
      <c r="P594" s="14">
        <f>'STable 1.5'!D54</f>
        <v>0</v>
      </c>
    </row>
    <row r="595" spans="1:16" x14ac:dyDescent="0.2">
      <c r="A595" s="313" t="str">
        <f>B595&amp;"_"&amp;C595&amp;"_"&amp;".... "&amp;D595</f>
        <v>0594_T1.5_.... Loans (Net External Debt )</v>
      </c>
      <c r="B595" s="373" t="s">
        <v>3422</v>
      </c>
      <c r="C595" s="374" t="s">
        <v>2826</v>
      </c>
      <c r="D595" s="318" t="s">
        <v>3954</v>
      </c>
      <c r="E595" s="544" t="str">
        <f t="shared" si="115"/>
        <v>0594_T1.5_Other Sectors, Short-term, Loans (Net External Debt )</v>
      </c>
      <c r="F595" s="481" t="s">
        <v>57</v>
      </c>
      <c r="G595" s="482" t="s">
        <v>1</v>
      </c>
      <c r="H595" s="482" t="s">
        <v>3954</v>
      </c>
      <c r="I595" s="482"/>
      <c r="J595" s="463">
        <f t="shared" si="111"/>
        <v>0</v>
      </c>
      <c r="K595" s="311" t="s">
        <v>804</v>
      </c>
      <c r="L595">
        <f t="shared" si="112"/>
        <v>6</v>
      </c>
      <c r="P595" s="14">
        <f>'STable 1.5'!D55</f>
        <v>0</v>
      </c>
    </row>
    <row r="596" spans="1:16" x14ac:dyDescent="0.2">
      <c r="A596" s="313" t="str">
        <f>B596&amp;"_"&amp;C596&amp;"_"&amp;".... "&amp;D596</f>
        <v>0595_T1.5_.... Trade credit and advances (Net External Debt )</v>
      </c>
      <c r="B596" s="373" t="s">
        <v>3423</v>
      </c>
      <c r="C596" s="374" t="s">
        <v>2826</v>
      </c>
      <c r="D596" s="318" t="s">
        <v>3955</v>
      </c>
      <c r="E596" s="544" t="str">
        <f t="shared" si="115"/>
        <v>0595_T1.5_Other Sectors, Short-term, Trade credit and advances (Net External Debt )</v>
      </c>
      <c r="F596" s="481" t="s">
        <v>57</v>
      </c>
      <c r="G596" s="482" t="s">
        <v>1</v>
      </c>
      <c r="H596" s="482" t="s">
        <v>3955</v>
      </c>
      <c r="I596" s="482"/>
      <c r="J596" s="463">
        <f t="shared" si="111"/>
        <v>0</v>
      </c>
      <c r="K596" s="311" t="s">
        <v>805</v>
      </c>
      <c r="L596">
        <f t="shared" si="112"/>
        <v>6</v>
      </c>
      <c r="P596" s="14">
        <f>'STable 1.5'!D56</f>
        <v>0</v>
      </c>
    </row>
    <row r="597" spans="1:16" x14ac:dyDescent="0.2">
      <c r="A597" s="313" t="str">
        <f>B597&amp;"_"&amp;C597&amp;"_"&amp;".... "&amp;D597</f>
        <v>0596_T1.5_.... Other debt instruments 4/ 5/ (Net External Debt )</v>
      </c>
      <c r="B597" s="373" t="s">
        <v>3424</v>
      </c>
      <c r="C597" s="374" t="s">
        <v>2826</v>
      </c>
      <c r="D597" s="318" t="s">
        <v>4239</v>
      </c>
      <c r="E597" s="544" t="str">
        <f t="shared" si="115"/>
        <v>0596_T1.5_Other Sectors, Short-term, Other debt instruments (Net External Debt )</v>
      </c>
      <c r="F597" s="481" t="s">
        <v>57</v>
      </c>
      <c r="G597" s="482" t="s">
        <v>1</v>
      </c>
      <c r="H597" s="482" t="s">
        <v>4361</v>
      </c>
      <c r="I597" s="482"/>
      <c r="J597" s="463">
        <f t="shared" si="111"/>
        <v>0</v>
      </c>
      <c r="K597" s="311" t="s">
        <v>806</v>
      </c>
      <c r="L597">
        <f t="shared" si="112"/>
        <v>6</v>
      </c>
      <c r="P597" s="14">
        <f>'STable 1.5'!D57</f>
        <v>0</v>
      </c>
    </row>
    <row r="598" spans="1:16" x14ac:dyDescent="0.2">
      <c r="A598" s="313" t="str">
        <f>B598&amp;"_"&amp;C598&amp;"_"&amp;".. "&amp;D598</f>
        <v>0597_T1.5_.. Long-term (Net External Debt )</v>
      </c>
      <c r="B598" s="373" t="s">
        <v>3425</v>
      </c>
      <c r="C598" s="374" t="s">
        <v>2826</v>
      </c>
      <c r="D598" s="317" t="s">
        <v>3956</v>
      </c>
      <c r="E598" s="544" t="str">
        <f>B598&amp;"_"&amp;C598&amp;"_"&amp;F598&amp;", "&amp;G598</f>
        <v>0597_T1.5_Other Sectors, Long-term (Net External Debt )</v>
      </c>
      <c r="F598" s="481" t="s">
        <v>57</v>
      </c>
      <c r="G598" s="319" t="s">
        <v>3956</v>
      </c>
      <c r="H598" s="317"/>
      <c r="I598" s="317"/>
      <c r="J598" s="463">
        <f t="shared" si="111"/>
        <v>0</v>
      </c>
      <c r="K598" s="311" t="s">
        <v>807</v>
      </c>
      <c r="L598">
        <f t="shared" si="112"/>
        <v>6</v>
      </c>
      <c r="P598" s="14">
        <f>'STable 1.5'!D58</f>
        <v>0</v>
      </c>
    </row>
    <row r="599" spans="1:16" x14ac:dyDescent="0.2">
      <c r="A599" s="313" t="str">
        <f>B599&amp;"_"&amp;C599&amp;"_"&amp;".... "&amp;D599</f>
        <v>0598_T1.5_.... Currency and deposits 2/ (Net External Debt )</v>
      </c>
      <c r="B599" s="373" t="s">
        <v>3426</v>
      </c>
      <c r="C599" s="374" t="s">
        <v>2826</v>
      </c>
      <c r="D599" s="318" t="s">
        <v>3952</v>
      </c>
      <c r="E599" s="544" t="str">
        <f>B599&amp;"_"&amp;C599&amp;"_"&amp;F599&amp;", "&amp;G599&amp;", "&amp;H599</f>
        <v>0598_T1.5_Other Sectors, Long-term, Currency and deposits (Net External Debt )</v>
      </c>
      <c r="F599" s="481" t="s">
        <v>57</v>
      </c>
      <c r="G599" s="482" t="s">
        <v>3</v>
      </c>
      <c r="H599" s="482" t="s">
        <v>4359</v>
      </c>
      <c r="I599" s="482"/>
      <c r="J599" s="463">
        <f t="shared" si="111"/>
        <v>0</v>
      </c>
      <c r="K599" s="311" t="s">
        <v>808</v>
      </c>
      <c r="L599">
        <f t="shared" si="112"/>
        <v>6</v>
      </c>
      <c r="P599" s="14">
        <f>'STable 1.5'!D59</f>
        <v>0</v>
      </c>
    </row>
    <row r="600" spans="1:16" x14ac:dyDescent="0.2">
      <c r="A600" s="313" t="str">
        <f>B600&amp;"_"&amp;C600&amp;"_"&amp;".... "&amp;D600</f>
        <v>0599_T1.5_.... Debt securities (Net External Debt )</v>
      </c>
      <c r="B600" s="373" t="s">
        <v>3427</v>
      </c>
      <c r="C600" s="374" t="s">
        <v>2826</v>
      </c>
      <c r="D600" s="318" t="s">
        <v>3953</v>
      </c>
      <c r="E600" s="544" t="str">
        <f t="shared" ref="E600:E603" si="116">B600&amp;"_"&amp;C600&amp;"_"&amp;F600&amp;", "&amp;G600&amp;", "&amp;H600</f>
        <v>0599_T1.5_Other Sectors, Long-term, Debt securities (Net External Debt )</v>
      </c>
      <c r="F600" s="481" t="s">
        <v>57</v>
      </c>
      <c r="G600" s="482" t="s">
        <v>3</v>
      </c>
      <c r="H600" s="482" t="s">
        <v>3953</v>
      </c>
      <c r="I600" s="482"/>
      <c r="J600" s="463">
        <f t="shared" si="111"/>
        <v>0</v>
      </c>
      <c r="K600" s="311" t="s">
        <v>809</v>
      </c>
      <c r="L600">
        <f t="shared" si="112"/>
        <v>6</v>
      </c>
      <c r="P600" s="14">
        <f>'STable 1.5'!D60</f>
        <v>0</v>
      </c>
    </row>
    <row r="601" spans="1:16" x14ac:dyDescent="0.2">
      <c r="A601" s="313" t="str">
        <f>B601&amp;"_"&amp;C601&amp;"_"&amp;".... "&amp;D601</f>
        <v>0600_T1.5_.... Loans (Net External Debt )</v>
      </c>
      <c r="B601" s="373" t="s">
        <v>3428</v>
      </c>
      <c r="C601" s="374" t="s">
        <v>2826</v>
      </c>
      <c r="D601" s="318" t="s">
        <v>3954</v>
      </c>
      <c r="E601" s="544" t="str">
        <f t="shared" si="116"/>
        <v>0600_T1.5_Other Sectors, Long-term, Loans (Net External Debt )</v>
      </c>
      <c r="F601" s="481" t="s">
        <v>57</v>
      </c>
      <c r="G601" s="482" t="s">
        <v>3</v>
      </c>
      <c r="H601" s="482" t="s">
        <v>3954</v>
      </c>
      <c r="I601" s="482"/>
      <c r="J601" s="463">
        <f t="shared" si="111"/>
        <v>0</v>
      </c>
      <c r="K601" s="311" t="s">
        <v>810</v>
      </c>
      <c r="L601">
        <f t="shared" si="112"/>
        <v>6</v>
      </c>
      <c r="P601" s="14">
        <f>'STable 1.5'!D61</f>
        <v>0</v>
      </c>
    </row>
    <row r="602" spans="1:16" x14ac:dyDescent="0.2">
      <c r="A602" s="313" t="str">
        <f>B602&amp;"_"&amp;C602&amp;"_"&amp;".... "&amp;D602</f>
        <v>0601_T1.5_.... Trade credit and advances (Net External Debt )</v>
      </c>
      <c r="B602" s="373" t="s">
        <v>3429</v>
      </c>
      <c r="C602" s="374" t="s">
        <v>2826</v>
      </c>
      <c r="D602" s="318" t="s">
        <v>3955</v>
      </c>
      <c r="E602" s="544" t="str">
        <f t="shared" si="116"/>
        <v>0601_T1.5_Other Sectors, Long-term, Trade credit and advances (Net External Debt )</v>
      </c>
      <c r="F602" s="481" t="s">
        <v>57</v>
      </c>
      <c r="G602" s="482" t="s">
        <v>3</v>
      </c>
      <c r="H602" s="482" t="s">
        <v>3955</v>
      </c>
      <c r="I602" s="482"/>
      <c r="J602" s="463">
        <f t="shared" si="111"/>
        <v>0</v>
      </c>
      <c r="K602" s="311" t="s">
        <v>811</v>
      </c>
      <c r="L602">
        <f t="shared" si="112"/>
        <v>6</v>
      </c>
      <c r="P602" s="14">
        <f>'STable 1.5'!D62</f>
        <v>0</v>
      </c>
    </row>
    <row r="603" spans="1:16" x14ac:dyDescent="0.2">
      <c r="A603" s="313" t="str">
        <f>B603&amp;"_"&amp;C603&amp;"_"&amp;".... "&amp;D603</f>
        <v>0602_T1.5_.... Other debt instruments 4/ (Net External Debt )</v>
      </c>
      <c r="B603" s="373" t="s">
        <v>3430</v>
      </c>
      <c r="C603" s="374" t="s">
        <v>2826</v>
      </c>
      <c r="D603" s="318" t="s">
        <v>4240</v>
      </c>
      <c r="E603" s="544" t="str">
        <f t="shared" si="116"/>
        <v>0602_T1.5_Other Sectors, Long-term, Other debt instruments (Net External Debt )</v>
      </c>
      <c r="F603" s="481" t="s">
        <v>57</v>
      </c>
      <c r="G603" s="482" t="s">
        <v>3</v>
      </c>
      <c r="H603" s="482" t="s">
        <v>4361</v>
      </c>
      <c r="I603" s="482"/>
      <c r="J603" s="463">
        <f t="shared" si="111"/>
        <v>0</v>
      </c>
      <c r="K603" s="311" t="s">
        <v>812</v>
      </c>
      <c r="L603">
        <f t="shared" si="112"/>
        <v>6</v>
      </c>
      <c r="P603" s="14">
        <f>'STable 1.5'!D63</f>
        <v>0</v>
      </c>
    </row>
    <row r="604" spans="1:16" x14ac:dyDescent="0.2">
      <c r="A604" s="313" t="str">
        <f>B604&amp;"_"&amp;C604&amp;"_"&amp;D604</f>
        <v>0603_T1.5_Direct Investment: Intercompany Lending (Net External Debt )</v>
      </c>
      <c r="B604" s="373" t="s">
        <v>3431</v>
      </c>
      <c r="C604" s="374" t="s">
        <v>2826</v>
      </c>
      <c r="D604" s="319" t="s">
        <v>3961</v>
      </c>
      <c r="E604" s="544" t="str">
        <f>B604&amp;"_"&amp;C604&amp;"_"&amp;F604</f>
        <v>0603_T1.5_Direct Investment: Intercompany Lending (Net External Debt )</v>
      </c>
      <c r="F604" s="319" t="s">
        <v>3961</v>
      </c>
      <c r="G604" s="319"/>
      <c r="H604" s="319"/>
      <c r="I604" s="319"/>
      <c r="J604" s="463">
        <f t="shared" si="111"/>
        <v>0</v>
      </c>
      <c r="K604" s="311" t="s">
        <v>813</v>
      </c>
      <c r="L604">
        <f t="shared" si="112"/>
        <v>6</v>
      </c>
      <c r="P604" s="14">
        <f>'STable 1.5'!D64</f>
        <v>0</v>
      </c>
    </row>
    <row r="605" spans="1:16" x14ac:dyDescent="0.2">
      <c r="A605" s="313" t="str">
        <f t="shared" ref="A605:A607" si="117">B605&amp;"_"&amp;C605&amp;"_"&amp;".. "&amp;D605</f>
        <v>0604_T1.5_.. Debt of direct investment enterprises to direct investors  (Net External Debt )</v>
      </c>
      <c r="B605" s="373" t="s">
        <v>3432</v>
      </c>
      <c r="C605" s="374" t="s">
        <v>2826</v>
      </c>
      <c r="D605" s="320" t="s">
        <v>3962</v>
      </c>
      <c r="E605" s="544" t="str">
        <f>B605&amp;"_"&amp;C605&amp;"_"&amp;F605&amp;", "&amp;H605</f>
        <v>0604_T1.5_Direct Investment: Intercompany Lending, Debt of direct investment enterprises to direct investors  (Net External Debt )</v>
      </c>
      <c r="F605" s="482" t="s">
        <v>58</v>
      </c>
      <c r="G605" s="320"/>
      <c r="H605" s="482" t="s">
        <v>3962</v>
      </c>
      <c r="I605" s="482"/>
      <c r="J605" s="463">
        <f t="shared" si="111"/>
        <v>0</v>
      </c>
      <c r="K605" s="311" t="s">
        <v>814</v>
      </c>
      <c r="L605">
        <f t="shared" si="112"/>
        <v>6</v>
      </c>
      <c r="P605" s="14">
        <f>'STable 1.5'!D65</f>
        <v>0</v>
      </c>
    </row>
    <row r="606" spans="1:16" x14ac:dyDescent="0.2">
      <c r="A606" s="313" t="str">
        <f t="shared" si="117"/>
        <v>0605_T1.5_.. Debt of direct investors to direct investment enterprises  (Net External Debt )</v>
      </c>
      <c r="B606" s="373" t="s">
        <v>3433</v>
      </c>
      <c r="C606" s="374" t="s">
        <v>2826</v>
      </c>
      <c r="D606" s="320" t="s">
        <v>3963</v>
      </c>
      <c r="E606" s="544" t="str">
        <f t="shared" ref="E606:E607" si="118">B606&amp;"_"&amp;C606&amp;"_"&amp;F606&amp;", "&amp;H606</f>
        <v>0605_T1.5_Direct Investment: Intercompany Lending, Debt of direct investors to direct investment enterprises  (Net External Debt )</v>
      </c>
      <c r="F606" s="482" t="s">
        <v>58</v>
      </c>
      <c r="G606" s="320"/>
      <c r="H606" s="482" t="s">
        <v>3963</v>
      </c>
      <c r="I606" s="482"/>
      <c r="J606" s="463">
        <f t="shared" si="111"/>
        <v>0</v>
      </c>
      <c r="K606" s="311" t="s">
        <v>815</v>
      </c>
      <c r="L606">
        <f t="shared" si="112"/>
        <v>6</v>
      </c>
      <c r="P606" s="14">
        <f>'STable 1.5'!D66</f>
        <v>0</v>
      </c>
    </row>
    <row r="607" spans="1:16" x14ac:dyDescent="0.2">
      <c r="A607" s="313" t="str">
        <f t="shared" si="117"/>
        <v>0606_T1.5_.. Debt between fellow enterprises (Net External Debt )</v>
      </c>
      <c r="B607" s="373" t="s">
        <v>3434</v>
      </c>
      <c r="C607" s="374" t="s">
        <v>2826</v>
      </c>
      <c r="D607" s="320" t="s">
        <v>3964</v>
      </c>
      <c r="E607" s="544" t="str">
        <f t="shared" si="118"/>
        <v>0606_T1.5_Direct Investment: Intercompany Lending, Debt between fellow enterprises (Net External Debt )</v>
      </c>
      <c r="F607" s="482" t="s">
        <v>58</v>
      </c>
      <c r="G607" s="320"/>
      <c r="H607" s="482" t="s">
        <v>3964</v>
      </c>
      <c r="I607" s="482"/>
      <c r="J607" s="463">
        <f t="shared" si="111"/>
        <v>0</v>
      </c>
      <c r="K607" s="311" t="s">
        <v>816</v>
      </c>
      <c r="L607">
        <f t="shared" si="112"/>
        <v>6</v>
      </c>
      <c r="P607" s="14">
        <f>'STable 1.5'!D67</f>
        <v>0</v>
      </c>
    </row>
    <row r="608" spans="1:16" x14ac:dyDescent="0.2">
      <c r="A608" s="529" t="str">
        <f>B608&amp;"_"&amp;C608&amp;"_"&amp;D608</f>
        <v>0607_T1.5_Total (Net External Debt )</v>
      </c>
      <c r="B608" s="530" t="s">
        <v>3435</v>
      </c>
      <c r="C608" s="531" t="s">
        <v>2826</v>
      </c>
      <c r="D608" s="532" t="s">
        <v>3965</v>
      </c>
      <c r="E608" s="547" t="str">
        <f>B608&amp;"_"&amp;C608&amp;"_"&amp;F608</f>
        <v>0607_T1.5_Net External Debt, Total</v>
      </c>
      <c r="F608" s="548" t="s">
        <v>4358</v>
      </c>
      <c r="G608" s="532"/>
      <c r="H608" s="532"/>
      <c r="I608" s="532"/>
      <c r="J608" s="549">
        <f t="shared" si="111"/>
        <v>0</v>
      </c>
      <c r="K608" s="533" t="s">
        <v>817</v>
      </c>
      <c r="L608">
        <f t="shared" si="112"/>
        <v>6</v>
      </c>
      <c r="P608" s="14">
        <f>'STable 1.5'!D68</f>
        <v>0</v>
      </c>
    </row>
    <row r="609" spans="1:25" x14ac:dyDescent="0.2">
      <c r="A609" s="359" t="str">
        <f>B609&amp;"_"&amp;C609&amp;"_"&amp;D609</f>
        <v>0608_T1.6_General Government (Positon at beginning of period)</v>
      </c>
      <c r="B609" s="375" t="s">
        <v>3436</v>
      </c>
      <c r="C609" s="376" t="s">
        <v>2827</v>
      </c>
      <c r="D609" s="325" t="s">
        <v>3966</v>
      </c>
      <c r="E609" s="542" t="str">
        <f>B609&amp;"_"&amp;C609&amp;"_"&amp;F609</f>
        <v>0608_T1.6_General Government (Positon at beginning of period)</v>
      </c>
      <c r="F609" s="485" t="s">
        <v>3966</v>
      </c>
      <c r="G609" s="325"/>
      <c r="H609" s="325"/>
      <c r="I609" s="325"/>
      <c r="J609" s="463">
        <f t="shared" si="111"/>
        <v>0</v>
      </c>
      <c r="K609" s="311" t="s">
        <v>818</v>
      </c>
      <c r="L609">
        <f t="shared" si="112"/>
        <v>6</v>
      </c>
      <c r="P609" s="14">
        <f>'STable 1.6'!B7</f>
        <v>0</v>
      </c>
      <c r="V609" s="14"/>
      <c r="W609" s="14"/>
      <c r="X609" s="14"/>
      <c r="Y609" s="14"/>
    </row>
    <row r="610" spans="1:25" x14ac:dyDescent="0.2">
      <c r="A610" s="359" t="str">
        <f>B610&amp;"_"&amp;C610&amp;"_"&amp;".. "&amp;D610</f>
        <v>0609_T1.6_.. Short-term (Positon at beginning of period)</v>
      </c>
      <c r="B610" s="375" t="s">
        <v>3437</v>
      </c>
      <c r="C610" s="376" t="s">
        <v>2827</v>
      </c>
      <c r="D610" s="324" t="s">
        <v>3967</v>
      </c>
      <c r="E610" s="542" t="str">
        <f>B610&amp;"_"&amp;C610&amp;"_"&amp;F610&amp;", "&amp;G610</f>
        <v>0609_T1.6_General Government, Short-term (Positon at beginning of period)</v>
      </c>
      <c r="F610" s="485" t="s">
        <v>27</v>
      </c>
      <c r="G610" s="487" t="s">
        <v>3967</v>
      </c>
      <c r="H610" s="324"/>
      <c r="I610" s="324"/>
      <c r="J610" s="463">
        <f t="shared" si="111"/>
        <v>0</v>
      </c>
      <c r="K610" s="311" t="s">
        <v>819</v>
      </c>
      <c r="L610">
        <f t="shared" si="112"/>
        <v>6</v>
      </c>
      <c r="P610" s="14">
        <f>'STable 1.6'!B8</f>
        <v>0</v>
      </c>
      <c r="V610" s="14"/>
      <c r="W610" s="14"/>
      <c r="X610" s="14"/>
      <c r="Y610" s="14"/>
    </row>
    <row r="611" spans="1:25" x14ac:dyDescent="0.2">
      <c r="A611" s="359" t="str">
        <f>B611&amp;"_"&amp;C611&amp;"_"&amp;".... "&amp;D611</f>
        <v>0610_T1.6_.... Currency and deposits 2/ (Positon at beginning of period)</v>
      </c>
      <c r="B611" s="375" t="s">
        <v>3438</v>
      </c>
      <c r="C611" s="376" t="s">
        <v>2827</v>
      </c>
      <c r="D611" s="323" t="s">
        <v>3968</v>
      </c>
      <c r="E611" s="542" t="str">
        <f>B611&amp;"_"&amp;C611&amp;"_"&amp;F611&amp;", "&amp;G611&amp;", "&amp;H611</f>
        <v>0610_T1.6_General Government, Short-term, Currency and deposits (Positon at beginning of period)</v>
      </c>
      <c r="F611" s="485" t="s">
        <v>27</v>
      </c>
      <c r="G611" s="487" t="s">
        <v>1</v>
      </c>
      <c r="H611" s="487" t="s">
        <v>4362</v>
      </c>
      <c r="I611" s="487"/>
      <c r="J611" s="463">
        <f t="shared" si="111"/>
        <v>0</v>
      </c>
      <c r="K611" s="311" t="s">
        <v>820</v>
      </c>
      <c r="L611">
        <f t="shared" si="112"/>
        <v>6</v>
      </c>
      <c r="P611" s="14">
        <f>'STable 1.6'!B9</f>
        <v>0</v>
      </c>
      <c r="V611" s="14"/>
      <c r="W611" s="14"/>
      <c r="X611" s="14"/>
      <c r="Y611" s="14"/>
    </row>
    <row r="612" spans="1:25" x14ac:dyDescent="0.2">
      <c r="A612" s="359" t="str">
        <f>B612&amp;"_"&amp;C612&amp;"_"&amp;".... "&amp;D612</f>
        <v>0611_T1.6_.... Debt securities (Positon at beginning of period)</v>
      </c>
      <c r="B612" s="375" t="s">
        <v>3439</v>
      </c>
      <c r="C612" s="376" t="s">
        <v>2827</v>
      </c>
      <c r="D612" s="323" t="s">
        <v>3969</v>
      </c>
      <c r="E612" s="542" t="str">
        <f t="shared" ref="E612:E615" si="119">B612&amp;"_"&amp;C612&amp;"_"&amp;F612&amp;", "&amp;G612&amp;", "&amp;H612</f>
        <v>0611_T1.6_General Government, Short-term, Debt securities (Positon at beginning of period)</v>
      </c>
      <c r="F612" s="485" t="s">
        <v>27</v>
      </c>
      <c r="G612" s="487" t="s">
        <v>1</v>
      </c>
      <c r="H612" s="487" t="s">
        <v>3969</v>
      </c>
      <c r="I612" s="487"/>
      <c r="J612" s="463">
        <f t="shared" si="111"/>
        <v>0</v>
      </c>
      <c r="K612" s="311" t="s">
        <v>821</v>
      </c>
      <c r="L612">
        <f t="shared" si="112"/>
        <v>6</v>
      </c>
      <c r="P612" s="14">
        <f>'STable 1.6'!B10</f>
        <v>0</v>
      </c>
      <c r="V612" s="14"/>
      <c r="W612" s="14"/>
      <c r="X612" s="14"/>
      <c r="Y612" s="14"/>
    </row>
    <row r="613" spans="1:25" x14ac:dyDescent="0.2">
      <c r="A613" s="359" t="str">
        <f>B613&amp;"_"&amp;C613&amp;"_"&amp;".... "&amp;D613</f>
        <v>0612_T1.6_.... Loans (Positon at beginning of period)</v>
      </c>
      <c r="B613" s="375" t="s">
        <v>3440</v>
      </c>
      <c r="C613" s="376" t="s">
        <v>2827</v>
      </c>
      <c r="D613" s="323" t="s">
        <v>3970</v>
      </c>
      <c r="E613" s="542" t="str">
        <f t="shared" si="119"/>
        <v>0612_T1.6_General Government, Short-term, Loans (Positon at beginning of period)</v>
      </c>
      <c r="F613" s="485" t="s">
        <v>27</v>
      </c>
      <c r="G613" s="487" t="s">
        <v>1</v>
      </c>
      <c r="H613" s="487" t="s">
        <v>3970</v>
      </c>
      <c r="I613" s="487"/>
      <c r="J613" s="463">
        <f t="shared" si="111"/>
        <v>0</v>
      </c>
      <c r="K613" s="311" t="s">
        <v>822</v>
      </c>
      <c r="L613">
        <f t="shared" si="112"/>
        <v>6</v>
      </c>
      <c r="P613" s="14">
        <f>'STable 1.6'!B11</f>
        <v>0</v>
      </c>
      <c r="V613" s="14"/>
      <c r="W613" s="14"/>
      <c r="X613" s="14"/>
      <c r="Y613" s="14"/>
    </row>
    <row r="614" spans="1:25" x14ac:dyDescent="0.2">
      <c r="A614" s="359" t="str">
        <f>B614&amp;"_"&amp;C614&amp;"_"&amp;".... "&amp;D614</f>
        <v>0613_T1.6_.... Trade credit and advances (Positon at beginning of period)</v>
      </c>
      <c r="B614" s="375" t="s">
        <v>3441</v>
      </c>
      <c r="C614" s="376" t="s">
        <v>2827</v>
      </c>
      <c r="D614" s="323" t="s">
        <v>3971</v>
      </c>
      <c r="E614" s="542" t="str">
        <f t="shared" si="119"/>
        <v>0613_T1.6_General Government, Short-term, Trade credit and advances (Positon at beginning of period)</v>
      </c>
      <c r="F614" s="485" t="s">
        <v>27</v>
      </c>
      <c r="G614" s="487" t="s">
        <v>1</v>
      </c>
      <c r="H614" s="487" t="s">
        <v>3971</v>
      </c>
      <c r="I614" s="487"/>
      <c r="J614" s="463">
        <f t="shared" si="111"/>
        <v>0</v>
      </c>
      <c r="K614" s="311" t="s">
        <v>823</v>
      </c>
      <c r="L614">
        <f t="shared" si="112"/>
        <v>6</v>
      </c>
      <c r="P614" s="14">
        <f>'STable 1.6'!B12</f>
        <v>0</v>
      </c>
      <c r="V614" s="14"/>
      <c r="W614" s="14"/>
      <c r="X614" s="14"/>
      <c r="Y614" s="14"/>
    </row>
    <row r="615" spans="1:25" x14ac:dyDescent="0.2">
      <c r="A615" s="359" t="str">
        <f>B615&amp;"_"&amp;C615&amp;"_"&amp;".... "&amp;D615</f>
        <v>0614_T1.6_.... Other debt liabilities 3/ 4/ (Positon at beginning of period)</v>
      </c>
      <c r="B615" s="375" t="s">
        <v>3442</v>
      </c>
      <c r="C615" s="376" t="s">
        <v>2827</v>
      </c>
      <c r="D615" s="323" t="s">
        <v>3972</v>
      </c>
      <c r="E615" s="542" t="str">
        <f t="shared" si="119"/>
        <v>0614_T1.6_General Government, Short-term, Other debt liabilities (Positon at beginning of period)</v>
      </c>
      <c r="F615" s="485" t="s">
        <v>27</v>
      </c>
      <c r="G615" s="487" t="s">
        <v>1</v>
      </c>
      <c r="H615" s="487" t="s">
        <v>4363</v>
      </c>
      <c r="I615" s="487"/>
      <c r="J615" s="463">
        <f t="shared" si="111"/>
        <v>0</v>
      </c>
      <c r="K615" s="311" t="s">
        <v>824</v>
      </c>
      <c r="L615">
        <f t="shared" si="112"/>
        <v>6</v>
      </c>
      <c r="P615" s="14">
        <f>'STable 1.6'!B13</f>
        <v>0</v>
      </c>
      <c r="V615" s="14"/>
      <c r="W615" s="14"/>
      <c r="X615" s="14"/>
      <c r="Y615" s="14"/>
    </row>
    <row r="616" spans="1:25" x14ac:dyDescent="0.2">
      <c r="A616" s="359" t="str">
        <f>B616&amp;"_"&amp;C616&amp;"_"&amp;D616</f>
        <v>0615_T1.6_Long-term (Positon at beginning of period)</v>
      </c>
      <c r="B616" s="375" t="s">
        <v>3443</v>
      </c>
      <c r="C616" s="376" t="s">
        <v>2827</v>
      </c>
      <c r="D616" s="324" t="s">
        <v>3973</v>
      </c>
      <c r="E616" s="542" t="str">
        <f>B616&amp;"_"&amp;C616&amp;"_"&amp;F616&amp;", "&amp;G616</f>
        <v>0615_T1.6_General Government, Long-term (Positon at beginning of period)</v>
      </c>
      <c r="F616" s="485" t="s">
        <v>27</v>
      </c>
      <c r="G616" s="487" t="s">
        <v>3973</v>
      </c>
      <c r="H616" s="324"/>
      <c r="I616" s="324"/>
      <c r="J616" s="463">
        <f t="shared" si="111"/>
        <v>0</v>
      </c>
      <c r="K616" s="311" t="s">
        <v>825</v>
      </c>
      <c r="L616">
        <f t="shared" si="112"/>
        <v>6</v>
      </c>
      <c r="P616" s="14">
        <f>'STable 1.6'!B14</f>
        <v>0</v>
      </c>
      <c r="V616" s="14"/>
      <c r="W616" s="14"/>
      <c r="X616" s="14"/>
      <c r="Y616" s="14"/>
    </row>
    <row r="617" spans="1:25" x14ac:dyDescent="0.2">
      <c r="A617" s="359" t="str">
        <f t="shared" ref="A617:A622" si="120">B617&amp;"_"&amp;C617&amp;"_"&amp;".... "&amp;D617</f>
        <v>0616_T1.6_.... Special drawing rights (allocations)  (Positon at beginning of period)</v>
      </c>
      <c r="B617" s="375" t="s">
        <v>3444</v>
      </c>
      <c r="C617" s="376" t="s">
        <v>2827</v>
      </c>
      <c r="D617" s="323" t="s">
        <v>3974</v>
      </c>
      <c r="E617" s="542" t="str">
        <f>B617&amp;"_"&amp;C617&amp;"_"&amp;F617&amp;", "&amp;G617&amp;", "&amp;H617</f>
        <v>0616_T1.6_General Government, Long-term, Special drawing rights (allocations)  (Positon at beginning of period)</v>
      </c>
      <c r="F617" s="485" t="s">
        <v>27</v>
      </c>
      <c r="G617" s="487" t="s">
        <v>3</v>
      </c>
      <c r="H617" s="487" t="s">
        <v>3974</v>
      </c>
      <c r="I617" s="487"/>
      <c r="J617" s="463">
        <f t="shared" si="111"/>
        <v>0</v>
      </c>
      <c r="K617" s="311" t="s">
        <v>826</v>
      </c>
      <c r="L617">
        <f t="shared" si="112"/>
        <v>6</v>
      </c>
      <c r="P617" s="14">
        <f>'STable 1.6'!B15</f>
        <v>0</v>
      </c>
      <c r="V617" s="14"/>
      <c r="W617" s="14"/>
      <c r="X617" s="14"/>
      <c r="Y617" s="14"/>
    </row>
    <row r="618" spans="1:25" x14ac:dyDescent="0.2">
      <c r="A618" s="359" t="str">
        <f t="shared" si="120"/>
        <v>0617_T1.6_.... Currency and deposits 2/ (Positon at beginning of period)</v>
      </c>
      <c r="B618" s="375" t="s">
        <v>3445</v>
      </c>
      <c r="C618" s="376" t="s">
        <v>2827</v>
      </c>
      <c r="D618" s="323" t="s">
        <v>3968</v>
      </c>
      <c r="E618" s="542" t="str">
        <f>B618&amp;"_"&amp;C618&amp;"_"&amp;F618&amp;", "&amp;G618&amp;", "&amp;H618</f>
        <v>0617_T1.6_General Government, Long-term, Currency and deposits (Positon at beginning of period)</v>
      </c>
      <c r="F618" s="485" t="s">
        <v>27</v>
      </c>
      <c r="G618" s="487" t="s">
        <v>3</v>
      </c>
      <c r="H618" s="487" t="s">
        <v>4362</v>
      </c>
      <c r="I618" s="487"/>
      <c r="J618" s="463">
        <f t="shared" si="111"/>
        <v>0</v>
      </c>
      <c r="K618" s="311" t="s">
        <v>827</v>
      </c>
      <c r="L618">
        <f t="shared" si="112"/>
        <v>6</v>
      </c>
      <c r="P618" s="14">
        <f>'STable 1.6'!B16</f>
        <v>0</v>
      </c>
      <c r="V618" s="14"/>
      <c r="W618" s="14"/>
      <c r="X618" s="14"/>
      <c r="Y618" s="14"/>
    </row>
    <row r="619" spans="1:25" x14ac:dyDescent="0.2">
      <c r="A619" s="359" t="str">
        <f t="shared" si="120"/>
        <v>0618_T1.6_.... Debt securities (Positon at beginning of period)</v>
      </c>
      <c r="B619" s="375" t="s">
        <v>3446</v>
      </c>
      <c r="C619" s="376" t="s">
        <v>2827</v>
      </c>
      <c r="D619" s="323" t="s">
        <v>3969</v>
      </c>
      <c r="E619" s="542" t="str">
        <f t="shared" ref="E619:E622" si="121">B619&amp;"_"&amp;C619&amp;"_"&amp;F619&amp;", "&amp;G619&amp;", "&amp;H619</f>
        <v>0618_T1.6_General Government, Long-term, Debt securities (Positon at beginning of period)</v>
      </c>
      <c r="F619" s="485" t="s">
        <v>27</v>
      </c>
      <c r="G619" s="487" t="s">
        <v>3</v>
      </c>
      <c r="H619" s="487" t="s">
        <v>3969</v>
      </c>
      <c r="I619" s="487"/>
      <c r="J619" s="463">
        <f t="shared" si="111"/>
        <v>0</v>
      </c>
      <c r="K619" s="311" t="s">
        <v>828</v>
      </c>
      <c r="L619">
        <f t="shared" si="112"/>
        <v>6</v>
      </c>
      <c r="P619" s="14">
        <f>'STable 1.6'!B17</f>
        <v>0</v>
      </c>
      <c r="V619" s="14"/>
      <c r="W619" s="14"/>
      <c r="X619" s="14"/>
      <c r="Y619" s="14"/>
    </row>
    <row r="620" spans="1:25" x14ac:dyDescent="0.2">
      <c r="A620" s="359" t="str">
        <f t="shared" si="120"/>
        <v>0619_T1.6_.... Loans (Positon at beginning of period)</v>
      </c>
      <c r="B620" s="375" t="s">
        <v>3447</v>
      </c>
      <c r="C620" s="376" t="s">
        <v>2827</v>
      </c>
      <c r="D620" s="323" t="s">
        <v>3970</v>
      </c>
      <c r="E620" s="542" t="str">
        <f t="shared" si="121"/>
        <v>0619_T1.6_General Government, Long-term, Loans (Positon at beginning of period)</v>
      </c>
      <c r="F620" s="485" t="s">
        <v>27</v>
      </c>
      <c r="G620" s="487" t="s">
        <v>3</v>
      </c>
      <c r="H620" s="487" t="s">
        <v>3970</v>
      </c>
      <c r="I620" s="487"/>
      <c r="J620" s="463">
        <f t="shared" si="111"/>
        <v>0</v>
      </c>
      <c r="K620" s="311" t="s">
        <v>829</v>
      </c>
      <c r="L620">
        <f t="shared" si="112"/>
        <v>6</v>
      </c>
      <c r="P620" s="14">
        <f>'STable 1.6'!B18</f>
        <v>0</v>
      </c>
      <c r="V620" s="14"/>
      <c r="W620" s="14"/>
      <c r="X620" s="14"/>
      <c r="Y620" s="14"/>
    </row>
    <row r="621" spans="1:25" x14ac:dyDescent="0.2">
      <c r="A621" s="359" t="str">
        <f t="shared" si="120"/>
        <v>0620_T1.6_.... Trade credit and advances (Positon at beginning of period)</v>
      </c>
      <c r="B621" s="375" t="s">
        <v>3448</v>
      </c>
      <c r="C621" s="376" t="s">
        <v>2827</v>
      </c>
      <c r="D621" s="323" t="s">
        <v>3971</v>
      </c>
      <c r="E621" s="542" t="str">
        <f t="shared" si="121"/>
        <v>0620_T1.6_General Government, Long-term, Trade credit and advances (Positon at beginning of period)</v>
      </c>
      <c r="F621" s="485" t="s">
        <v>27</v>
      </c>
      <c r="G621" s="487" t="s">
        <v>3</v>
      </c>
      <c r="H621" s="487" t="s">
        <v>3971</v>
      </c>
      <c r="I621" s="487"/>
      <c r="J621" s="463">
        <f t="shared" si="111"/>
        <v>0</v>
      </c>
      <c r="K621" s="311" t="s">
        <v>830</v>
      </c>
      <c r="L621">
        <f t="shared" si="112"/>
        <v>6</v>
      </c>
      <c r="P621" s="14">
        <f>'STable 1.6'!B19</f>
        <v>0</v>
      </c>
      <c r="V621" s="14"/>
      <c r="W621" s="14"/>
      <c r="X621" s="14"/>
      <c r="Y621" s="14"/>
    </row>
    <row r="622" spans="1:25" x14ac:dyDescent="0.2">
      <c r="A622" s="359" t="str">
        <f t="shared" si="120"/>
        <v>0621_T1.6_.... Other debt liabilities 3/ (Positon at beginning of period)</v>
      </c>
      <c r="B622" s="375" t="s">
        <v>3449</v>
      </c>
      <c r="C622" s="376" t="s">
        <v>2827</v>
      </c>
      <c r="D622" s="323" t="s">
        <v>3975</v>
      </c>
      <c r="E622" s="542" t="str">
        <f t="shared" si="121"/>
        <v>0621_T1.6_General Government, Long-term, Other debt liabilities(Positon at beginning of period)</v>
      </c>
      <c r="F622" s="485" t="s">
        <v>27</v>
      </c>
      <c r="G622" s="487" t="s">
        <v>3</v>
      </c>
      <c r="H622" s="487" t="s">
        <v>4364</v>
      </c>
      <c r="I622" s="487"/>
      <c r="J622" s="463">
        <f t="shared" si="111"/>
        <v>0</v>
      </c>
      <c r="K622" s="311" t="s">
        <v>831</v>
      </c>
      <c r="L622">
        <f t="shared" si="112"/>
        <v>6</v>
      </c>
      <c r="P622" s="14">
        <f>'STable 1.6'!B20</f>
        <v>0</v>
      </c>
      <c r="V622" s="14"/>
      <c r="W622" s="14"/>
      <c r="X622" s="14"/>
      <c r="Y622" s="14"/>
    </row>
    <row r="623" spans="1:25" x14ac:dyDescent="0.2">
      <c r="A623" s="359" t="str">
        <f>B623&amp;"_"&amp;C623&amp;"_"&amp;D623</f>
        <v>0622_T1.6_Central Bank (Positon at beginning of period)</v>
      </c>
      <c r="B623" s="375" t="s">
        <v>3450</v>
      </c>
      <c r="C623" s="376" t="s">
        <v>2827</v>
      </c>
      <c r="D623" s="325" t="s">
        <v>3976</v>
      </c>
      <c r="E623" s="542" t="str">
        <f>B623&amp;"_"&amp;C623&amp;"_"&amp;F623</f>
        <v>0622_T1.6_Central Bank (Positon at beginning of period)</v>
      </c>
      <c r="F623" s="484" t="s">
        <v>3976</v>
      </c>
      <c r="G623" s="325"/>
      <c r="H623" s="325"/>
      <c r="I623" s="325"/>
      <c r="J623" s="463">
        <f t="shared" si="111"/>
        <v>0</v>
      </c>
      <c r="K623" s="311" t="s">
        <v>832</v>
      </c>
      <c r="L623">
        <f t="shared" si="112"/>
        <v>6</v>
      </c>
      <c r="P623" s="14">
        <f>'STable 1.6'!B21</f>
        <v>0</v>
      </c>
      <c r="V623" s="14"/>
      <c r="W623" s="14"/>
      <c r="X623" s="14"/>
      <c r="Y623" s="14"/>
    </row>
    <row r="624" spans="1:25" x14ac:dyDescent="0.2">
      <c r="A624" s="359" t="str">
        <f>B624&amp;"_"&amp;C624&amp;"_"&amp;".. "&amp;D624</f>
        <v>0623_T1.6_.. Short-term (Positon at beginning of period)</v>
      </c>
      <c r="B624" s="375" t="s">
        <v>3451</v>
      </c>
      <c r="C624" s="376" t="s">
        <v>2827</v>
      </c>
      <c r="D624" s="324" t="s">
        <v>3967</v>
      </c>
      <c r="E624" s="542" t="str">
        <f>B624&amp;"_"&amp;C624&amp;"_"&amp;F624&amp;", "&amp;G624</f>
        <v>0623_T1.6_Central Bank, Short-term (Positon at beginning of period)</v>
      </c>
      <c r="F624" s="485" t="s">
        <v>55</v>
      </c>
      <c r="G624" s="486" t="s">
        <v>3967</v>
      </c>
      <c r="H624" s="324"/>
      <c r="I624" s="324"/>
      <c r="J624" s="463">
        <f t="shared" si="111"/>
        <v>0</v>
      </c>
      <c r="K624" s="311" t="s">
        <v>833</v>
      </c>
      <c r="L624">
        <f t="shared" si="112"/>
        <v>6</v>
      </c>
      <c r="P624" s="14">
        <f>'STable 1.6'!B22</f>
        <v>0</v>
      </c>
      <c r="V624" s="14"/>
      <c r="W624" s="14"/>
      <c r="X624" s="14"/>
      <c r="Y624" s="14"/>
    </row>
    <row r="625" spans="1:25" x14ac:dyDescent="0.2">
      <c r="A625" s="359" t="str">
        <f>B625&amp;"_"&amp;C625&amp;"_"&amp;".... "&amp;D625</f>
        <v>0624_T1.6_.... Currency and deposits 2/ (Positon at beginning of period)</v>
      </c>
      <c r="B625" s="375" t="s">
        <v>3452</v>
      </c>
      <c r="C625" s="376" t="s">
        <v>2827</v>
      </c>
      <c r="D625" s="323" t="s">
        <v>3968</v>
      </c>
      <c r="E625" s="542" t="str">
        <f>B625&amp;"_"&amp;C625&amp;"_"&amp;F625&amp;", "&amp;G625&amp;", "&amp;H625</f>
        <v>0624_T1.6_Central Bank, Short-term, Currency and deposits (Positon at beginning of period)</v>
      </c>
      <c r="F625" s="485" t="s">
        <v>55</v>
      </c>
      <c r="G625" s="486" t="s">
        <v>1</v>
      </c>
      <c r="H625" s="487" t="s">
        <v>4362</v>
      </c>
      <c r="I625" s="487"/>
      <c r="J625" s="463">
        <f t="shared" si="111"/>
        <v>0</v>
      </c>
      <c r="K625" s="311" t="s">
        <v>834</v>
      </c>
      <c r="L625">
        <f t="shared" si="112"/>
        <v>6</v>
      </c>
      <c r="P625" s="14">
        <f>'STable 1.6'!B23</f>
        <v>0</v>
      </c>
      <c r="V625" s="14"/>
      <c r="W625" s="14"/>
      <c r="X625" s="14"/>
      <c r="Y625" s="14"/>
    </row>
    <row r="626" spans="1:25" x14ac:dyDescent="0.2">
      <c r="A626" s="359" t="str">
        <f>B626&amp;"_"&amp;C626&amp;"_"&amp;".... "&amp;D626</f>
        <v>0625_T1.6_.... Debt securities (Positon at beginning of period)</v>
      </c>
      <c r="B626" s="375" t="s">
        <v>3453</v>
      </c>
      <c r="C626" s="376" t="s">
        <v>2827</v>
      </c>
      <c r="D626" s="323" t="s">
        <v>3969</v>
      </c>
      <c r="E626" s="542" t="str">
        <f t="shared" ref="E626:E629" si="122">B626&amp;"_"&amp;C626&amp;"_"&amp;F626&amp;", "&amp;G626&amp;", "&amp;H626</f>
        <v>0625_T1.6_Central Bank, Short-term, Debt securities (Positon at beginning of period)</v>
      </c>
      <c r="F626" s="485" t="s">
        <v>55</v>
      </c>
      <c r="G626" s="486" t="s">
        <v>1</v>
      </c>
      <c r="H626" s="487" t="s">
        <v>3969</v>
      </c>
      <c r="I626" s="487"/>
      <c r="J626" s="463">
        <f t="shared" si="111"/>
        <v>0</v>
      </c>
      <c r="K626" s="311" t="s">
        <v>835</v>
      </c>
      <c r="L626">
        <f t="shared" si="112"/>
        <v>6</v>
      </c>
      <c r="P626" s="14">
        <f>'STable 1.6'!B24</f>
        <v>0</v>
      </c>
      <c r="V626" s="14"/>
      <c r="W626" s="14"/>
      <c r="X626" s="14"/>
      <c r="Y626" s="14"/>
    </row>
    <row r="627" spans="1:25" x14ac:dyDescent="0.2">
      <c r="A627" s="359" t="str">
        <f>B627&amp;"_"&amp;C627&amp;"_"&amp;".... "&amp;D627</f>
        <v>0626_T1.6_.... Loans (Positon at beginning of period)</v>
      </c>
      <c r="B627" s="375" t="s">
        <v>3454</v>
      </c>
      <c r="C627" s="376" t="s">
        <v>2827</v>
      </c>
      <c r="D627" s="323" t="s">
        <v>3970</v>
      </c>
      <c r="E627" s="542" t="str">
        <f t="shared" si="122"/>
        <v>0626_T1.6_Central Bank, Short-term, Loans (Positon at beginning of period)</v>
      </c>
      <c r="F627" s="485" t="s">
        <v>55</v>
      </c>
      <c r="G627" s="486" t="s">
        <v>1</v>
      </c>
      <c r="H627" s="487" t="s">
        <v>3970</v>
      </c>
      <c r="I627" s="487"/>
      <c r="J627" s="463">
        <f t="shared" si="111"/>
        <v>0</v>
      </c>
      <c r="K627" s="311" t="s">
        <v>836</v>
      </c>
      <c r="L627">
        <f t="shared" si="112"/>
        <v>6</v>
      </c>
      <c r="P627" s="14">
        <f>'STable 1.6'!B25</f>
        <v>0</v>
      </c>
      <c r="V627" s="14"/>
      <c r="W627" s="14"/>
      <c r="X627" s="14"/>
      <c r="Y627" s="14"/>
    </row>
    <row r="628" spans="1:25" x14ac:dyDescent="0.2">
      <c r="A628" s="359" t="str">
        <f>B628&amp;"_"&amp;C628&amp;"_"&amp;".... "&amp;D628</f>
        <v>0627_T1.6_.... Trade credit and advances (Positon at beginning of period)</v>
      </c>
      <c r="B628" s="375" t="s">
        <v>3455</v>
      </c>
      <c r="C628" s="376" t="s">
        <v>2827</v>
      </c>
      <c r="D628" s="323" t="s">
        <v>3971</v>
      </c>
      <c r="E628" s="542" t="str">
        <f t="shared" si="122"/>
        <v>0627_T1.6_Central Bank, Short-term, Trade credit and advances (Positon at beginning of period)</v>
      </c>
      <c r="F628" s="485" t="s">
        <v>55</v>
      </c>
      <c r="G628" s="486" t="s">
        <v>1</v>
      </c>
      <c r="H628" s="487" t="s">
        <v>3971</v>
      </c>
      <c r="I628" s="487"/>
      <c r="J628" s="463">
        <f t="shared" si="111"/>
        <v>0</v>
      </c>
      <c r="K628" s="311" t="s">
        <v>837</v>
      </c>
      <c r="L628">
        <f t="shared" si="112"/>
        <v>6</v>
      </c>
      <c r="P628" s="14">
        <f>'STable 1.6'!B26</f>
        <v>0</v>
      </c>
      <c r="V628" s="14"/>
      <c r="W628" s="14"/>
      <c r="X628" s="14"/>
      <c r="Y628" s="14"/>
    </row>
    <row r="629" spans="1:25" x14ac:dyDescent="0.2">
      <c r="A629" s="359" t="str">
        <f>B629&amp;"_"&amp;C629&amp;"_"&amp;".... "&amp;D629</f>
        <v>0628_T1.6_.... Other debt liabilities 3/ 4/ (Positon at beginning of period)</v>
      </c>
      <c r="B629" s="375" t="s">
        <v>3456</v>
      </c>
      <c r="C629" s="376" t="s">
        <v>2827</v>
      </c>
      <c r="D629" s="323" t="s">
        <v>3972</v>
      </c>
      <c r="E629" s="542" t="str">
        <f t="shared" si="122"/>
        <v>0628_T1.6_Central Bank, Short-term, Other debt liabilities (Positon at beginning of period)</v>
      </c>
      <c r="F629" s="485" t="s">
        <v>55</v>
      </c>
      <c r="G629" s="486" t="s">
        <v>1</v>
      </c>
      <c r="H629" s="487" t="s">
        <v>4363</v>
      </c>
      <c r="I629" s="487"/>
      <c r="J629" s="463">
        <f t="shared" si="111"/>
        <v>0</v>
      </c>
      <c r="K629" s="311" t="s">
        <v>838</v>
      </c>
      <c r="L629">
        <f t="shared" si="112"/>
        <v>6</v>
      </c>
      <c r="P629" s="14">
        <f>'STable 1.6'!B27</f>
        <v>0</v>
      </c>
      <c r="V629" s="14"/>
      <c r="W629" s="14"/>
      <c r="X629" s="14"/>
      <c r="Y629" s="14"/>
    </row>
    <row r="630" spans="1:25" x14ac:dyDescent="0.2">
      <c r="A630" s="359" t="str">
        <f>B630&amp;"_"&amp;C630&amp;"_"&amp;".. "&amp;D630</f>
        <v>0629_T1.6_.. Long-term (Positon at beginning of period)</v>
      </c>
      <c r="B630" s="375" t="s">
        <v>3457</v>
      </c>
      <c r="C630" s="376" t="s">
        <v>2827</v>
      </c>
      <c r="D630" s="324" t="s">
        <v>3973</v>
      </c>
      <c r="E630" s="542" t="str">
        <f>B630&amp;"_"&amp;C630&amp;"_"&amp;F630&amp;", "&amp;G630</f>
        <v>0629_T1.6_Central Bank, Long-term (Positon at beginning of period)</v>
      </c>
      <c r="F630" s="485" t="s">
        <v>55</v>
      </c>
      <c r="G630" s="486" t="s">
        <v>3973</v>
      </c>
      <c r="H630" s="324"/>
      <c r="I630" s="324"/>
      <c r="J630" s="463">
        <f t="shared" si="111"/>
        <v>0</v>
      </c>
      <c r="K630" s="311" t="s">
        <v>839</v>
      </c>
      <c r="L630">
        <f t="shared" si="112"/>
        <v>6</v>
      </c>
      <c r="P630" s="14">
        <f>'STable 1.6'!B28</f>
        <v>0</v>
      </c>
      <c r="V630" s="14"/>
      <c r="W630" s="14"/>
      <c r="X630" s="14"/>
      <c r="Y630" s="14"/>
    </row>
    <row r="631" spans="1:25" x14ac:dyDescent="0.2">
      <c r="A631" s="359" t="str">
        <f t="shared" ref="A631:A636" si="123">B631&amp;"_"&amp;C631&amp;"_"&amp;".... "&amp;D631</f>
        <v>0630_T1.6_.... Special drawing rights (allocations)  (Positon at beginning of period)</v>
      </c>
      <c r="B631" s="375" t="s">
        <v>3458</v>
      </c>
      <c r="C631" s="376" t="s">
        <v>2827</v>
      </c>
      <c r="D631" s="323" t="s">
        <v>3974</v>
      </c>
      <c r="E631" s="542" t="str">
        <f>B631&amp;"_"&amp;C631&amp;"_"&amp;F631&amp;", "&amp;G631&amp;", "&amp;H631</f>
        <v>0630_T1.6_Central Bank, Long-term, Special drawing rights (allocations)  (Positon at beginning of period)</v>
      </c>
      <c r="F631" s="485" t="s">
        <v>55</v>
      </c>
      <c r="G631" s="486" t="s">
        <v>3</v>
      </c>
      <c r="H631" s="487" t="s">
        <v>3974</v>
      </c>
      <c r="I631" s="487"/>
      <c r="J631" s="463">
        <f t="shared" si="111"/>
        <v>0</v>
      </c>
      <c r="K631" s="311" t="s">
        <v>840</v>
      </c>
      <c r="L631">
        <f t="shared" si="112"/>
        <v>6</v>
      </c>
      <c r="P631" s="14">
        <f>'STable 1.6'!B29</f>
        <v>0</v>
      </c>
      <c r="V631" s="14"/>
      <c r="W631" s="14"/>
      <c r="X631" s="14"/>
      <c r="Y631" s="14"/>
    </row>
    <row r="632" spans="1:25" x14ac:dyDescent="0.2">
      <c r="A632" s="359" t="str">
        <f t="shared" si="123"/>
        <v>0631_T1.6_.... Currency and deposits 2/ (Positon at beginning of period)</v>
      </c>
      <c r="B632" s="375" t="s">
        <v>3459</v>
      </c>
      <c r="C632" s="376" t="s">
        <v>2827</v>
      </c>
      <c r="D632" s="323" t="s">
        <v>3968</v>
      </c>
      <c r="E632" s="542" t="str">
        <f>B632&amp;"_"&amp;C632&amp;"_"&amp;F632&amp;", "&amp;G632&amp;", "&amp;H632</f>
        <v>0631_T1.6_Central Bank, Long-term, Currency and deposits (Positon at beginning of period)</v>
      </c>
      <c r="F632" s="485" t="s">
        <v>55</v>
      </c>
      <c r="G632" s="486" t="s">
        <v>3</v>
      </c>
      <c r="H632" s="487" t="s">
        <v>4362</v>
      </c>
      <c r="I632" s="487"/>
      <c r="J632" s="463">
        <f t="shared" si="111"/>
        <v>0</v>
      </c>
      <c r="K632" s="311" t="s">
        <v>841</v>
      </c>
      <c r="L632">
        <f t="shared" si="112"/>
        <v>6</v>
      </c>
      <c r="P632" s="14">
        <f>'STable 1.6'!B30</f>
        <v>0</v>
      </c>
      <c r="V632" s="14"/>
      <c r="W632" s="14"/>
      <c r="X632" s="14"/>
      <c r="Y632" s="14"/>
    </row>
    <row r="633" spans="1:25" x14ac:dyDescent="0.2">
      <c r="A633" s="359" t="str">
        <f t="shared" si="123"/>
        <v>0632_T1.6_.... Debt securities (Positon at beginning of period)</v>
      </c>
      <c r="B633" s="375" t="s">
        <v>3460</v>
      </c>
      <c r="C633" s="376" t="s">
        <v>2827</v>
      </c>
      <c r="D633" s="323" t="s">
        <v>3969</v>
      </c>
      <c r="E633" s="542" t="str">
        <f t="shared" ref="E633:E636" si="124">B633&amp;"_"&amp;C633&amp;"_"&amp;F633&amp;", "&amp;G633&amp;", "&amp;H633</f>
        <v>0632_T1.6_Central Bank, Long-term, Debt securities (Positon at beginning of period)</v>
      </c>
      <c r="F633" s="485" t="s">
        <v>55</v>
      </c>
      <c r="G633" s="486" t="s">
        <v>3</v>
      </c>
      <c r="H633" s="487" t="s">
        <v>3969</v>
      </c>
      <c r="I633" s="487"/>
      <c r="J633" s="463">
        <f t="shared" si="111"/>
        <v>0</v>
      </c>
      <c r="K633" s="311" t="s">
        <v>842</v>
      </c>
      <c r="L633">
        <f t="shared" si="112"/>
        <v>6</v>
      </c>
      <c r="P633" s="14">
        <f>'STable 1.6'!B31</f>
        <v>0</v>
      </c>
      <c r="V633" s="14"/>
      <c r="W633" s="14"/>
      <c r="X633" s="14"/>
      <c r="Y633" s="14"/>
    </row>
    <row r="634" spans="1:25" x14ac:dyDescent="0.2">
      <c r="A634" s="359" t="str">
        <f t="shared" si="123"/>
        <v>0633_T1.6_.... Loans (Positon at beginning of period)</v>
      </c>
      <c r="B634" s="375" t="s">
        <v>3461</v>
      </c>
      <c r="C634" s="376" t="s">
        <v>2827</v>
      </c>
      <c r="D634" s="323" t="s">
        <v>3970</v>
      </c>
      <c r="E634" s="542" t="str">
        <f t="shared" si="124"/>
        <v>0633_T1.6_Central Bank, Long-term, Loans (Positon at beginning of period)</v>
      </c>
      <c r="F634" s="485" t="s">
        <v>55</v>
      </c>
      <c r="G634" s="486" t="s">
        <v>3</v>
      </c>
      <c r="H634" s="487" t="s">
        <v>3970</v>
      </c>
      <c r="I634" s="487"/>
      <c r="J634" s="463">
        <f t="shared" si="111"/>
        <v>0</v>
      </c>
      <c r="K634" s="311" t="s">
        <v>843</v>
      </c>
      <c r="L634">
        <f t="shared" si="112"/>
        <v>6</v>
      </c>
      <c r="P634" s="14">
        <f>'STable 1.6'!B32</f>
        <v>0</v>
      </c>
      <c r="V634" s="14"/>
      <c r="W634" s="14"/>
      <c r="X634" s="14"/>
      <c r="Y634" s="14"/>
    </row>
    <row r="635" spans="1:25" x14ac:dyDescent="0.2">
      <c r="A635" s="359" t="str">
        <f t="shared" si="123"/>
        <v>0634_T1.6_.... Trade credit and advances (Positon at beginning of period)</v>
      </c>
      <c r="B635" s="375" t="s">
        <v>3462</v>
      </c>
      <c r="C635" s="376" t="s">
        <v>2827</v>
      </c>
      <c r="D635" s="323" t="s">
        <v>3971</v>
      </c>
      <c r="E635" s="542" t="str">
        <f t="shared" si="124"/>
        <v>0634_T1.6_Central Bank, Long-term, Trade credit and advances (Positon at beginning of period)</v>
      </c>
      <c r="F635" s="485" t="s">
        <v>55</v>
      </c>
      <c r="G635" s="486" t="s">
        <v>3</v>
      </c>
      <c r="H635" s="487" t="s">
        <v>3971</v>
      </c>
      <c r="I635" s="487"/>
      <c r="J635" s="463">
        <f t="shared" si="111"/>
        <v>0</v>
      </c>
      <c r="K635" s="311" t="s">
        <v>844</v>
      </c>
      <c r="L635">
        <f t="shared" si="112"/>
        <v>6</v>
      </c>
      <c r="P635" s="14">
        <f>'STable 1.6'!B33</f>
        <v>0</v>
      </c>
      <c r="V635" s="14"/>
      <c r="W635" s="14"/>
      <c r="X635" s="14"/>
      <c r="Y635" s="14"/>
    </row>
    <row r="636" spans="1:25" x14ac:dyDescent="0.2">
      <c r="A636" s="359" t="str">
        <f t="shared" si="123"/>
        <v>0635_T1.6_.... Other debt liabilities 3/ (Positon at beginning of period)</v>
      </c>
      <c r="B636" s="375" t="s">
        <v>3463</v>
      </c>
      <c r="C636" s="376" t="s">
        <v>2827</v>
      </c>
      <c r="D636" s="323" t="s">
        <v>3975</v>
      </c>
      <c r="E636" s="542" t="str">
        <f t="shared" si="124"/>
        <v>0635_T1.6_Central Bank, Long-term, Other debt liabilities (Positon at beginning of period)</v>
      </c>
      <c r="F636" s="485" t="s">
        <v>55</v>
      </c>
      <c r="G636" s="486" t="s">
        <v>3</v>
      </c>
      <c r="H636" s="487" t="s">
        <v>4363</v>
      </c>
      <c r="I636" s="487"/>
      <c r="J636" s="463">
        <f t="shared" si="111"/>
        <v>0</v>
      </c>
      <c r="K636" s="311" t="s">
        <v>845</v>
      </c>
      <c r="L636">
        <f t="shared" si="112"/>
        <v>6</v>
      </c>
      <c r="P636" s="14">
        <f>'STable 1.6'!B34</f>
        <v>0</v>
      </c>
      <c r="V636" s="14"/>
      <c r="W636" s="14"/>
      <c r="X636" s="14"/>
      <c r="Y636" s="14"/>
    </row>
    <row r="637" spans="1:25" x14ac:dyDescent="0.2">
      <c r="A637" s="359" t="str">
        <f>B637&amp;"_"&amp;C637&amp;"_"&amp;D637</f>
        <v>0636_T1.6_Deposit-taking Corporations, except the Central Bank (Positon at beginning of period)</v>
      </c>
      <c r="B637" s="375" t="s">
        <v>3464</v>
      </c>
      <c r="C637" s="376" t="s">
        <v>2827</v>
      </c>
      <c r="D637" s="326" t="s">
        <v>3977</v>
      </c>
      <c r="E637" s="542" t="str">
        <f>B637&amp;"_"&amp;C637&amp;"_"&amp;F637</f>
        <v>0636_T1.6_Deposit-taking Corporations, except the Central Bank (Positon at beginning of period)</v>
      </c>
      <c r="F637" s="326" t="s">
        <v>3977</v>
      </c>
      <c r="G637" s="326"/>
      <c r="H637" s="326"/>
      <c r="I637" s="326"/>
      <c r="J637" s="463">
        <f t="shared" si="111"/>
        <v>0</v>
      </c>
      <c r="K637" s="311" t="s">
        <v>846</v>
      </c>
      <c r="L637">
        <f t="shared" si="112"/>
        <v>6</v>
      </c>
      <c r="P637" s="14">
        <f>'STable 1.6'!B35</f>
        <v>0</v>
      </c>
      <c r="V637" s="14"/>
      <c r="W637" s="14"/>
      <c r="X637" s="14"/>
      <c r="Y637" s="14"/>
    </row>
    <row r="638" spans="1:25" x14ac:dyDescent="0.2">
      <c r="A638" s="359" t="str">
        <f>B638&amp;"_"&amp;C638&amp;"_"&amp;".. "&amp;D638</f>
        <v>0637_T1.6_.. Short-term (Positon at beginning of period)</v>
      </c>
      <c r="B638" s="375" t="s">
        <v>3465</v>
      </c>
      <c r="C638" s="376" t="s">
        <v>2827</v>
      </c>
      <c r="D638" s="324" t="s">
        <v>3967</v>
      </c>
      <c r="E638" s="542" t="str">
        <f>B638&amp;"_"&amp;C638&amp;"_"&amp;F638&amp;", "&amp;G638</f>
        <v>0637_T1.6_Deposit-taking Corporations, except the Central Bank, Short-term (Positon at beginning of period)</v>
      </c>
      <c r="F638" s="488" t="s">
        <v>174</v>
      </c>
      <c r="G638" s="486" t="s">
        <v>3967</v>
      </c>
      <c r="H638" s="324"/>
      <c r="I638" s="324"/>
      <c r="J638" s="463">
        <f t="shared" si="111"/>
        <v>0</v>
      </c>
      <c r="K638" s="311" t="s">
        <v>847</v>
      </c>
      <c r="L638">
        <f t="shared" si="112"/>
        <v>6</v>
      </c>
      <c r="P638" s="14">
        <f>'STable 1.6'!B36</f>
        <v>0</v>
      </c>
      <c r="V638" s="14"/>
      <c r="W638" s="14"/>
      <c r="X638" s="14"/>
      <c r="Y638" s="14"/>
    </row>
    <row r="639" spans="1:25" x14ac:dyDescent="0.2">
      <c r="A639" s="359" t="str">
        <f>B639&amp;"_"&amp;C639&amp;"_"&amp;".... "&amp;D639</f>
        <v>0638_T1.6_.... Currency and deposits 2/ (Positon at beginning of period)</v>
      </c>
      <c r="B639" s="375" t="s">
        <v>3466</v>
      </c>
      <c r="C639" s="376" t="s">
        <v>2827</v>
      </c>
      <c r="D639" s="323" t="s">
        <v>3968</v>
      </c>
      <c r="E639" s="542" t="str">
        <f>B639&amp;"_"&amp;C639&amp;"_"&amp;F639&amp;", "&amp;G639&amp;", "&amp;H639</f>
        <v>0638_T1.6_Deposit-taking Corporations, except the Central Bank, Short-term, Currency and deposits (Positon at beginning of period)</v>
      </c>
      <c r="F639" s="488" t="s">
        <v>174</v>
      </c>
      <c r="G639" s="486" t="s">
        <v>1</v>
      </c>
      <c r="H639" s="487" t="s">
        <v>4362</v>
      </c>
      <c r="I639" s="487"/>
      <c r="J639" s="463">
        <f t="shared" si="111"/>
        <v>0</v>
      </c>
      <c r="K639" s="311" t="s">
        <v>848</v>
      </c>
      <c r="L639">
        <f t="shared" si="112"/>
        <v>6</v>
      </c>
      <c r="P639" s="14">
        <f>'STable 1.6'!B37</f>
        <v>0</v>
      </c>
      <c r="V639" s="14"/>
      <c r="W639" s="14"/>
      <c r="X639" s="14"/>
      <c r="Y639" s="14"/>
    </row>
    <row r="640" spans="1:25" x14ac:dyDescent="0.2">
      <c r="A640" s="359" t="str">
        <f>B640&amp;"_"&amp;C640&amp;"_"&amp;".... "&amp;D640</f>
        <v>0639_T1.6_.... Debt securities (Positon at beginning of period)</v>
      </c>
      <c r="B640" s="375" t="s">
        <v>3467</v>
      </c>
      <c r="C640" s="376" t="s">
        <v>2827</v>
      </c>
      <c r="D640" s="323" t="s">
        <v>3969</v>
      </c>
      <c r="E640" s="542" t="str">
        <f t="shared" ref="E640:E643" si="125">B640&amp;"_"&amp;C640&amp;"_"&amp;F640&amp;", "&amp;G640&amp;", "&amp;H640</f>
        <v>0639_T1.6_Deposit-taking Corporations, except the Central Bank, Short-term, Debt securities (Positon at beginning of period)</v>
      </c>
      <c r="F640" s="488" t="s">
        <v>174</v>
      </c>
      <c r="G640" s="486" t="s">
        <v>1</v>
      </c>
      <c r="H640" s="487" t="s">
        <v>3969</v>
      </c>
      <c r="I640" s="487"/>
      <c r="J640" s="463">
        <f t="shared" si="111"/>
        <v>0</v>
      </c>
      <c r="K640" s="311" t="s">
        <v>849</v>
      </c>
      <c r="L640">
        <f t="shared" si="112"/>
        <v>6</v>
      </c>
      <c r="P640" s="14">
        <f>'STable 1.6'!B38</f>
        <v>0</v>
      </c>
      <c r="V640" s="14"/>
      <c r="W640" s="14"/>
      <c r="X640" s="14"/>
      <c r="Y640" s="14"/>
    </row>
    <row r="641" spans="1:25" x14ac:dyDescent="0.2">
      <c r="A641" s="359" t="str">
        <f>B641&amp;"_"&amp;C641&amp;"_"&amp;".... "&amp;D641</f>
        <v>0640_T1.6_.... Loans (Positon at beginning of period)</v>
      </c>
      <c r="B641" s="375" t="s">
        <v>3468</v>
      </c>
      <c r="C641" s="376" t="s">
        <v>2827</v>
      </c>
      <c r="D641" s="323" t="s">
        <v>3970</v>
      </c>
      <c r="E641" s="542" t="str">
        <f t="shared" si="125"/>
        <v>0640_T1.6_Deposit-taking Corporations, except the Central Bank, Short-term, Loans (Positon at beginning of period)</v>
      </c>
      <c r="F641" s="488" t="s">
        <v>174</v>
      </c>
      <c r="G641" s="486" t="s">
        <v>1</v>
      </c>
      <c r="H641" s="487" t="s">
        <v>3970</v>
      </c>
      <c r="I641" s="487"/>
      <c r="J641" s="463">
        <f t="shared" si="111"/>
        <v>0</v>
      </c>
      <c r="K641" s="311" t="s">
        <v>850</v>
      </c>
      <c r="L641">
        <f t="shared" si="112"/>
        <v>6</v>
      </c>
      <c r="P641" s="14">
        <f>'STable 1.6'!B39</f>
        <v>0</v>
      </c>
      <c r="V641" s="14"/>
      <c r="W641" s="14"/>
      <c r="X641" s="14"/>
      <c r="Y641" s="14"/>
    </row>
    <row r="642" spans="1:25" x14ac:dyDescent="0.2">
      <c r="A642" s="359" t="str">
        <f>B642&amp;"_"&amp;C642&amp;"_"&amp;".... "&amp;D642</f>
        <v>0641_T1.6_.... Trade credit and advances (Positon at beginning of period)</v>
      </c>
      <c r="B642" s="375" t="s">
        <v>3469</v>
      </c>
      <c r="C642" s="376" t="s">
        <v>2827</v>
      </c>
      <c r="D642" s="323" t="s">
        <v>3971</v>
      </c>
      <c r="E642" s="542" t="str">
        <f t="shared" si="125"/>
        <v>0641_T1.6_Deposit-taking Corporations, except the Central Bank, Short-term, Trade credit and advances (Positon at beginning of period)</v>
      </c>
      <c r="F642" s="488" t="s">
        <v>174</v>
      </c>
      <c r="G642" s="486" t="s">
        <v>1</v>
      </c>
      <c r="H642" s="487" t="s">
        <v>3971</v>
      </c>
      <c r="I642" s="487"/>
      <c r="J642" s="463">
        <f t="shared" si="111"/>
        <v>0</v>
      </c>
      <c r="K642" s="311" t="s">
        <v>851</v>
      </c>
      <c r="L642">
        <f t="shared" si="112"/>
        <v>6</v>
      </c>
      <c r="P642" s="14">
        <f>'STable 1.6'!B40</f>
        <v>0</v>
      </c>
      <c r="V642" s="14"/>
      <c r="W642" s="14"/>
      <c r="X642" s="14"/>
      <c r="Y642" s="14"/>
    </row>
    <row r="643" spans="1:25" x14ac:dyDescent="0.2">
      <c r="A643" s="359" t="str">
        <f>B643&amp;"_"&amp;C643&amp;"_"&amp;".... "&amp;D643</f>
        <v>0642_T1.6_.... Other debt liabilities 3/ 4/ (Positon at beginning of period)</v>
      </c>
      <c r="B643" s="375" t="s">
        <v>3470</v>
      </c>
      <c r="C643" s="376" t="s">
        <v>2827</v>
      </c>
      <c r="D643" s="323" t="s">
        <v>3972</v>
      </c>
      <c r="E643" s="542" t="str">
        <f t="shared" si="125"/>
        <v>0642_T1.6_Deposit-taking Corporations, except the Central Bank, Short-term, Other debt liabilities (Positon at beginning of period)</v>
      </c>
      <c r="F643" s="488" t="s">
        <v>174</v>
      </c>
      <c r="G643" s="486" t="s">
        <v>1</v>
      </c>
      <c r="H643" s="487" t="s">
        <v>4363</v>
      </c>
      <c r="I643" s="487"/>
      <c r="J643" s="463">
        <f t="shared" si="111"/>
        <v>0</v>
      </c>
      <c r="K643" s="311" t="s">
        <v>852</v>
      </c>
      <c r="L643">
        <f t="shared" si="112"/>
        <v>6</v>
      </c>
      <c r="P643" s="14">
        <f>'STable 1.6'!B41</f>
        <v>0</v>
      </c>
      <c r="V643" s="14"/>
      <c r="W643" s="14"/>
      <c r="X643" s="14"/>
      <c r="Y643" s="14"/>
    </row>
    <row r="644" spans="1:25" x14ac:dyDescent="0.2">
      <c r="A644" s="359" t="str">
        <f>B644&amp;"_"&amp;C644&amp;"_"&amp;".. "&amp;D644</f>
        <v>0643_T1.6_.. Long-term (Positon at beginning of period)</v>
      </c>
      <c r="B644" s="375" t="s">
        <v>3471</v>
      </c>
      <c r="C644" s="376" t="s">
        <v>2827</v>
      </c>
      <c r="D644" s="324" t="s">
        <v>3973</v>
      </c>
      <c r="E644" s="542" t="str">
        <f>B644&amp;"_"&amp;C644&amp;"_"&amp;F644&amp;", "&amp;G644</f>
        <v>0643_T1.6_Deposit-taking Corporations, except the Central Bank, Long-term (Positon at beginning of period)</v>
      </c>
      <c r="F644" s="488" t="s">
        <v>174</v>
      </c>
      <c r="G644" s="486" t="s">
        <v>3973</v>
      </c>
      <c r="H644" s="324"/>
      <c r="I644" s="324"/>
      <c r="J644" s="463">
        <f t="shared" ref="J644:J707" si="126">J643</f>
        <v>0</v>
      </c>
      <c r="K644" s="311" t="s">
        <v>853</v>
      </c>
      <c r="L644">
        <f t="shared" ref="L644:L707" si="127">L643</f>
        <v>6</v>
      </c>
      <c r="P644" s="14">
        <f>'STable 1.6'!B42</f>
        <v>0</v>
      </c>
      <c r="V644" s="14"/>
      <c r="W644" s="14"/>
      <c r="X644" s="14"/>
      <c r="Y644" s="14"/>
    </row>
    <row r="645" spans="1:25" x14ac:dyDescent="0.2">
      <c r="A645" s="359" t="str">
        <f>B645&amp;"_"&amp;C645&amp;"_"&amp;".... "&amp;D645</f>
        <v>0644_T1.6_.... Currency and deposits 2/ (Positon at beginning of period)</v>
      </c>
      <c r="B645" s="375" t="s">
        <v>3472</v>
      </c>
      <c r="C645" s="376" t="s">
        <v>2827</v>
      </c>
      <c r="D645" s="323" t="s">
        <v>3968</v>
      </c>
      <c r="E645" s="542" t="str">
        <f>B645&amp;"_"&amp;C645&amp;"_"&amp;F645&amp;", "&amp;G645&amp;", "&amp;H645</f>
        <v>0644_T1.6_Deposit-taking Corporations, except the Central Bank, Long-term, Currency and deposits (Positon at beginning of period)</v>
      </c>
      <c r="F645" s="488" t="s">
        <v>174</v>
      </c>
      <c r="G645" s="486" t="s">
        <v>3</v>
      </c>
      <c r="H645" s="487" t="s">
        <v>4362</v>
      </c>
      <c r="I645" s="487"/>
      <c r="J645" s="463">
        <f t="shared" si="126"/>
        <v>0</v>
      </c>
      <c r="K645" s="311" t="s">
        <v>854</v>
      </c>
      <c r="L645">
        <f t="shared" si="127"/>
        <v>6</v>
      </c>
      <c r="P645" s="14">
        <f>'STable 1.6'!B43</f>
        <v>0</v>
      </c>
      <c r="V645" s="14"/>
      <c r="W645" s="14"/>
      <c r="X645" s="14"/>
      <c r="Y645" s="14"/>
    </row>
    <row r="646" spans="1:25" x14ac:dyDescent="0.2">
      <c r="A646" s="359" t="str">
        <f>B646&amp;"_"&amp;C646&amp;"_"&amp;".... "&amp;D646</f>
        <v>0645_T1.6_.... Debt securities (Positon at beginning of period)</v>
      </c>
      <c r="B646" s="375" t="s">
        <v>3473</v>
      </c>
      <c r="C646" s="376" t="s">
        <v>2827</v>
      </c>
      <c r="D646" s="323" t="s">
        <v>3969</v>
      </c>
      <c r="E646" s="542" t="str">
        <f>B646&amp;"_"&amp;C646&amp;"_"&amp;F646&amp;", "&amp;G646&amp;", "&amp;H646</f>
        <v>0645_T1.6_Deposit-taking Corporations, except the Central Bank, Long-term, Debt securities (Positon at beginning of period)</v>
      </c>
      <c r="F646" s="488" t="s">
        <v>174</v>
      </c>
      <c r="G646" s="486" t="s">
        <v>3</v>
      </c>
      <c r="H646" s="487" t="s">
        <v>3969</v>
      </c>
      <c r="I646" s="487"/>
      <c r="J646" s="463">
        <f t="shared" si="126"/>
        <v>0</v>
      </c>
      <c r="K646" s="311" t="s">
        <v>855</v>
      </c>
      <c r="L646">
        <f t="shared" si="127"/>
        <v>6</v>
      </c>
      <c r="P646" s="14">
        <f>'STable 1.6'!B44</f>
        <v>0</v>
      </c>
      <c r="V646" s="14"/>
      <c r="W646" s="14"/>
      <c r="X646" s="14"/>
      <c r="Y646" s="14"/>
    </row>
    <row r="647" spans="1:25" x14ac:dyDescent="0.2">
      <c r="A647" s="359" t="str">
        <f>B647&amp;"_"&amp;C647&amp;"_"&amp;".... "&amp;D647</f>
        <v>0646_T1.6_.... Loans (Positon at beginning of period)</v>
      </c>
      <c r="B647" s="375" t="s">
        <v>3474</v>
      </c>
      <c r="C647" s="376" t="s">
        <v>2827</v>
      </c>
      <c r="D647" s="323" t="s">
        <v>3970</v>
      </c>
      <c r="E647" s="542" t="str">
        <f t="shared" ref="E647:E649" si="128">B647&amp;"_"&amp;C647&amp;"_"&amp;F647&amp;", "&amp;G647&amp;", "&amp;H647</f>
        <v>0646_T1.6_Deposit-taking Corporations, except the Central Bank, Long-term, Loans (Positon at beginning of period)</v>
      </c>
      <c r="F647" s="488" t="s">
        <v>174</v>
      </c>
      <c r="G647" s="486" t="s">
        <v>3</v>
      </c>
      <c r="H647" s="487" t="s">
        <v>3970</v>
      </c>
      <c r="I647" s="487"/>
      <c r="J647" s="463">
        <f t="shared" si="126"/>
        <v>0</v>
      </c>
      <c r="K647" s="311" t="s">
        <v>856</v>
      </c>
      <c r="L647">
        <f t="shared" si="127"/>
        <v>6</v>
      </c>
      <c r="P647" s="14">
        <f>'STable 1.6'!B45</f>
        <v>0</v>
      </c>
      <c r="V647" s="14"/>
      <c r="W647" s="14"/>
      <c r="X647" s="14"/>
      <c r="Y647" s="14"/>
    </row>
    <row r="648" spans="1:25" x14ac:dyDescent="0.2">
      <c r="A648" s="359" t="str">
        <f>B648&amp;"_"&amp;C648&amp;"_"&amp;".... "&amp;D648</f>
        <v>0647_T1.6_.... Trade credit and advances (Positon at beginning of period)</v>
      </c>
      <c r="B648" s="375" t="s">
        <v>3475</v>
      </c>
      <c r="C648" s="376" t="s">
        <v>2827</v>
      </c>
      <c r="D648" s="323" t="s">
        <v>3971</v>
      </c>
      <c r="E648" s="542" t="str">
        <f t="shared" si="128"/>
        <v>0647_T1.6_Deposit-taking Corporations, except the Central Bank, Long-term, Trade credit and advances (Positon at beginning of period)</v>
      </c>
      <c r="F648" s="488" t="s">
        <v>174</v>
      </c>
      <c r="G648" s="486" t="s">
        <v>3</v>
      </c>
      <c r="H648" s="487" t="s">
        <v>3971</v>
      </c>
      <c r="I648" s="487"/>
      <c r="J648" s="463">
        <f t="shared" si="126"/>
        <v>0</v>
      </c>
      <c r="K648" s="311" t="s">
        <v>857</v>
      </c>
      <c r="L648">
        <f t="shared" si="127"/>
        <v>6</v>
      </c>
      <c r="P648" s="14">
        <f>'STable 1.6'!B46</f>
        <v>0</v>
      </c>
      <c r="V648" s="14"/>
      <c r="W648" s="14"/>
      <c r="X648" s="14"/>
      <c r="Y648" s="14"/>
    </row>
    <row r="649" spans="1:25" x14ac:dyDescent="0.2">
      <c r="A649" s="359" t="str">
        <f>B649&amp;"_"&amp;C649&amp;"_"&amp;".... "&amp;D649</f>
        <v>0648_T1.6_.... Other debt liabilities 3/ (Positon at beginning of period)</v>
      </c>
      <c r="B649" s="375" t="s">
        <v>3476</v>
      </c>
      <c r="C649" s="376" t="s">
        <v>2827</v>
      </c>
      <c r="D649" s="323" t="s">
        <v>3975</v>
      </c>
      <c r="E649" s="542" t="str">
        <f t="shared" si="128"/>
        <v>0648_T1.6_Deposit-taking Corporations, except the Central Bank, Long-term, Other debt liabilities (Positon at beginning of period)</v>
      </c>
      <c r="F649" s="488" t="s">
        <v>174</v>
      </c>
      <c r="G649" s="486" t="s">
        <v>3</v>
      </c>
      <c r="H649" s="487" t="s">
        <v>4363</v>
      </c>
      <c r="I649" s="487"/>
      <c r="J649" s="463">
        <f t="shared" si="126"/>
        <v>0</v>
      </c>
      <c r="K649" s="311" t="s">
        <v>858</v>
      </c>
      <c r="L649">
        <f t="shared" si="127"/>
        <v>6</v>
      </c>
      <c r="P649" s="14">
        <f>'STable 1.6'!B47</f>
        <v>0</v>
      </c>
      <c r="V649" s="14"/>
      <c r="W649" s="14"/>
      <c r="X649" s="14"/>
      <c r="Y649" s="14"/>
    </row>
    <row r="650" spans="1:25" x14ac:dyDescent="0.2">
      <c r="A650" s="359" t="str">
        <f>B650&amp;"_"&amp;C650&amp;"_"&amp;D650</f>
        <v>0649_T1.6_Other Sectors (Positon at beginning of period)</v>
      </c>
      <c r="B650" s="375" t="s">
        <v>3477</v>
      </c>
      <c r="C650" s="376" t="s">
        <v>2827</v>
      </c>
      <c r="D650" s="325" t="s">
        <v>3978</v>
      </c>
      <c r="E650" s="542" t="str">
        <f>B650&amp;"_"&amp;C650&amp;"_"&amp;F650</f>
        <v>0649_T1.6_Other Sectors (Positon at beginning of period)</v>
      </c>
      <c r="F650" s="484" t="s">
        <v>3978</v>
      </c>
      <c r="G650" s="325"/>
      <c r="H650" s="325"/>
      <c r="I650" s="325"/>
      <c r="J650" s="463">
        <f t="shared" si="126"/>
        <v>0</v>
      </c>
      <c r="K650" s="311" t="s">
        <v>859</v>
      </c>
      <c r="L650">
        <f t="shared" si="127"/>
        <v>6</v>
      </c>
      <c r="P650" s="14">
        <f>'STable 1.6'!B48</f>
        <v>0</v>
      </c>
      <c r="V650" s="14"/>
      <c r="W650" s="14"/>
      <c r="X650" s="14"/>
      <c r="Y650" s="14"/>
    </row>
    <row r="651" spans="1:25" x14ac:dyDescent="0.2">
      <c r="A651" s="359" t="str">
        <f>B651&amp;"_"&amp;C651&amp;"_"&amp;".. "&amp;D651</f>
        <v>0650_T1.6_.. Short-term (Positon at beginning of period)</v>
      </c>
      <c r="B651" s="375" t="s">
        <v>3478</v>
      </c>
      <c r="C651" s="376" t="s">
        <v>2827</v>
      </c>
      <c r="D651" s="324" t="s">
        <v>3967</v>
      </c>
      <c r="E651" s="542" t="str">
        <f>B651&amp;"_"&amp;C651&amp;"_"&amp;F651&amp;", "&amp;G651</f>
        <v>0650_T1.6_Other Sectors, Short-term (Positon at beginning of period)</v>
      </c>
      <c r="F651" s="484" t="s">
        <v>57</v>
      </c>
      <c r="G651" s="486" t="s">
        <v>3967</v>
      </c>
      <c r="H651" s="324"/>
      <c r="I651" s="324"/>
      <c r="J651" s="463">
        <f t="shared" si="126"/>
        <v>0</v>
      </c>
      <c r="K651" s="311" t="s">
        <v>860</v>
      </c>
      <c r="L651">
        <f t="shared" si="127"/>
        <v>6</v>
      </c>
      <c r="P651" s="14">
        <f>'STable 1.6'!B49</f>
        <v>0</v>
      </c>
      <c r="V651" s="14"/>
      <c r="W651" s="14"/>
      <c r="X651" s="14"/>
      <c r="Y651" s="14"/>
    </row>
    <row r="652" spans="1:25" x14ac:dyDescent="0.2">
      <c r="A652" s="359" t="str">
        <f>B652&amp;"_"&amp;C652&amp;"_"&amp;".... "&amp;D652</f>
        <v>0651_T1.6_.... Currency and deposits 2/ (Positon at beginning of period)</v>
      </c>
      <c r="B652" s="375" t="s">
        <v>3479</v>
      </c>
      <c r="C652" s="376" t="s">
        <v>2827</v>
      </c>
      <c r="D652" s="323" t="s">
        <v>3968</v>
      </c>
      <c r="E652" s="542" t="str">
        <f>B652&amp;"_"&amp;C652&amp;"_"&amp;F652&amp;", "&amp;G652&amp;", "&amp;H652</f>
        <v>0651_T1.6_Other Sectors, Short-term, Currency and deposits (Positon at beginning of period)</v>
      </c>
      <c r="F652" s="484" t="s">
        <v>57</v>
      </c>
      <c r="G652" s="486" t="s">
        <v>1</v>
      </c>
      <c r="H652" s="487" t="s">
        <v>4362</v>
      </c>
      <c r="I652" s="487"/>
      <c r="J652" s="463">
        <f t="shared" si="126"/>
        <v>0</v>
      </c>
      <c r="K652" s="311" t="s">
        <v>861</v>
      </c>
      <c r="L652">
        <f t="shared" si="127"/>
        <v>6</v>
      </c>
      <c r="P652" s="14">
        <f>'STable 1.6'!B50</f>
        <v>0</v>
      </c>
      <c r="V652" s="14"/>
      <c r="W652" s="14"/>
      <c r="X652" s="14"/>
      <c r="Y652" s="14"/>
    </row>
    <row r="653" spans="1:25" x14ac:dyDescent="0.2">
      <c r="A653" s="359" t="str">
        <f>B653&amp;"_"&amp;C653&amp;"_"&amp;".... "&amp;D653</f>
        <v>0652_T1.6_.... Debt securities (Positon at beginning of period)</v>
      </c>
      <c r="B653" s="375" t="s">
        <v>3480</v>
      </c>
      <c r="C653" s="376" t="s">
        <v>2827</v>
      </c>
      <c r="D653" s="323" t="s">
        <v>3969</v>
      </c>
      <c r="E653" s="542" t="str">
        <f t="shared" ref="E653:E656" si="129">B653&amp;"_"&amp;C653&amp;"_"&amp;F653&amp;", "&amp;G653&amp;", "&amp;H653</f>
        <v>0652_T1.6_Other Sectors, Short-term, Debt securities (Positon at beginning of period)</v>
      </c>
      <c r="F653" s="484" t="s">
        <v>57</v>
      </c>
      <c r="G653" s="486" t="s">
        <v>1</v>
      </c>
      <c r="H653" s="487" t="s">
        <v>3969</v>
      </c>
      <c r="I653" s="487"/>
      <c r="J653" s="463">
        <f t="shared" si="126"/>
        <v>0</v>
      </c>
      <c r="K653" s="311" t="s">
        <v>862</v>
      </c>
      <c r="L653">
        <f t="shared" si="127"/>
        <v>6</v>
      </c>
      <c r="P653" s="14">
        <f>'STable 1.6'!B51</f>
        <v>0</v>
      </c>
      <c r="V653" s="14"/>
      <c r="W653" s="14"/>
      <c r="X653" s="14"/>
      <c r="Y653" s="14"/>
    </row>
    <row r="654" spans="1:25" x14ac:dyDescent="0.2">
      <c r="A654" s="359" t="str">
        <f>B654&amp;"_"&amp;C654&amp;"_"&amp;".... "&amp;D654</f>
        <v>0653_T1.6_.... Loans (Positon at beginning of period)</v>
      </c>
      <c r="B654" s="375" t="s">
        <v>3481</v>
      </c>
      <c r="C654" s="376" t="s">
        <v>2827</v>
      </c>
      <c r="D654" s="323" t="s">
        <v>3970</v>
      </c>
      <c r="E654" s="542" t="str">
        <f t="shared" si="129"/>
        <v>0653_T1.6_Other Sectors, Short-term, Loans (Positon at beginning of period)</v>
      </c>
      <c r="F654" s="484" t="s">
        <v>57</v>
      </c>
      <c r="G654" s="486" t="s">
        <v>1</v>
      </c>
      <c r="H654" s="487" t="s">
        <v>3970</v>
      </c>
      <c r="I654" s="487"/>
      <c r="J654" s="463">
        <f t="shared" si="126"/>
        <v>0</v>
      </c>
      <c r="K654" s="311" t="s">
        <v>863</v>
      </c>
      <c r="L654">
        <f t="shared" si="127"/>
        <v>6</v>
      </c>
      <c r="P654" s="14">
        <f>'STable 1.6'!B52</f>
        <v>0</v>
      </c>
      <c r="V654" s="14"/>
      <c r="W654" s="14"/>
      <c r="X654" s="14"/>
      <c r="Y654" s="14"/>
    </row>
    <row r="655" spans="1:25" x14ac:dyDescent="0.2">
      <c r="A655" s="359" t="str">
        <f>B655&amp;"_"&amp;C655&amp;"_"&amp;".... "&amp;D655</f>
        <v>0654_T1.6_.... Trade credit and advances (Positon at beginning of period)</v>
      </c>
      <c r="B655" s="375" t="s">
        <v>3482</v>
      </c>
      <c r="C655" s="376" t="s">
        <v>2827</v>
      </c>
      <c r="D655" s="323" t="s">
        <v>3971</v>
      </c>
      <c r="E655" s="542" t="str">
        <f t="shared" si="129"/>
        <v>0654_T1.6_Other Sectors, Short-term, Trade credit and advances (Positon at beginning of period)</v>
      </c>
      <c r="F655" s="484" t="s">
        <v>57</v>
      </c>
      <c r="G655" s="486" t="s">
        <v>1</v>
      </c>
      <c r="H655" s="487" t="s">
        <v>3971</v>
      </c>
      <c r="I655" s="487"/>
      <c r="J655" s="463">
        <f t="shared" si="126"/>
        <v>0</v>
      </c>
      <c r="K655" s="311" t="s">
        <v>864</v>
      </c>
      <c r="L655">
        <f t="shared" si="127"/>
        <v>6</v>
      </c>
      <c r="P655" s="14">
        <f>'STable 1.6'!B53</f>
        <v>0</v>
      </c>
      <c r="V655" s="14"/>
      <c r="W655" s="14"/>
      <c r="X655" s="14"/>
      <c r="Y655" s="14"/>
    </row>
    <row r="656" spans="1:25" x14ac:dyDescent="0.2">
      <c r="A656" s="359" t="str">
        <f>B656&amp;"_"&amp;C656&amp;"_"&amp;".... "&amp;D656</f>
        <v>0655_T1.6_.... Other debt liabilities 3/ 4/ (Positon at beginning of period)</v>
      </c>
      <c r="B656" s="375" t="s">
        <v>3483</v>
      </c>
      <c r="C656" s="376" t="s">
        <v>2827</v>
      </c>
      <c r="D656" s="323" t="s">
        <v>3972</v>
      </c>
      <c r="E656" s="542" t="str">
        <f t="shared" si="129"/>
        <v>0655_T1.6_Other Sectors, Short-term, Other debt liabilities (Positon at beginning of period)</v>
      </c>
      <c r="F656" s="484" t="s">
        <v>57</v>
      </c>
      <c r="G656" s="486" t="s">
        <v>1</v>
      </c>
      <c r="H656" s="487" t="s">
        <v>4363</v>
      </c>
      <c r="I656" s="487"/>
      <c r="J656" s="463">
        <f t="shared" si="126"/>
        <v>0</v>
      </c>
      <c r="K656" s="311" t="s">
        <v>865</v>
      </c>
      <c r="L656">
        <f t="shared" si="127"/>
        <v>6</v>
      </c>
      <c r="P656" s="14">
        <f>'STable 1.6'!B54</f>
        <v>0</v>
      </c>
      <c r="V656" s="14"/>
      <c r="W656" s="14"/>
      <c r="X656" s="14"/>
      <c r="Y656" s="14"/>
    </row>
    <row r="657" spans="1:25" x14ac:dyDescent="0.2">
      <c r="A657" s="359" t="str">
        <f>B657&amp;"_"&amp;C657&amp;"_"&amp;".. "&amp;D657</f>
        <v>0656_T1.6_.. Long-term (Positon at beginning of period)</v>
      </c>
      <c r="B657" s="375" t="s">
        <v>3484</v>
      </c>
      <c r="C657" s="376" t="s">
        <v>2827</v>
      </c>
      <c r="D657" s="324" t="s">
        <v>3973</v>
      </c>
      <c r="E657" s="542" t="str">
        <f>B657&amp;"_"&amp;C657&amp;"_"&amp;F657&amp;", "&amp;G657</f>
        <v>0656_T1.6_Other Sectors, Long-term (Positon at beginning of period)</v>
      </c>
      <c r="F657" s="484" t="s">
        <v>57</v>
      </c>
      <c r="G657" s="486" t="s">
        <v>3973</v>
      </c>
      <c r="H657" s="324"/>
      <c r="I657" s="324"/>
      <c r="J657" s="463">
        <f t="shared" si="126"/>
        <v>0</v>
      </c>
      <c r="K657" s="311" t="s">
        <v>866</v>
      </c>
      <c r="L657">
        <f t="shared" si="127"/>
        <v>6</v>
      </c>
      <c r="P657" s="14">
        <f>'STable 1.6'!B55</f>
        <v>0</v>
      </c>
      <c r="V657" s="14"/>
      <c r="W657" s="14"/>
      <c r="X657" s="14"/>
      <c r="Y657" s="14"/>
    </row>
    <row r="658" spans="1:25" x14ac:dyDescent="0.2">
      <c r="A658" s="359" t="str">
        <f>B658&amp;"_"&amp;C658&amp;"_"&amp;".... "&amp;D658</f>
        <v>0657_T1.6_.... Currency and deposits 2/ (Positon at beginning of period)</v>
      </c>
      <c r="B658" s="375" t="s">
        <v>3485</v>
      </c>
      <c r="C658" s="376" t="s">
        <v>2827</v>
      </c>
      <c r="D658" s="323" t="s">
        <v>3968</v>
      </c>
      <c r="E658" s="542" t="str">
        <f>B658&amp;"_"&amp;C658&amp;"_"&amp;F658&amp;", "&amp;G658&amp;", "&amp;H658</f>
        <v>0657_T1.6_Other Sectors, Long-term, Currency and deposits (Positon at beginning of period)</v>
      </c>
      <c r="F658" s="484" t="s">
        <v>57</v>
      </c>
      <c r="G658" s="486" t="s">
        <v>3</v>
      </c>
      <c r="H658" s="487" t="s">
        <v>4362</v>
      </c>
      <c r="I658" s="487"/>
      <c r="J658" s="463">
        <f t="shared" si="126"/>
        <v>0</v>
      </c>
      <c r="K658" s="311" t="s">
        <v>867</v>
      </c>
      <c r="L658">
        <f t="shared" si="127"/>
        <v>6</v>
      </c>
      <c r="P658" s="14">
        <f>'STable 1.6'!B56</f>
        <v>0</v>
      </c>
      <c r="V658" s="14"/>
      <c r="W658" s="14"/>
      <c r="X658" s="14"/>
      <c r="Y658" s="14"/>
    </row>
    <row r="659" spans="1:25" x14ac:dyDescent="0.2">
      <c r="A659" s="359" t="str">
        <f>B659&amp;"_"&amp;C659&amp;"_"&amp;".... "&amp;D659</f>
        <v>0658_T1.6_.... Debt securities (Positon at beginning of period)</v>
      </c>
      <c r="B659" s="375" t="s">
        <v>3486</v>
      </c>
      <c r="C659" s="376" t="s">
        <v>2827</v>
      </c>
      <c r="D659" s="323" t="s">
        <v>3969</v>
      </c>
      <c r="E659" s="542" t="str">
        <f>B659&amp;"_"&amp;C659&amp;"_"&amp;F659&amp;", "&amp;G659&amp;", "&amp;H659</f>
        <v>0658_T1.6_Other Sectors, Long-term, Debt securities (Positon at beginning of period)</v>
      </c>
      <c r="F659" s="484" t="s">
        <v>57</v>
      </c>
      <c r="G659" s="486" t="s">
        <v>3</v>
      </c>
      <c r="H659" s="487" t="s">
        <v>3969</v>
      </c>
      <c r="I659" s="487"/>
      <c r="J659" s="463">
        <f t="shared" si="126"/>
        <v>0</v>
      </c>
      <c r="K659" s="311" t="s">
        <v>868</v>
      </c>
      <c r="L659">
        <f t="shared" si="127"/>
        <v>6</v>
      </c>
      <c r="P659" s="14">
        <f>'STable 1.6'!B57</f>
        <v>0</v>
      </c>
      <c r="V659" s="14"/>
      <c r="W659" s="14"/>
      <c r="X659" s="14"/>
      <c r="Y659" s="14"/>
    </row>
    <row r="660" spans="1:25" x14ac:dyDescent="0.2">
      <c r="A660" s="359" t="str">
        <f>B660&amp;"_"&amp;C660&amp;"_"&amp;".... "&amp;D660</f>
        <v>0659_T1.6_.... Loans (Positon at beginning of period)</v>
      </c>
      <c r="B660" s="375" t="s">
        <v>3487</v>
      </c>
      <c r="C660" s="376" t="s">
        <v>2827</v>
      </c>
      <c r="D660" s="323" t="s">
        <v>3970</v>
      </c>
      <c r="E660" s="542" t="str">
        <f t="shared" ref="E660:E662" si="130">B660&amp;"_"&amp;C660&amp;"_"&amp;F660&amp;", "&amp;G660&amp;", "&amp;H660</f>
        <v>0659_T1.6_Other Sectors, Long-term, Loans (Positon at beginning of period)</v>
      </c>
      <c r="F660" s="484" t="s">
        <v>57</v>
      </c>
      <c r="G660" s="486" t="s">
        <v>3</v>
      </c>
      <c r="H660" s="487" t="s">
        <v>3970</v>
      </c>
      <c r="I660" s="487"/>
      <c r="J660" s="463">
        <f t="shared" si="126"/>
        <v>0</v>
      </c>
      <c r="K660" s="311" t="s">
        <v>869</v>
      </c>
      <c r="L660">
        <f t="shared" si="127"/>
        <v>6</v>
      </c>
      <c r="P660" s="14">
        <f>'STable 1.6'!B58</f>
        <v>0</v>
      </c>
      <c r="V660" s="14"/>
      <c r="W660" s="14"/>
      <c r="X660" s="14"/>
      <c r="Y660" s="14"/>
    </row>
    <row r="661" spans="1:25" x14ac:dyDescent="0.2">
      <c r="A661" s="359" t="str">
        <f>B661&amp;"_"&amp;C661&amp;"_"&amp;".... "&amp;D661</f>
        <v>0660_T1.6_.... Trade credit and advances (Positon at beginning of period)</v>
      </c>
      <c r="B661" s="375" t="s">
        <v>3488</v>
      </c>
      <c r="C661" s="376" t="s">
        <v>2827</v>
      </c>
      <c r="D661" s="323" t="s">
        <v>3971</v>
      </c>
      <c r="E661" s="542" t="str">
        <f t="shared" si="130"/>
        <v>0660_T1.6_Other Sectors, Long-term, Trade credit and advances (Positon at beginning of period)</v>
      </c>
      <c r="F661" s="484" t="s">
        <v>57</v>
      </c>
      <c r="G661" s="486" t="s">
        <v>3</v>
      </c>
      <c r="H661" s="487" t="s">
        <v>3971</v>
      </c>
      <c r="I661" s="487"/>
      <c r="J661" s="463">
        <f t="shared" si="126"/>
        <v>0</v>
      </c>
      <c r="K661" s="311" t="s">
        <v>870</v>
      </c>
      <c r="L661">
        <f t="shared" si="127"/>
        <v>6</v>
      </c>
      <c r="P661" s="14">
        <f>'STable 1.6'!B59</f>
        <v>0</v>
      </c>
      <c r="V661" s="14"/>
      <c r="W661" s="14"/>
      <c r="X661" s="14"/>
      <c r="Y661" s="14"/>
    </row>
    <row r="662" spans="1:25" x14ac:dyDescent="0.2">
      <c r="A662" s="359" t="str">
        <f>B662&amp;"_"&amp;C662&amp;"_"&amp;".... "&amp;D662</f>
        <v>0661_T1.6_.... Other debt liabilities 3/ (Positon at beginning of period)</v>
      </c>
      <c r="B662" s="375" t="s">
        <v>3489</v>
      </c>
      <c r="C662" s="376" t="s">
        <v>2827</v>
      </c>
      <c r="D662" s="323" t="s">
        <v>3975</v>
      </c>
      <c r="E662" s="542" t="str">
        <f t="shared" si="130"/>
        <v>0661_T1.6_Other Sectors, Long-term, Other debt liabilities (Positon at beginning of period)</v>
      </c>
      <c r="F662" s="484" t="s">
        <v>57</v>
      </c>
      <c r="G662" s="486" t="s">
        <v>3</v>
      </c>
      <c r="H662" s="487" t="s">
        <v>4363</v>
      </c>
      <c r="I662" s="487"/>
      <c r="J662" s="463">
        <f t="shared" si="126"/>
        <v>0</v>
      </c>
      <c r="K662" s="311" t="s">
        <v>871</v>
      </c>
      <c r="L662">
        <f t="shared" si="127"/>
        <v>6</v>
      </c>
      <c r="P662" s="14">
        <f>'STable 1.6'!B60</f>
        <v>0</v>
      </c>
      <c r="V662" s="14"/>
      <c r="W662" s="14"/>
      <c r="X662" s="14"/>
      <c r="Y662" s="14"/>
    </row>
    <row r="663" spans="1:25" x14ac:dyDescent="0.2">
      <c r="A663" s="359" t="str">
        <f>B663&amp;"_"&amp;C663&amp;"_"&amp;D663</f>
        <v>0662_T1.6_Direct Investment: Intercompany Lending (Positon at beginning of period)</v>
      </c>
      <c r="B663" s="375" t="s">
        <v>3490</v>
      </c>
      <c r="C663" s="376" t="s">
        <v>2827</v>
      </c>
      <c r="D663" s="328" t="s">
        <v>3979</v>
      </c>
      <c r="E663" s="542" t="str">
        <f>B663&amp;"_"&amp;C663&amp;"_"&amp;F663</f>
        <v>0662_T1.6_Direct Investment: Intercompany Lending (Positon at beginning of period)</v>
      </c>
      <c r="F663" s="328" t="s">
        <v>3979</v>
      </c>
      <c r="G663" s="328"/>
      <c r="H663" s="328"/>
      <c r="I663" s="328"/>
      <c r="J663" s="463">
        <f t="shared" si="126"/>
        <v>0</v>
      </c>
      <c r="K663" s="311" t="s">
        <v>872</v>
      </c>
      <c r="L663">
        <f t="shared" si="127"/>
        <v>6</v>
      </c>
      <c r="P663" s="14">
        <f>'STable 1.6'!B61</f>
        <v>0</v>
      </c>
      <c r="V663" s="14"/>
      <c r="W663" s="14"/>
      <c r="X663" s="14"/>
      <c r="Y663" s="14"/>
    </row>
    <row r="664" spans="1:25" x14ac:dyDescent="0.2">
      <c r="A664" s="359" t="str">
        <f t="shared" ref="A664:A666" si="131">B664&amp;"_"&amp;C664&amp;"_"&amp;".. "&amp;D664</f>
        <v>0663_T1.6_.. Debt liabilities of direct investment enterprises to direct investors (Positon at beginning of period)</v>
      </c>
      <c r="B664" s="375" t="s">
        <v>3491</v>
      </c>
      <c r="C664" s="376" t="s">
        <v>2827</v>
      </c>
      <c r="D664" s="329" t="s">
        <v>3980</v>
      </c>
      <c r="E664" s="542" t="str">
        <f>B664&amp;"_"&amp;C664&amp;"_"&amp;F664&amp;", "&amp;H664</f>
        <v>0663_T1.6_Direct Investment: Intercompany Lending, Debt liabilities of direct investment enterprises to direct investors (Positon at beginning of period)</v>
      </c>
      <c r="F664" s="328" t="s">
        <v>58</v>
      </c>
      <c r="G664" s="329"/>
      <c r="H664" s="489" t="s">
        <v>3980</v>
      </c>
      <c r="I664" s="489"/>
      <c r="J664" s="463">
        <f t="shared" si="126"/>
        <v>0</v>
      </c>
      <c r="K664" s="311" t="s">
        <v>873</v>
      </c>
      <c r="L664">
        <f t="shared" si="127"/>
        <v>6</v>
      </c>
      <c r="P664" s="14">
        <f>'STable 1.6'!B62</f>
        <v>0</v>
      </c>
      <c r="V664" s="14"/>
      <c r="W664" s="14"/>
      <c r="X664" s="14"/>
      <c r="Y664" s="14"/>
    </row>
    <row r="665" spans="1:25" x14ac:dyDescent="0.2">
      <c r="A665" s="359" t="str">
        <f t="shared" si="131"/>
        <v>0664_T1.6_.. Debt liabilities of direct investors to direct investment enterprises (Positon at beginning of period)</v>
      </c>
      <c r="B665" s="375" t="s">
        <v>3492</v>
      </c>
      <c r="C665" s="376" t="s">
        <v>2827</v>
      </c>
      <c r="D665" s="329" t="s">
        <v>3981</v>
      </c>
      <c r="E665" s="542" t="str">
        <f t="shared" ref="E665:E666" si="132">B665&amp;"_"&amp;C665&amp;"_"&amp;F665&amp;", "&amp;H665</f>
        <v>0664_T1.6_Direct Investment: Intercompany Lending, Debt liabilities of direct investors to direct investment enterprises (Positon at beginning of period)</v>
      </c>
      <c r="F665" s="328" t="s">
        <v>58</v>
      </c>
      <c r="G665" s="329"/>
      <c r="H665" s="489" t="s">
        <v>3981</v>
      </c>
      <c r="I665" s="489"/>
      <c r="J665" s="463">
        <f t="shared" si="126"/>
        <v>0</v>
      </c>
      <c r="K665" s="311" t="s">
        <v>874</v>
      </c>
      <c r="L665">
        <f t="shared" si="127"/>
        <v>6</v>
      </c>
      <c r="P665" s="14">
        <f>'STable 1.6'!B63</f>
        <v>0</v>
      </c>
      <c r="V665" s="14"/>
      <c r="W665" s="14"/>
      <c r="X665" s="14"/>
      <c r="Y665" s="14"/>
    </row>
    <row r="666" spans="1:25" x14ac:dyDescent="0.2">
      <c r="A666" s="359" t="str">
        <f t="shared" si="131"/>
        <v>0665_T1.6_.. Debt liabilities between fellow enterprises (Positon at beginning of period)</v>
      </c>
      <c r="B666" s="375" t="s">
        <v>3493</v>
      </c>
      <c r="C666" s="376" t="s">
        <v>2827</v>
      </c>
      <c r="D666" s="329" t="s">
        <v>3982</v>
      </c>
      <c r="E666" s="542" t="str">
        <f t="shared" si="132"/>
        <v>0665_T1.6_Direct Investment: Intercompany Lending, Debt liabilities between fellow enterprises (Positon at beginning of period)</v>
      </c>
      <c r="F666" s="328" t="s">
        <v>58</v>
      </c>
      <c r="G666" s="329"/>
      <c r="H666" s="489" t="s">
        <v>3982</v>
      </c>
      <c r="I666" s="489"/>
      <c r="J666" s="463">
        <f t="shared" si="126"/>
        <v>0</v>
      </c>
      <c r="K666" s="311" t="s">
        <v>875</v>
      </c>
      <c r="L666">
        <f t="shared" si="127"/>
        <v>6</v>
      </c>
      <c r="P666" s="14">
        <f>'STable 1.6'!B64</f>
        <v>0</v>
      </c>
      <c r="V666" s="14"/>
      <c r="W666" s="14"/>
      <c r="X666" s="14"/>
      <c r="Y666" s="14"/>
    </row>
    <row r="667" spans="1:25" x14ac:dyDescent="0.2">
      <c r="A667" s="359" t="str">
        <f>B667&amp;"_"&amp;C667&amp;"_"&amp;D667</f>
        <v>0666_T1.6_Gross External Debt (Positon at beginning of period)</v>
      </c>
      <c r="B667" s="375" t="s">
        <v>3494</v>
      </c>
      <c r="C667" s="376" t="s">
        <v>2827</v>
      </c>
      <c r="D667" s="327" t="s">
        <v>3983</v>
      </c>
      <c r="E667" s="542" t="str">
        <f>B667&amp;"_"&amp;C667&amp;"_"&amp;F667</f>
        <v>0666_T1.6_Gross External Debt (Positon at beginning of period)</v>
      </c>
      <c r="F667" s="327" t="s">
        <v>3983</v>
      </c>
      <c r="G667" s="327"/>
      <c r="H667" s="327"/>
      <c r="I667" s="327"/>
      <c r="J667" s="463">
        <f t="shared" si="126"/>
        <v>0</v>
      </c>
      <c r="K667" s="312" t="s">
        <v>876</v>
      </c>
      <c r="L667">
        <f t="shared" si="127"/>
        <v>6</v>
      </c>
      <c r="P667" s="14">
        <f>'STable 1.6'!B65</f>
        <v>0</v>
      </c>
      <c r="V667" s="14"/>
      <c r="W667" s="14"/>
      <c r="X667" s="14"/>
      <c r="Y667" s="14"/>
    </row>
    <row r="668" spans="1:25" x14ac:dyDescent="0.2">
      <c r="A668" s="359" t="str">
        <f>B668&amp;"_"&amp;C668&amp;"_"&amp;D668</f>
        <v>0667_T1.6_General Government (Transactions)</v>
      </c>
      <c r="B668" s="375" t="s">
        <v>3495</v>
      </c>
      <c r="C668" s="376" t="s">
        <v>2827</v>
      </c>
      <c r="D668" s="325" t="s">
        <v>3984</v>
      </c>
      <c r="E668" s="542" t="str">
        <f>B668&amp;"_"&amp;C668&amp;"_"&amp;F668</f>
        <v>0667_T1.6_General Government (Transactions)</v>
      </c>
      <c r="F668" s="484" t="s">
        <v>3984</v>
      </c>
      <c r="G668" s="325"/>
      <c r="H668" s="325"/>
      <c r="I668" s="325"/>
      <c r="J668" s="463">
        <f t="shared" si="126"/>
        <v>0</v>
      </c>
      <c r="K668" s="311" t="s">
        <v>877</v>
      </c>
      <c r="L668">
        <f t="shared" si="127"/>
        <v>6</v>
      </c>
      <c r="P668" s="14">
        <f>'STable 1.6'!C7</f>
        <v>0</v>
      </c>
    </row>
    <row r="669" spans="1:25" x14ac:dyDescent="0.2">
      <c r="A669" s="359" t="str">
        <f>B669&amp;"_"&amp;C669&amp;"_"&amp;".. "&amp;D669</f>
        <v>0668_T1.6_.. Short-term (Transactions)</v>
      </c>
      <c r="B669" s="375" t="s">
        <v>3496</v>
      </c>
      <c r="C669" s="376" t="s">
        <v>2827</v>
      </c>
      <c r="D669" s="324" t="s">
        <v>3985</v>
      </c>
      <c r="E669" s="542" t="str">
        <f>B669&amp;"_"&amp;C669&amp;"_"&amp;F669&amp;", "&amp;G669</f>
        <v>0668_T1.6_General Government, Short-term (Transactions)</v>
      </c>
      <c r="F669" s="484" t="s">
        <v>27</v>
      </c>
      <c r="G669" s="486" t="s">
        <v>3985</v>
      </c>
      <c r="H669" s="324"/>
      <c r="I669" s="324"/>
      <c r="J669" s="463">
        <f t="shared" si="126"/>
        <v>0</v>
      </c>
      <c r="K669" s="311" t="s">
        <v>878</v>
      </c>
      <c r="L669">
        <f t="shared" si="127"/>
        <v>6</v>
      </c>
      <c r="P669" s="14">
        <f>'STable 1.6'!C8</f>
        <v>0</v>
      </c>
    </row>
    <row r="670" spans="1:25" x14ac:dyDescent="0.2">
      <c r="A670" s="359" t="str">
        <f>B670&amp;"_"&amp;C670&amp;"_"&amp;".... "&amp;D670</f>
        <v>0669_T1.6_.... Currency and deposits 2/ (Transactions)</v>
      </c>
      <c r="B670" s="375" t="s">
        <v>3497</v>
      </c>
      <c r="C670" s="376" t="s">
        <v>2827</v>
      </c>
      <c r="D670" s="323" t="s">
        <v>3986</v>
      </c>
      <c r="E670" s="542" t="str">
        <f>B670&amp;"_"&amp;C670&amp;"_"&amp;F670&amp;", "&amp;G670&amp;", "&amp;H670</f>
        <v>0669_T1.6_General Government, Short-term, Currency and deposits (Transactions)</v>
      </c>
      <c r="F670" s="484" t="s">
        <v>27</v>
      </c>
      <c r="G670" s="486" t="s">
        <v>1</v>
      </c>
      <c r="H670" s="487" t="s">
        <v>4368</v>
      </c>
      <c r="I670" s="487"/>
      <c r="J670" s="463">
        <f t="shared" si="126"/>
        <v>0</v>
      </c>
      <c r="K670" s="311" t="s">
        <v>879</v>
      </c>
      <c r="L670">
        <f t="shared" si="127"/>
        <v>6</v>
      </c>
      <c r="P670" s="14">
        <f>'STable 1.6'!C9</f>
        <v>0</v>
      </c>
    </row>
    <row r="671" spans="1:25" x14ac:dyDescent="0.2">
      <c r="A671" s="359" t="str">
        <f>B671&amp;"_"&amp;C671&amp;"_"&amp;".... "&amp;D671</f>
        <v>0670_T1.6_.... Debt securities (Transactions)</v>
      </c>
      <c r="B671" s="375" t="s">
        <v>3498</v>
      </c>
      <c r="C671" s="376" t="s">
        <v>2827</v>
      </c>
      <c r="D671" s="323" t="s">
        <v>3987</v>
      </c>
      <c r="E671" s="542" t="str">
        <f t="shared" ref="E671:E674" si="133">B671&amp;"_"&amp;C671&amp;"_"&amp;F671&amp;", "&amp;G671&amp;", "&amp;H671</f>
        <v>0670_T1.6_General Government, Short-term, Debt securities (Transactions)</v>
      </c>
      <c r="F671" s="484" t="s">
        <v>27</v>
      </c>
      <c r="G671" s="486" t="s">
        <v>1</v>
      </c>
      <c r="H671" s="487" t="s">
        <v>3987</v>
      </c>
      <c r="I671" s="487"/>
      <c r="J671" s="463">
        <f t="shared" si="126"/>
        <v>0</v>
      </c>
      <c r="K671" s="311" t="s">
        <v>880</v>
      </c>
      <c r="L671">
        <f t="shared" si="127"/>
        <v>6</v>
      </c>
      <c r="P671" s="14">
        <f>'STable 1.6'!C10</f>
        <v>0</v>
      </c>
    </row>
    <row r="672" spans="1:25" x14ac:dyDescent="0.2">
      <c r="A672" s="359" t="str">
        <f>B672&amp;"_"&amp;C672&amp;"_"&amp;".... "&amp;D672</f>
        <v>0671_T1.6_.... Loans (Transactions)</v>
      </c>
      <c r="B672" s="375" t="s">
        <v>3499</v>
      </c>
      <c r="C672" s="376" t="s">
        <v>2827</v>
      </c>
      <c r="D672" s="323" t="s">
        <v>3988</v>
      </c>
      <c r="E672" s="542" t="str">
        <f t="shared" si="133"/>
        <v>0671_T1.6_General Government, Short-term, Loans (Transactions)</v>
      </c>
      <c r="F672" s="484" t="s">
        <v>27</v>
      </c>
      <c r="G672" s="486" t="s">
        <v>1</v>
      </c>
      <c r="H672" s="487" t="s">
        <v>3988</v>
      </c>
      <c r="I672" s="487"/>
      <c r="J672" s="463">
        <f t="shared" si="126"/>
        <v>0</v>
      </c>
      <c r="K672" s="311" t="s">
        <v>881</v>
      </c>
      <c r="L672">
        <f t="shared" si="127"/>
        <v>6</v>
      </c>
      <c r="P672" s="14">
        <f>'STable 1.6'!C11</f>
        <v>0</v>
      </c>
    </row>
    <row r="673" spans="1:16" x14ac:dyDescent="0.2">
      <c r="A673" s="359" t="str">
        <f>B673&amp;"_"&amp;C673&amp;"_"&amp;".... "&amp;D673</f>
        <v>0672_T1.6_.... Trade credit and advances (Transactions)</v>
      </c>
      <c r="B673" s="375" t="s">
        <v>3500</v>
      </c>
      <c r="C673" s="376" t="s">
        <v>2827</v>
      </c>
      <c r="D673" s="323" t="s">
        <v>3989</v>
      </c>
      <c r="E673" s="542" t="str">
        <f t="shared" si="133"/>
        <v>0672_T1.6_General Government, Short-term, Trade credit and advances (Transactions)</v>
      </c>
      <c r="F673" s="484" t="s">
        <v>27</v>
      </c>
      <c r="G673" s="486" t="s">
        <v>1</v>
      </c>
      <c r="H673" s="487" t="s">
        <v>3989</v>
      </c>
      <c r="I673" s="487"/>
      <c r="J673" s="463">
        <f t="shared" si="126"/>
        <v>0</v>
      </c>
      <c r="K673" s="311" t="s">
        <v>882</v>
      </c>
      <c r="L673">
        <f t="shared" si="127"/>
        <v>6</v>
      </c>
      <c r="P673" s="14">
        <f>'STable 1.6'!C12</f>
        <v>0</v>
      </c>
    </row>
    <row r="674" spans="1:16" x14ac:dyDescent="0.2">
      <c r="A674" s="359" t="str">
        <f>B674&amp;"_"&amp;C674&amp;"_"&amp;".... "&amp;D674</f>
        <v>0673_T1.6_.... Other debt liabilities 3/ 4/ (Transactions)</v>
      </c>
      <c r="B674" s="375" t="s">
        <v>3501</v>
      </c>
      <c r="C674" s="376" t="s">
        <v>2827</v>
      </c>
      <c r="D674" s="323" t="s">
        <v>3990</v>
      </c>
      <c r="E674" s="542" t="str">
        <f t="shared" si="133"/>
        <v>0673_T1.6_General Government, Short-term, Other debt liabilities (Transactions)</v>
      </c>
      <c r="F674" s="484" t="s">
        <v>27</v>
      </c>
      <c r="G674" s="486" t="s">
        <v>1</v>
      </c>
      <c r="H674" s="487" t="s">
        <v>4369</v>
      </c>
      <c r="I674" s="487"/>
      <c r="J674" s="463">
        <f t="shared" si="126"/>
        <v>0</v>
      </c>
      <c r="K674" s="311" t="s">
        <v>883</v>
      </c>
      <c r="L674">
        <f t="shared" si="127"/>
        <v>6</v>
      </c>
      <c r="P674" s="14">
        <f>'STable 1.6'!C13</f>
        <v>0</v>
      </c>
    </row>
    <row r="675" spans="1:16" x14ac:dyDescent="0.2">
      <c r="A675" s="359" t="str">
        <f>B675&amp;"_"&amp;C675&amp;"_"&amp;".. "&amp;D675</f>
        <v>0674_T1.6_.. Long-term (Transactions)</v>
      </c>
      <c r="B675" s="375" t="s">
        <v>3502</v>
      </c>
      <c r="C675" s="376" t="s">
        <v>2827</v>
      </c>
      <c r="D675" s="324" t="s">
        <v>3991</v>
      </c>
      <c r="E675" s="542" t="str">
        <f>B675&amp;"_"&amp;C675&amp;"_"&amp;F675&amp;", "&amp;G675</f>
        <v>0674_T1.6_General Government, Long-term (Transactions)</v>
      </c>
      <c r="F675" s="484" t="s">
        <v>27</v>
      </c>
      <c r="G675" s="486" t="s">
        <v>3991</v>
      </c>
      <c r="H675" s="324"/>
      <c r="I675" s="324"/>
      <c r="J675" s="463">
        <f t="shared" si="126"/>
        <v>0</v>
      </c>
      <c r="K675" s="311" t="s">
        <v>884</v>
      </c>
      <c r="L675">
        <f t="shared" si="127"/>
        <v>6</v>
      </c>
      <c r="P675" s="14">
        <f>'STable 1.6'!C14</f>
        <v>0</v>
      </c>
    </row>
    <row r="676" spans="1:16" x14ac:dyDescent="0.2">
      <c r="A676" s="359" t="str">
        <f t="shared" ref="A676:A681" si="134">B676&amp;"_"&amp;C676&amp;"_"&amp;".... "&amp;D676</f>
        <v>0675_T1.6_.... Special drawing rights (allocations)  (Transactions)</v>
      </c>
      <c r="B676" s="375" t="s">
        <v>3503</v>
      </c>
      <c r="C676" s="376" t="s">
        <v>2827</v>
      </c>
      <c r="D676" s="323" t="s">
        <v>3992</v>
      </c>
      <c r="E676" s="542" t="str">
        <f>B676&amp;"_"&amp;C676&amp;"_"&amp;F676&amp;", "&amp;G676&amp;", "&amp;H676</f>
        <v>0675_T1.6_General Government, Long-term, Special drawing rights (allocations)  (Transactions)</v>
      </c>
      <c r="F676" s="484" t="s">
        <v>27</v>
      </c>
      <c r="G676" s="486" t="s">
        <v>3</v>
      </c>
      <c r="H676" s="487" t="s">
        <v>3992</v>
      </c>
      <c r="I676" s="487"/>
      <c r="J676" s="463">
        <f t="shared" si="126"/>
        <v>0</v>
      </c>
      <c r="K676" s="311" t="s">
        <v>885</v>
      </c>
      <c r="L676">
        <f t="shared" si="127"/>
        <v>6</v>
      </c>
      <c r="P676" s="14">
        <f>'STable 1.6'!C15</f>
        <v>0</v>
      </c>
    </row>
    <row r="677" spans="1:16" x14ac:dyDescent="0.2">
      <c r="A677" s="359" t="str">
        <f t="shared" si="134"/>
        <v>0676_T1.6_.... Currency and deposits 2/ (Transactions)</v>
      </c>
      <c r="B677" s="375" t="s">
        <v>3504</v>
      </c>
      <c r="C677" s="376" t="s">
        <v>2827</v>
      </c>
      <c r="D677" s="323" t="s">
        <v>3986</v>
      </c>
      <c r="E677" s="542" t="str">
        <f>B677&amp;"_"&amp;C677&amp;"_"&amp;F677&amp;", "&amp;G677&amp;", "&amp;H677</f>
        <v>0676_T1.6_General Government, Long-term, Currency and deposits (Transactions)</v>
      </c>
      <c r="F677" s="484" t="s">
        <v>27</v>
      </c>
      <c r="G677" s="486" t="s">
        <v>3</v>
      </c>
      <c r="H677" s="487" t="s">
        <v>4368</v>
      </c>
      <c r="I677" s="487"/>
      <c r="J677" s="463">
        <f t="shared" si="126"/>
        <v>0</v>
      </c>
      <c r="K677" s="311" t="s">
        <v>886</v>
      </c>
      <c r="L677">
        <f t="shared" si="127"/>
        <v>6</v>
      </c>
      <c r="P677" s="14">
        <f>'STable 1.6'!C16</f>
        <v>0</v>
      </c>
    </row>
    <row r="678" spans="1:16" x14ac:dyDescent="0.2">
      <c r="A678" s="359" t="str">
        <f t="shared" si="134"/>
        <v>0677_T1.6_.... Debt securities (Transactions)</v>
      </c>
      <c r="B678" s="375" t="s">
        <v>3505</v>
      </c>
      <c r="C678" s="376" t="s">
        <v>2827</v>
      </c>
      <c r="D678" s="323" t="s">
        <v>3987</v>
      </c>
      <c r="E678" s="542" t="str">
        <f t="shared" ref="E678:E681" si="135">B678&amp;"_"&amp;C678&amp;"_"&amp;F678&amp;", "&amp;G678&amp;", "&amp;H678</f>
        <v>0677_T1.6_General Government, Long-term, Debt securities (Transactions)</v>
      </c>
      <c r="F678" s="484" t="s">
        <v>27</v>
      </c>
      <c r="G678" s="486" t="s">
        <v>3</v>
      </c>
      <c r="H678" s="487" t="s">
        <v>3987</v>
      </c>
      <c r="I678" s="487"/>
      <c r="J678" s="463">
        <f t="shared" si="126"/>
        <v>0</v>
      </c>
      <c r="K678" s="311" t="s">
        <v>887</v>
      </c>
      <c r="L678">
        <f t="shared" si="127"/>
        <v>6</v>
      </c>
      <c r="P678" s="14">
        <f>'STable 1.6'!C17</f>
        <v>0</v>
      </c>
    </row>
    <row r="679" spans="1:16" x14ac:dyDescent="0.2">
      <c r="A679" s="359" t="str">
        <f t="shared" si="134"/>
        <v>0678_T1.6_.... Loans (Transactions)</v>
      </c>
      <c r="B679" s="375" t="s">
        <v>3506</v>
      </c>
      <c r="C679" s="376" t="s">
        <v>2827</v>
      </c>
      <c r="D679" s="323" t="s">
        <v>3988</v>
      </c>
      <c r="E679" s="542" t="str">
        <f t="shared" si="135"/>
        <v>0678_T1.6_General Government, Long-term, Loans (Transactions)</v>
      </c>
      <c r="F679" s="484" t="s">
        <v>27</v>
      </c>
      <c r="G679" s="486" t="s">
        <v>3</v>
      </c>
      <c r="H679" s="487" t="s">
        <v>3988</v>
      </c>
      <c r="I679" s="487"/>
      <c r="J679" s="463">
        <f t="shared" si="126"/>
        <v>0</v>
      </c>
      <c r="K679" s="311" t="s">
        <v>888</v>
      </c>
      <c r="L679">
        <f t="shared" si="127"/>
        <v>6</v>
      </c>
      <c r="P679" s="14">
        <f>'STable 1.6'!C18</f>
        <v>0</v>
      </c>
    </row>
    <row r="680" spans="1:16" x14ac:dyDescent="0.2">
      <c r="A680" s="359" t="str">
        <f t="shared" si="134"/>
        <v>0679_T1.6_.... Trade credit and advances (Transactions)</v>
      </c>
      <c r="B680" s="375" t="s">
        <v>3507</v>
      </c>
      <c r="C680" s="376" t="s">
        <v>2827</v>
      </c>
      <c r="D680" s="323" t="s">
        <v>3989</v>
      </c>
      <c r="E680" s="542" t="str">
        <f t="shared" si="135"/>
        <v>0679_T1.6_General Government, Long-term, Trade credit and advances (Transactions)</v>
      </c>
      <c r="F680" s="484" t="s">
        <v>27</v>
      </c>
      <c r="G680" s="486" t="s">
        <v>3</v>
      </c>
      <c r="H680" s="487" t="s">
        <v>3989</v>
      </c>
      <c r="I680" s="487"/>
      <c r="J680" s="463">
        <f t="shared" si="126"/>
        <v>0</v>
      </c>
      <c r="K680" s="311" t="s">
        <v>889</v>
      </c>
      <c r="L680">
        <f t="shared" si="127"/>
        <v>6</v>
      </c>
      <c r="P680" s="14">
        <f>'STable 1.6'!C19</f>
        <v>0</v>
      </c>
    </row>
    <row r="681" spans="1:16" x14ac:dyDescent="0.2">
      <c r="A681" s="359" t="str">
        <f t="shared" si="134"/>
        <v>0680_T1.6_.... Other debt liabilities 3/ (Transactions)</v>
      </c>
      <c r="B681" s="375" t="s">
        <v>3508</v>
      </c>
      <c r="C681" s="376" t="s">
        <v>2827</v>
      </c>
      <c r="D681" s="323" t="s">
        <v>3993</v>
      </c>
      <c r="E681" s="542" t="str">
        <f t="shared" si="135"/>
        <v>0680_T1.6_General Government, Long-term, Other debt liabilities (Transactions)</v>
      </c>
      <c r="F681" s="484" t="s">
        <v>27</v>
      </c>
      <c r="G681" s="486" t="s">
        <v>3</v>
      </c>
      <c r="H681" s="487" t="s">
        <v>4369</v>
      </c>
      <c r="I681" s="487"/>
      <c r="J681" s="463">
        <f t="shared" si="126"/>
        <v>0</v>
      </c>
      <c r="K681" s="311" t="s">
        <v>890</v>
      </c>
      <c r="L681">
        <f t="shared" si="127"/>
        <v>6</v>
      </c>
      <c r="P681" s="14">
        <f>'STable 1.6'!C20</f>
        <v>0</v>
      </c>
    </row>
    <row r="682" spans="1:16" x14ac:dyDescent="0.2">
      <c r="A682" s="359" t="str">
        <f>B682&amp;"_"&amp;C682&amp;"_"&amp;D682</f>
        <v>0681_T1.6_Central Bank (Transactions)</v>
      </c>
      <c r="B682" s="375" t="s">
        <v>3509</v>
      </c>
      <c r="C682" s="376" t="s">
        <v>2827</v>
      </c>
      <c r="D682" s="325" t="s">
        <v>3994</v>
      </c>
      <c r="E682" s="542" t="str">
        <f>B682&amp;"_"&amp;C682&amp;"_"&amp;F682</f>
        <v>0681_T1.6_Central Bank (Transactions)</v>
      </c>
      <c r="F682" s="484" t="s">
        <v>3994</v>
      </c>
      <c r="G682" s="325"/>
      <c r="H682" s="325"/>
      <c r="I682" s="325"/>
      <c r="J682" s="463">
        <f t="shared" si="126"/>
        <v>0</v>
      </c>
      <c r="K682" s="311" t="s">
        <v>891</v>
      </c>
      <c r="L682">
        <f t="shared" si="127"/>
        <v>6</v>
      </c>
      <c r="P682" s="14">
        <f>'STable 1.6'!C21</f>
        <v>0</v>
      </c>
    </row>
    <row r="683" spans="1:16" x14ac:dyDescent="0.2">
      <c r="A683" s="359" t="str">
        <f>B683&amp;"_"&amp;C683&amp;"_"&amp;".. "&amp;D683</f>
        <v>0682_T1.6_.. Short-term (Transactions)</v>
      </c>
      <c r="B683" s="375" t="s">
        <v>3510</v>
      </c>
      <c r="C683" s="376" t="s">
        <v>2827</v>
      </c>
      <c r="D683" s="324" t="s">
        <v>3985</v>
      </c>
      <c r="E683" s="542" t="str">
        <f>B683&amp;"_"&amp;C683&amp;"_"&amp;F683&amp;", "&amp;G683</f>
        <v>0682_T1.6_Central Bank, Short-term (Transactions)</v>
      </c>
      <c r="F683" s="484" t="s">
        <v>55</v>
      </c>
      <c r="G683" s="486" t="s">
        <v>3985</v>
      </c>
      <c r="H683" s="324"/>
      <c r="I683" s="324"/>
      <c r="J683" s="463">
        <f t="shared" si="126"/>
        <v>0</v>
      </c>
      <c r="K683" s="311" t="s">
        <v>892</v>
      </c>
      <c r="L683">
        <f t="shared" si="127"/>
        <v>6</v>
      </c>
      <c r="P683" s="14">
        <f>'STable 1.6'!C22</f>
        <v>0</v>
      </c>
    </row>
    <row r="684" spans="1:16" x14ac:dyDescent="0.2">
      <c r="A684" s="359" t="str">
        <f>B684&amp;"_"&amp;C684&amp;"_"&amp;".... "&amp;D684</f>
        <v>0683_T1.6_.... Currency and deposits 2/ (Transactions)</v>
      </c>
      <c r="B684" s="375" t="s">
        <v>3511</v>
      </c>
      <c r="C684" s="376" t="s">
        <v>2827</v>
      </c>
      <c r="D684" s="323" t="s">
        <v>3986</v>
      </c>
      <c r="E684" s="542" t="str">
        <f>B684&amp;"_"&amp;C684&amp;"_"&amp;F684&amp;", "&amp;G684&amp;", "&amp;H684</f>
        <v>0683_T1.6_Central Bank, Short-term, Currency and deposits (Transactions)</v>
      </c>
      <c r="F684" s="484" t="s">
        <v>55</v>
      </c>
      <c r="G684" s="486" t="s">
        <v>1</v>
      </c>
      <c r="H684" s="487" t="s">
        <v>4368</v>
      </c>
      <c r="I684" s="487"/>
      <c r="J684" s="463">
        <f t="shared" si="126"/>
        <v>0</v>
      </c>
      <c r="K684" s="311" t="s">
        <v>893</v>
      </c>
      <c r="L684">
        <f t="shared" si="127"/>
        <v>6</v>
      </c>
      <c r="P684" s="14">
        <f>'STable 1.6'!C23</f>
        <v>0</v>
      </c>
    </row>
    <row r="685" spans="1:16" x14ac:dyDescent="0.2">
      <c r="A685" s="359" t="str">
        <f>B685&amp;"_"&amp;C685&amp;"_"&amp;".... "&amp;D685</f>
        <v>0684_T1.6_.... Debt securities (Transactions)</v>
      </c>
      <c r="B685" s="375" t="s">
        <v>3512</v>
      </c>
      <c r="C685" s="376" t="s">
        <v>2827</v>
      </c>
      <c r="D685" s="323" t="s">
        <v>3987</v>
      </c>
      <c r="E685" s="542" t="str">
        <f t="shared" ref="E685:E688" si="136">B685&amp;"_"&amp;C685&amp;"_"&amp;F685&amp;", "&amp;G685&amp;", "&amp;H685</f>
        <v>0684_T1.6_Central Bank, Short-term, Debt securities (Transactions)</v>
      </c>
      <c r="F685" s="484" t="s">
        <v>55</v>
      </c>
      <c r="G685" s="486" t="s">
        <v>1</v>
      </c>
      <c r="H685" s="487" t="s">
        <v>3987</v>
      </c>
      <c r="I685" s="487"/>
      <c r="J685" s="463">
        <f t="shared" si="126"/>
        <v>0</v>
      </c>
      <c r="K685" s="311" t="s">
        <v>894</v>
      </c>
      <c r="L685">
        <f t="shared" si="127"/>
        <v>6</v>
      </c>
      <c r="P685" s="14">
        <f>'STable 1.6'!C24</f>
        <v>0</v>
      </c>
    </row>
    <row r="686" spans="1:16" x14ac:dyDescent="0.2">
      <c r="A686" s="359" t="str">
        <f>B686&amp;"_"&amp;C686&amp;"_"&amp;".... "&amp;D686</f>
        <v>0685_T1.6_.... Loans (Transactions)</v>
      </c>
      <c r="B686" s="375" t="s">
        <v>3513</v>
      </c>
      <c r="C686" s="376" t="s">
        <v>2827</v>
      </c>
      <c r="D686" s="323" t="s">
        <v>3988</v>
      </c>
      <c r="E686" s="542" t="str">
        <f t="shared" si="136"/>
        <v>0685_T1.6_Central Bank, Short-term, Loans (Transactions)</v>
      </c>
      <c r="F686" s="484" t="s">
        <v>55</v>
      </c>
      <c r="G686" s="486" t="s">
        <v>1</v>
      </c>
      <c r="H686" s="487" t="s">
        <v>3988</v>
      </c>
      <c r="I686" s="487"/>
      <c r="J686" s="463">
        <f t="shared" si="126"/>
        <v>0</v>
      </c>
      <c r="K686" s="311" t="s">
        <v>895</v>
      </c>
      <c r="L686">
        <f t="shared" si="127"/>
        <v>6</v>
      </c>
      <c r="P686" s="14">
        <f>'STable 1.6'!C25</f>
        <v>0</v>
      </c>
    </row>
    <row r="687" spans="1:16" x14ac:dyDescent="0.2">
      <c r="A687" s="359" t="str">
        <f>B687&amp;"_"&amp;C687&amp;"_"&amp;".... "&amp;D687</f>
        <v>0686_T1.6_.... Trade credit and advances (Transactions)</v>
      </c>
      <c r="B687" s="375" t="s">
        <v>3514</v>
      </c>
      <c r="C687" s="376" t="s">
        <v>2827</v>
      </c>
      <c r="D687" s="323" t="s">
        <v>3989</v>
      </c>
      <c r="E687" s="542" t="str">
        <f t="shared" si="136"/>
        <v>0686_T1.6_Central Bank, Short-term, Trade credit and advances (Transactions)</v>
      </c>
      <c r="F687" s="484" t="s">
        <v>55</v>
      </c>
      <c r="G687" s="486" t="s">
        <v>1</v>
      </c>
      <c r="H687" s="487" t="s">
        <v>3989</v>
      </c>
      <c r="I687" s="487"/>
      <c r="J687" s="463">
        <f t="shared" si="126"/>
        <v>0</v>
      </c>
      <c r="K687" s="311" t="s">
        <v>896</v>
      </c>
      <c r="L687">
        <f t="shared" si="127"/>
        <v>6</v>
      </c>
      <c r="P687" s="14">
        <f>'STable 1.6'!C26</f>
        <v>0</v>
      </c>
    </row>
    <row r="688" spans="1:16" x14ac:dyDescent="0.2">
      <c r="A688" s="359" t="str">
        <f>B688&amp;"_"&amp;C688&amp;"_"&amp;".... "&amp;D688</f>
        <v>0687_T1.6_.... Other debt liabilities 3/ 4/ (Transactions)</v>
      </c>
      <c r="B688" s="375" t="s">
        <v>3515</v>
      </c>
      <c r="C688" s="376" t="s">
        <v>2827</v>
      </c>
      <c r="D688" s="323" t="s">
        <v>3990</v>
      </c>
      <c r="E688" s="542" t="str">
        <f t="shared" si="136"/>
        <v>0687_T1.6_Central Bank, Short-term, Other debt liabilities (Transactions)</v>
      </c>
      <c r="F688" s="484" t="s">
        <v>55</v>
      </c>
      <c r="G688" s="486" t="s">
        <v>1</v>
      </c>
      <c r="H688" s="487" t="s">
        <v>4369</v>
      </c>
      <c r="I688" s="487"/>
      <c r="J688" s="463">
        <f t="shared" si="126"/>
        <v>0</v>
      </c>
      <c r="K688" s="311" t="s">
        <v>897</v>
      </c>
      <c r="L688">
        <f t="shared" si="127"/>
        <v>6</v>
      </c>
      <c r="P688" s="14">
        <f>'STable 1.6'!C27</f>
        <v>0</v>
      </c>
    </row>
    <row r="689" spans="1:16" x14ac:dyDescent="0.2">
      <c r="A689" s="359" t="str">
        <f>B689&amp;"_"&amp;C689&amp;"_"&amp;".. "&amp;D689</f>
        <v>0688_T1.6_.. Long-term (Transactions)</v>
      </c>
      <c r="B689" s="375" t="s">
        <v>3516</v>
      </c>
      <c r="C689" s="376" t="s">
        <v>2827</v>
      </c>
      <c r="D689" s="324" t="s">
        <v>3991</v>
      </c>
      <c r="E689" s="542" t="str">
        <f>B689&amp;"_"&amp;C689&amp;"_"&amp;F689&amp;", "&amp;G689</f>
        <v>0688_T1.6_Central Bank, Long-term (Transactions)</v>
      </c>
      <c r="F689" s="484" t="s">
        <v>55</v>
      </c>
      <c r="G689" s="486" t="s">
        <v>3991</v>
      </c>
      <c r="H689" s="324"/>
      <c r="I689" s="324"/>
      <c r="J689" s="463">
        <f t="shared" si="126"/>
        <v>0</v>
      </c>
      <c r="K689" s="311" t="s">
        <v>898</v>
      </c>
      <c r="L689">
        <f t="shared" si="127"/>
        <v>6</v>
      </c>
      <c r="P689" s="14">
        <f>'STable 1.6'!C28</f>
        <v>0</v>
      </c>
    </row>
    <row r="690" spans="1:16" x14ac:dyDescent="0.2">
      <c r="A690" s="359" t="str">
        <f t="shared" ref="A690:A695" si="137">B690&amp;"_"&amp;C690&amp;"_"&amp;".... "&amp;D690</f>
        <v>0689_T1.6_.... Special drawing rights (allocations)  (Transactions)</v>
      </c>
      <c r="B690" s="375" t="s">
        <v>3517</v>
      </c>
      <c r="C690" s="376" t="s">
        <v>2827</v>
      </c>
      <c r="D690" s="323" t="s">
        <v>3992</v>
      </c>
      <c r="E690" s="542" t="str">
        <f>B690&amp;"_"&amp;C690&amp;"_"&amp;F690&amp;", "&amp;G690&amp;", "&amp;H690</f>
        <v>0689_T1.6_Central Bank, Long-term, Special drawing rights (allocations)  (Transactions)</v>
      </c>
      <c r="F690" s="484" t="s">
        <v>55</v>
      </c>
      <c r="G690" s="486" t="s">
        <v>3</v>
      </c>
      <c r="H690" s="487" t="s">
        <v>3992</v>
      </c>
      <c r="I690" s="487"/>
      <c r="J690" s="463">
        <f t="shared" si="126"/>
        <v>0</v>
      </c>
      <c r="K690" s="311" t="s">
        <v>899</v>
      </c>
      <c r="L690">
        <f t="shared" si="127"/>
        <v>6</v>
      </c>
      <c r="P690" s="14">
        <f>'STable 1.6'!C29</f>
        <v>0</v>
      </c>
    </row>
    <row r="691" spans="1:16" x14ac:dyDescent="0.2">
      <c r="A691" s="359" t="str">
        <f t="shared" si="137"/>
        <v>0690_T1.6_.... Currency and deposits 2/ (Transactions)</v>
      </c>
      <c r="B691" s="375" t="s">
        <v>3518</v>
      </c>
      <c r="C691" s="376" t="s">
        <v>2827</v>
      </c>
      <c r="D691" s="323" t="s">
        <v>3986</v>
      </c>
      <c r="E691" s="542" t="str">
        <f>B691&amp;"_"&amp;C691&amp;"_"&amp;F691&amp;", "&amp;G691&amp;", "&amp;H691</f>
        <v>0690_T1.6_Central Bank, Long-term, Currency and deposits (Transactions)</v>
      </c>
      <c r="F691" s="484" t="s">
        <v>55</v>
      </c>
      <c r="G691" s="486" t="s">
        <v>3</v>
      </c>
      <c r="H691" s="487" t="s">
        <v>4368</v>
      </c>
      <c r="I691" s="487"/>
      <c r="J691" s="463">
        <f t="shared" si="126"/>
        <v>0</v>
      </c>
      <c r="K691" s="311" t="s">
        <v>900</v>
      </c>
      <c r="L691">
        <f t="shared" si="127"/>
        <v>6</v>
      </c>
      <c r="P691" s="14">
        <f>'STable 1.6'!C30</f>
        <v>0</v>
      </c>
    </row>
    <row r="692" spans="1:16" x14ac:dyDescent="0.2">
      <c r="A692" s="359" t="str">
        <f t="shared" si="137"/>
        <v>0691_T1.6_.... Debt securities (Transactions)</v>
      </c>
      <c r="B692" s="375" t="s">
        <v>3519</v>
      </c>
      <c r="C692" s="376" t="s">
        <v>2827</v>
      </c>
      <c r="D692" s="323" t="s">
        <v>3987</v>
      </c>
      <c r="E692" s="542" t="str">
        <f t="shared" ref="E692:E695" si="138">B692&amp;"_"&amp;C692&amp;"_"&amp;F692&amp;", "&amp;G692&amp;", "&amp;H692</f>
        <v>0691_T1.6_Central Bank, Long-term, Debt securities (Transactions)</v>
      </c>
      <c r="F692" s="484" t="s">
        <v>55</v>
      </c>
      <c r="G692" s="486" t="s">
        <v>3</v>
      </c>
      <c r="H692" s="487" t="s">
        <v>3987</v>
      </c>
      <c r="I692" s="487"/>
      <c r="J692" s="463">
        <f t="shared" si="126"/>
        <v>0</v>
      </c>
      <c r="K692" s="311" t="s">
        <v>901</v>
      </c>
      <c r="L692">
        <f t="shared" si="127"/>
        <v>6</v>
      </c>
      <c r="P692" s="14">
        <f>'STable 1.6'!C31</f>
        <v>0</v>
      </c>
    </row>
    <row r="693" spans="1:16" x14ac:dyDescent="0.2">
      <c r="A693" s="359" t="str">
        <f t="shared" si="137"/>
        <v>0692_T1.6_.... Loans (Transactions)</v>
      </c>
      <c r="B693" s="375" t="s">
        <v>3520</v>
      </c>
      <c r="C693" s="376" t="s">
        <v>2827</v>
      </c>
      <c r="D693" s="323" t="s">
        <v>3988</v>
      </c>
      <c r="E693" s="542" t="str">
        <f t="shared" si="138"/>
        <v>0692_T1.6_Central Bank, Long-term, Loans (Transactions)</v>
      </c>
      <c r="F693" s="484" t="s">
        <v>55</v>
      </c>
      <c r="G693" s="486" t="s">
        <v>3</v>
      </c>
      <c r="H693" s="487" t="s">
        <v>3988</v>
      </c>
      <c r="I693" s="487"/>
      <c r="J693" s="463">
        <f t="shared" si="126"/>
        <v>0</v>
      </c>
      <c r="K693" s="311" t="s">
        <v>902</v>
      </c>
      <c r="L693">
        <f t="shared" si="127"/>
        <v>6</v>
      </c>
      <c r="P693" s="14">
        <f>'STable 1.6'!C32</f>
        <v>0</v>
      </c>
    </row>
    <row r="694" spans="1:16" x14ac:dyDescent="0.2">
      <c r="A694" s="359" t="str">
        <f t="shared" si="137"/>
        <v>0693_T1.6_.... Trade credit and advances (Transactions)</v>
      </c>
      <c r="B694" s="375" t="s">
        <v>3521</v>
      </c>
      <c r="C694" s="376" t="s">
        <v>2827</v>
      </c>
      <c r="D694" s="323" t="s">
        <v>3989</v>
      </c>
      <c r="E694" s="542" t="str">
        <f t="shared" si="138"/>
        <v>0693_T1.6_Central Bank, Long-term, Trade credit and advances (Transactions)</v>
      </c>
      <c r="F694" s="484" t="s">
        <v>55</v>
      </c>
      <c r="G694" s="486" t="s">
        <v>3</v>
      </c>
      <c r="H694" s="487" t="s">
        <v>3989</v>
      </c>
      <c r="I694" s="487"/>
      <c r="J694" s="463">
        <f t="shared" si="126"/>
        <v>0</v>
      </c>
      <c r="K694" s="311" t="s">
        <v>903</v>
      </c>
      <c r="L694">
        <f t="shared" si="127"/>
        <v>6</v>
      </c>
      <c r="P694" s="14">
        <f>'STable 1.6'!C33</f>
        <v>0</v>
      </c>
    </row>
    <row r="695" spans="1:16" x14ac:dyDescent="0.2">
      <c r="A695" s="359" t="str">
        <f t="shared" si="137"/>
        <v>0694_T1.6_.... Other debt liabilities 3/ (Transactions)</v>
      </c>
      <c r="B695" s="375" t="s">
        <v>3522</v>
      </c>
      <c r="C695" s="376" t="s">
        <v>2827</v>
      </c>
      <c r="D695" s="323" t="s">
        <v>3993</v>
      </c>
      <c r="E695" s="542" t="str">
        <f t="shared" si="138"/>
        <v>0694_T1.6_Central Bank, Long-term, Other debt liabilities (Transactions)</v>
      </c>
      <c r="F695" s="484" t="s">
        <v>55</v>
      </c>
      <c r="G695" s="486" t="s">
        <v>3</v>
      </c>
      <c r="H695" s="487" t="s">
        <v>4369</v>
      </c>
      <c r="I695" s="487"/>
      <c r="J695" s="463">
        <f t="shared" si="126"/>
        <v>0</v>
      </c>
      <c r="K695" s="311" t="s">
        <v>904</v>
      </c>
      <c r="L695">
        <f t="shared" si="127"/>
        <v>6</v>
      </c>
      <c r="P695" s="14">
        <f>'STable 1.6'!C34</f>
        <v>0</v>
      </c>
    </row>
    <row r="696" spans="1:16" x14ac:dyDescent="0.2">
      <c r="A696" s="359" t="str">
        <f>B696&amp;"_"&amp;C696&amp;"_"&amp;D696</f>
        <v>0695_T1.6_Deposit-taking Corporations, except the Central Bank (Transactions)</v>
      </c>
      <c r="B696" s="375" t="s">
        <v>3523</v>
      </c>
      <c r="C696" s="376" t="s">
        <v>2827</v>
      </c>
      <c r="D696" s="326" t="s">
        <v>3995</v>
      </c>
      <c r="E696" s="542" t="str">
        <f>B696&amp;"_"&amp;C696&amp;"_"&amp;F696</f>
        <v>0695_T1.6_Deposit-taking Corporations, except the Central Bank (Transactions)</v>
      </c>
      <c r="F696" s="326" t="s">
        <v>3995</v>
      </c>
      <c r="G696" s="326"/>
      <c r="H696" s="326"/>
      <c r="I696" s="326"/>
      <c r="J696" s="463">
        <f t="shared" si="126"/>
        <v>0</v>
      </c>
      <c r="K696" s="311" t="s">
        <v>905</v>
      </c>
      <c r="L696">
        <f t="shared" si="127"/>
        <v>6</v>
      </c>
      <c r="P696" s="14">
        <f>'STable 1.6'!C35</f>
        <v>0</v>
      </c>
    </row>
    <row r="697" spans="1:16" x14ac:dyDescent="0.2">
      <c r="A697" s="359" t="str">
        <f>B697&amp;"_"&amp;C697&amp;"_"&amp;".. "&amp;D697</f>
        <v>0696_T1.6_.. Short-term (Transactions)</v>
      </c>
      <c r="B697" s="375" t="s">
        <v>3524</v>
      </c>
      <c r="C697" s="376" t="s">
        <v>2827</v>
      </c>
      <c r="D697" s="324" t="s">
        <v>3985</v>
      </c>
      <c r="E697" s="542" t="str">
        <f>B697&amp;"_"&amp;C697&amp;"_"&amp;F697&amp;", "&amp;G697</f>
        <v>0696_T1.6_Deposit-taking Corporations, except the Central Bank, Short-term (Transactions)</v>
      </c>
      <c r="F697" s="326" t="s">
        <v>174</v>
      </c>
      <c r="G697" s="486" t="s">
        <v>3985</v>
      </c>
      <c r="H697" s="324"/>
      <c r="I697" s="324"/>
      <c r="J697" s="463">
        <f t="shared" si="126"/>
        <v>0</v>
      </c>
      <c r="K697" s="311" t="s">
        <v>906</v>
      </c>
      <c r="L697">
        <f t="shared" si="127"/>
        <v>6</v>
      </c>
      <c r="P697" s="14">
        <f>'STable 1.6'!C36</f>
        <v>0</v>
      </c>
    </row>
    <row r="698" spans="1:16" x14ac:dyDescent="0.2">
      <c r="A698" s="359" t="str">
        <f>B698&amp;"_"&amp;C698&amp;"_"&amp;".... "&amp;D698</f>
        <v>0697_T1.6_.... Currency and deposits 2/ (Transactions)</v>
      </c>
      <c r="B698" s="375" t="s">
        <v>3525</v>
      </c>
      <c r="C698" s="376" t="s">
        <v>2827</v>
      </c>
      <c r="D698" s="323" t="s">
        <v>3986</v>
      </c>
      <c r="E698" s="542" t="str">
        <f>B698&amp;"_"&amp;C698&amp;"_"&amp;F698&amp;", "&amp;G698&amp;", "&amp;H698</f>
        <v>0697_T1.6_Deposit-taking Corporations, except the Central Bank, Short-term, Currency and deposits (Transactions)</v>
      </c>
      <c r="F698" s="326" t="s">
        <v>174</v>
      </c>
      <c r="G698" s="486" t="s">
        <v>1</v>
      </c>
      <c r="H698" s="487" t="s">
        <v>4368</v>
      </c>
      <c r="I698" s="487"/>
      <c r="J698" s="463">
        <f t="shared" si="126"/>
        <v>0</v>
      </c>
      <c r="K698" s="311" t="s">
        <v>907</v>
      </c>
      <c r="L698">
        <f t="shared" si="127"/>
        <v>6</v>
      </c>
      <c r="P698" s="14">
        <f>'STable 1.6'!C37</f>
        <v>0</v>
      </c>
    </row>
    <row r="699" spans="1:16" x14ac:dyDescent="0.2">
      <c r="A699" s="359" t="str">
        <f>B699&amp;"_"&amp;C699&amp;"_"&amp;".... "&amp;D699</f>
        <v>0698_T1.6_.... Debt securities (Transactions)</v>
      </c>
      <c r="B699" s="375" t="s">
        <v>3526</v>
      </c>
      <c r="C699" s="376" t="s">
        <v>2827</v>
      </c>
      <c r="D699" s="323" t="s">
        <v>3987</v>
      </c>
      <c r="E699" s="542" t="str">
        <f t="shared" ref="E699:E702" si="139">B699&amp;"_"&amp;C699&amp;"_"&amp;F699&amp;", "&amp;G699&amp;", "&amp;H699</f>
        <v>0698_T1.6_Deposit-taking Corporations, except the Central Bank, Short-term, Debt securities (Transactions)</v>
      </c>
      <c r="F699" s="326" t="s">
        <v>174</v>
      </c>
      <c r="G699" s="486" t="s">
        <v>1</v>
      </c>
      <c r="H699" s="487" t="s">
        <v>3987</v>
      </c>
      <c r="I699" s="487"/>
      <c r="J699" s="463">
        <f t="shared" si="126"/>
        <v>0</v>
      </c>
      <c r="K699" s="311" t="s">
        <v>908</v>
      </c>
      <c r="L699">
        <f t="shared" si="127"/>
        <v>6</v>
      </c>
      <c r="P699" s="14">
        <f>'STable 1.6'!C38</f>
        <v>0</v>
      </c>
    </row>
    <row r="700" spans="1:16" x14ac:dyDescent="0.2">
      <c r="A700" s="359" t="str">
        <f>B700&amp;"_"&amp;C700&amp;"_"&amp;".... "&amp;D700</f>
        <v>0699_T1.6_.... Loans (Transactions)</v>
      </c>
      <c r="B700" s="375" t="s">
        <v>3527</v>
      </c>
      <c r="C700" s="376" t="s">
        <v>2827</v>
      </c>
      <c r="D700" s="323" t="s">
        <v>3988</v>
      </c>
      <c r="E700" s="542" t="str">
        <f t="shared" si="139"/>
        <v>0699_T1.6_Deposit-taking Corporations, except the Central Bank, Short-term, Loans (Transactions)</v>
      </c>
      <c r="F700" s="326" t="s">
        <v>174</v>
      </c>
      <c r="G700" s="486" t="s">
        <v>1</v>
      </c>
      <c r="H700" s="487" t="s">
        <v>3988</v>
      </c>
      <c r="I700" s="487"/>
      <c r="J700" s="463">
        <f t="shared" si="126"/>
        <v>0</v>
      </c>
      <c r="K700" s="311" t="s">
        <v>909</v>
      </c>
      <c r="L700">
        <f t="shared" si="127"/>
        <v>6</v>
      </c>
      <c r="P700" s="14">
        <f>'STable 1.6'!C39</f>
        <v>0</v>
      </c>
    </row>
    <row r="701" spans="1:16" x14ac:dyDescent="0.2">
      <c r="A701" s="359" t="str">
        <f>B701&amp;"_"&amp;C701&amp;"_"&amp;".... "&amp;D701</f>
        <v>0700_T1.6_.... Trade credit and advances (Transactions)</v>
      </c>
      <c r="B701" s="375" t="s">
        <v>3528</v>
      </c>
      <c r="C701" s="376" t="s">
        <v>2827</v>
      </c>
      <c r="D701" s="323" t="s">
        <v>3989</v>
      </c>
      <c r="E701" s="542" t="str">
        <f t="shared" si="139"/>
        <v>0700_T1.6_Deposit-taking Corporations, except the Central Bank, Short-term, Trade credit and advances (Transactions)</v>
      </c>
      <c r="F701" s="326" t="s">
        <v>174</v>
      </c>
      <c r="G701" s="486" t="s">
        <v>1</v>
      </c>
      <c r="H701" s="487" t="s">
        <v>3989</v>
      </c>
      <c r="I701" s="487"/>
      <c r="J701" s="463">
        <f t="shared" si="126"/>
        <v>0</v>
      </c>
      <c r="K701" s="311" t="s">
        <v>910</v>
      </c>
      <c r="L701">
        <f t="shared" si="127"/>
        <v>6</v>
      </c>
      <c r="P701" s="14">
        <f>'STable 1.6'!C40</f>
        <v>0</v>
      </c>
    </row>
    <row r="702" spans="1:16" x14ac:dyDescent="0.2">
      <c r="A702" s="359" t="str">
        <f>B702&amp;"_"&amp;C702&amp;"_"&amp;".... "&amp;D702</f>
        <v>0701_T1.6_.... Other debt liabilities 3/ 4/ (Transactions)</v>
      </c>
      <c r="B702" s="375" t="s">
        <v>3529</v>
      </c>
      <c r="C702" s="376" t="s">
        <v>2827</v>
      </c>
      <c r="D702" s="323" t="s">
        <v>3990</v>
      </c>
      <c r="E702" s="542" t="str">
        <f t="shared" si="139"/>
        <v>0701_T1.6_Deposit-taking Corporations, except the Central Bank, Short-term, Other debt liabilities (Transactions)</v>
      </c>
      <c r="F702" s="326" t="s">
        <v>174</v>
      </c>
      <c r="G702" s="486" t="s">
        <v>1</v>
      </c>
      <c r="H702" s="487" t="s">
        <v>4369</v>
      </c>
      <c r="I702" s="487"/>
      <c r="J702" s="463">
        <f t="shared" si="126"/>
        <v>0</v>
      </c>
      <c r="K702" s="311" t="s">
        <v>911</v>
      </c>
      <c r="L702">
        <f t="shared" si="127"/>
        <v>6</v>
      </c>
      <c r="P702" s="14">
        <f>'STable 1.6'!C41</f>
        <v>0</v>
      </c>
    </row>
    <row r="703" spans="1:16" x14ac:dyDescent="0.2">
      <c r="A703" s="359" t="str">
        <f>B703&amp;"_"&amp;C703&amp;"_"&amp;".. "&amp;D703</f>
        <v>0702_T1.6_.. Long-term (Transactions)</v>
      </c>
      <c r="B703" s="375" t="s">
        <v>3530</v>
      </c>
      <c r="C703" s="376" t="s">
        <v>2827</v>
      </c>
      <c r="D703" s="324" t="s">
        <v>3991</v>
      </c>
      <c r="E703" s="542" t="str">
        <f>B703&amp;"_"&amp;C703&amp;"_"&amp;F703&amp;", "&amp;G703</f>
        <v>0702_T1.6_Deposit-taking Corporations, except the Central Bank, Long-term (Transactions)</v>
      </c>
      <c r="F703" s="326" t="s">
        <v>174</v>
      </c>
      <c r="G703" s="486" t="s">
        <v>3991</v>
      </c>
      <c r="H703" s="324"/>
      <c r="I703" s="324"/>
      <c r="J703" s="463">
        <f t="shared" si="126"/>
        <v>0</v>
      </c>
      <c r="K703" s="311" t="s">
        <v>912</v>
      </c>
      <c r="L703">
        <f t="shared" si="127"/>
        <v>6</v>
      </c>
      <c r="P703" s="14">
        <f>'STable 1.6'!C42</f>
        <v>0</v>
      </c>
    </row>
    <row r="704" spans="1:16" x14ac:dyDescent="0.2">
      <c r="A704" s="359" t="str">
        <f>B704&amp;"_"&amp;C704&amp;"_"&amp;".... "&amp;D704</f>
        <v>0703_T1.6_.... Currency and deposits 2/ (Transactions)</v>
      </c>
      <c r="B704" s="375" t="s">
        <v>3531</v>
      </c>
      <c r="C704" s="376" t="s">
        <v>2827</v>
      </c>
      <c r="D704" s="323" t="s">
        <v>3986</v>
      </c>
      <c r="E704" s="542" t="str">
        <f>B704&amp;"_"&amp;C704&amp;"_"&amp;F704&amp;", "&amp;G704&amp;", "&amp;H704</f>
        <v>0703_T1.6_Deposit-taking Corporations, except the Central Bank, Long-term, Currency and deposits (Transactions)</v>
      </c>
      <c r="F704" s="326" t="s">
        <v>174</v>
      </c>
      <c r="G704" s="486" t="s">
        <v>3</v>
      </c>
      <c r="H704" s="487" t="s">
        <v>4368</v>
      </c>
      <c r="I704" s="487"/>
      <c r="J704" s="463">
        <f t="shared" si="126"/>
        <v>0</v>
      </c>
      <c r="K704" s="311" t="s">
        <v>913</v>
      </c>
      <c r="L704">
        <f t="shared" si="127"/>
        <v>6</v>
      </c>
      <c r="P704" s="14">
        <f>'STable 1.6'!C43</f>
        <v>0</v>
      </c>
    </row>
    <row r="705" spans="1:16" x14ac:dyDescent="0.2">
      <c r="A705" s="359" t="str">
        <f>B705&amp;"_"&amp;C705&amp;"_"&amp;".... "&amp;D705</f>
        <v>0704_T1.6_.... Debt securities (Transactions)</v>
      </c>
      <c r="B705" s="375" t="s">
        <v>3532</v>
      </c>
      <c r="C705" s="376" t="s">
        <v>2827</v>
      </c>
      <c r="D705" s="323" t="s">
        <v>3987</v>
      </c>
      <c r="E705" s="542" t="str">
        <f>B705&amp;"_"&amp;C705&amp;"_"&amp;F705&amp;", "&amp;G705&amp;", "&amp;H705</f>
        <v>0704_T1.6_Deposit-taking Corporations, except the Central Bank, Long-term, Debt securities (Transactions)</v>
      </c>
      <c r="F705" s="326" t="s">
        <v>174</v>
      </c>
      <c r="G705" s="486" t="s">
        <v>3</v>
      </c>
      <c r="H705" s="487" t="s">
        <v>3987</v>
      </c>
      <c r="I705" s="487"/>
      <c r="J705" s="463">
        <f t="shared" si="126"/>
        <v>0</v>
      </c>
      <c r="K705" s="311" t="s">
        <v>914</v>
      </c>
      <c r="L705">
        <f t="shared" si="127"/>
        <v>6</v>
      </c>
      <c r="P705" s="14">
        <f>'STable 1.6'!C44</f>
        <v>0</v>
      </c>
    </row>
    <row r="706" spans="1:16" x14ac:dyDescent="0.2">
      <c r="A706" s="359" t="str">
        <f>B706&amp;"_"&amp;C706&amp;"_"&amp;".... "&amp;D706</f>
        <v>0705_T1.6_.... Loans (Transactions)</v>
      </c>
      <c r="B706" s="375" t="s">
        <v>3533</v>
      </c>
      <c r="C706" s="376" t="s">
        <v>2827</v>
      </c>
      <c r="D706" s="323" t="s">
        <v>3988</v>
      </c>
      <c r="E706" s="542" t="str">
        <f t="shared" ref="E706:E708" si="140">B706&amp;"_"&amp;C706&amp;"_"&amp;F706&amp;", "&amp;G706&amp;", "&amp;H706</f>
        <v>0705_T1.6_Deposit-taking Corporations, except the Central Bank, Long-term, Loans (Transactions)</v>
      </c>
      <c r="F706" s="326" t="s">
        <v>174</v>
      </c>
      <c r="G706" s="486" t="s">
        <v>3</v>
      </c>
      <c r="H706" s="487" t="s">
        <v>3988</v>
      </c>
      <c r="I706" s="487"/>
      <c r="J706" s="463">
        <f t="shared" si="126"/>
        <v>0</v>
      </c>
      <c r="K706" s="311" t="s">
        <v>915</v>
      </c>
      <c r="L706">
        <f t="shared" si="127"/>
        <v>6</v>
      </c>
      <c r="P706" s="14">
        <f>'STable 1.6'!C45</f>
        <v>0</v>
      </c>
    </row>
    <row r="707" spans="1:16" x14ac:dyDescent="0.2">
      <c r="A707" s="359" t="str">
        <f>B707&amp;"_"&amp;C707&amp;"_"&amp;".... "&amp;D707</f>
        <v>0706_T1.6_.... Trade credit and advances (Transactions)</v>
      </c>
      <c r="B707" s="375" t="s">
        <v>3534</v>
      </c>
      <c r="C707" s="376" t="s">
        <v>2827</v>
      </c>
      <c r="D707" s="323" t="s">
        <v>3989</v>
      </c>
      <c r="E707" s="542" t="str">
        <f t="shared" si="140"/>
        <v>0706_T1.6_Deposit-taking Corporations, except the Central Bank, Long-term, Trade credit and advances (Transactions)</v>
      </c>
      <c r="F707" s="326" t="s">
        <v>174</v>
      </c>
      <c r="G707" s="486" t="s">
        <v>3</v>
      </c>
      <c r="H707" s="487" t="s">
        <v>3989</v>
      </c>
      <c r="I707" s="487"/>
      <c r="J707" s="463">
        <f t="shared" si="126"/>
        <v>0</v>
      </c>
      <c r="K707" s="311" t="s">
        <v>916</v>
      </c>
      <c r="L707">
        <f t="shared" si="127"/>
        <v>6</v>
      </c>
      <c r="P707" s="14">
        <f>'STable 1.6'!C46</f>
        <v>0</v>
      </c>
    </row>
    <row r="708" spans="1:16" x14ac:dyDescent="0.2">
      <c r="A708" s="359" t="str">
        <f>B708&amp;"_"&amp;C708&amp;"_"&amp;".... "&amp;D708</f>
        <v>0707_T1.6_.... Other debt liabilities 3/ (Transactions)</v>
      </c>
      <c r="B708" s="375" t="s">
        <v>3535</v>
      </c>
      <c r="C708" s="376" t="s">
        <v>2827</v>
      </c>
      <c r="D708" s="323" t="s">
        <v>3993</v>
      </c>
      <c r="E708" s="542" t="str">
        <f t="shared" si="140"/>
        <v>0707_T1.6_Deposit-taking Corporations, except the Central Bank, Long-term, Other debt liabilities (Transactions)</v>
      </c>
      <c r="F708" s="326" t="s">
        <v>174</v>
      </c>
      <c r="G708" s="486" t="s">
        <v>3</v>
      </c>
      <c r="H708" s="487" t="s">
        <v>4369</v>
      </c>
      <c r="I708" s="487"/>
      <c r="J708" s="463">
        <f t="shared" ref="J708:J771" si="141">J707</f>
        <v>0</v>
      </c>
      <c r="K708" s="311" t="s">
        <v>917</v>
      </c>
      <c r="L708">
        <f t="shared" ref="L708:L771" si="142">L707</f>
        <v>6</v>
      </c>
      <c r="P708" s="14">
        <f>'STable 1.6'!C47</f>
        <v>0</v>
      </c>
    </row>
    <row r="709" spans="1:16" x14ac:dyDescent="0.2">
      <c r="A709" s="359" t="str">
        <f>B709&amp;"_"&amp;C709&amp;"_"&amp;D709</f>
        <v>0708_T1.6_Other Sectors (Transactions)</v>
      </c>
      <c r="B709" s="375" t="s">
        <v>3536</v>
      </c>
      <c r="C709" s="376" t="s">
        <v>2827</v>
      </c>
      <c r="D709" s="325" t="s">
        <v>3996</v>
      </c>
      <c r="E709" s="542" t="str">
        <f>B709&amp;"_"&amp;C709&amp;"_"&amp;F709</f>
        <v>0708_T1.6_Other Sectors (Transactions)</v>
      </c>
      <c r="F709" s="484" t="s">
        <v>3996</v>
      </c>
      <c r="G709" s="325"/>
      <c r="H709" s="325"/>
      <c r="I709" s="325"/>
      <c r="J709" s="463">
        <f t="shared" si="141"/>
        <v>0</v>
      </c>
      <c r="K709" s="311" t="s">
        <v>918</v>
      </c>
      <c r="L709">
        <f t="shared" si="142"/>
        <v>6</v>
      </c>
      <c r="P709" s="14">
        <f>'STable 1.6'!C48</f>
        <v>0</v>
      </c>
    </row>
    <row r="710" spans="1:16" x14ac:dyDescent="0.2">
      <c r="A710" s="359" t="str">
        <f>B710&amp;"_"&amp;C710&amp;"_"&amp;".. "&amp;D710</f>
        <v>0709_T1.6_.. Short-term (Transactions)</v>
      </c>
      <c r="B710" s="375" t="s">
        <v>3537</v>
      </c>
      <c r="C710" s="376" t="s">
        <v>2827</v>
      </c>
      <c r="D710" s="324" t="s">
        <v>3985</v>
      </c>
      <c r="E710" s="542" t="str">
        <f>B710&amp;"_"&amp;C710&amp;"_"&amp;F710&amp;", "&amp;G710</f>
        <v>0709_T1.6_Other Sectors, Short-term (Transactions)</v>
      </c>
      <c r="F710" s="484" t="s">
        <v>57</v>
      </c>
      <c r="G710" s="486" t="s">
        <v>3985</v>
      </c>
      <c r="H710" s="324"/>
      <c r="I710" s="324"/>
      <c r="J710" s="463">
        <f t="shared" si="141"/>
        <v>0</v>
      </c>
      <c r="K710" s="311" t="s">
        <v>919</v>
      </c>
      <c r="L710">
        <f t="shared" si="142"/>
        <v>6</v>
      </c>
      <c r="P710" s="14">
        <f>'STable 1.6'!C49</f>
        <v>0</v>
      </c>
    </row>
    <row r="711" spans="1:16" x14ac:dyDescent="0.2">
      <c r="A711" s="359" t="str">
        <f>B711&amp;"_"&amp;C711&amp;"_"&amp;".... "&amp;D711</f>
        <v>0710_T1.6_.... Currency and deposits 2/ (Transactions)</v>
      </c>
      <c r="B711" s="375" t="s">
        <v>3538</v>
      </c>
      <c r="C711" s="376" t="s">
        <v>2827</v>
      </c>
      <c r="D711" s="323" t="s">
        <v>3986</v>
      </c>
      <c r="E711" s="542" t="str">
        <f>B711&amp;"_"&amp;C711&amp;"_"&amp;F711&amp;", "&amp;G711&amp;", "&amp;H711</f>
        <v>0710_T1.6_Other Sectors, Short-term, Currency and deposits (Transactions)</v>
      </c>
      <c r="F711" s="484" t="s">
        <v>57</v>
      </c>
      <c r="G711" s="486" t="s">
        <v>1</v>
      </c>
      <c r="H711" s="487" t="s">
        <v>4368</v>
      </c>
      <c r="I711" s="487"/>
      <c r="J711" s="463">
        <f t="shared" si="141"/>
        <v>0</v>
      </c>
      <c r="K711" s="311" t="s">
        <v>920</v>
      </c>
      <c r="L711">
        <f t="shared" si="142"/>
        <v>6</v>
      </c>
      <c r="P711" s="14">
        <f>'STable 1.6'!C50</f>
        <v>0</v>
      </c>
    </row>
    <row r="712" spans="1:16" x14ac:dyDescent="0.2">
      <c r="A712" s="359" t="str">
        <f>B712&amp;"_"&amp;C712&amp;"_"&amp;".... "&amp;D712</f>
        <v>0711_T1.6_.... Debt securities (Transactions)</v>
      </c>
      <c r="B712" s="375" t="s">
        <v>3539</v>
      </c>
      <c r="C712" s="376" t="s">
        <v>2827</v>
      </c>
      <c r="D712" s="323" t="s">
        <v>3987</v>
      </c>
      <c r="E712" s="542" t="str">
        <f t="shared" ref="E712:E715" si="143">B712&amp;"_"&amp;C712&amp;"_"&amp;F712&amp;", "&amp;G712&amp;", "&amp;H712</f>
        <v>0711_T1.6_Other Sectors, Short-term, Debt securities (Transactions)</v>
      </c>
      <c r="F712" s="484" t="s">
        <v>57</v>
      </c>
      <c r="G712" s="486" t="s">
        <v>1</v>
      </c>
      <c r="H712" s="487" t="s">
        <v>3987</v>
      </c>
      <c r="I712" s="487"/>
      <c r="J712" s="463">
        <f t="shared" si="141"/>
        <v>0</v>
      </c>
      <c r="K712" s="311" t="s">
        <v>921</v>
      </c>
      <c r="L712">
        <f t="shared" si="142"/>
        <v>6</v>
      </c>
      <c r="P712" s="14">
        <f>'STable 1.6'!C51</f>
        <v>0</v>
      </c>
    </row>
    <row r="713" spans="1:16" x14ac:dyDescent="0.2">
      <c r="A713" s="359" t="str">
        <f>B713&amp;"_"&amp;C713&amp;"_"&amp;".... "&amp;D713</f>
        <v>0712_T1.6_.... Loans (Transactions)</v>
      </c>
      <c r="B713" s="375" t="s">
        <v>3540</v>
      </c>
      <c r="C713" s="376" t="s">
        <v>2827</v>
      </c>
      <c r="D713" s="323" t="s">
        <v>3988</v>
      </c>
      <c r="E713" s="542" t="str">
        <f t="shared" si="143"/>
        <v>0712_T1.6_Other Sectors, Short-term, Loans (Transactions)</v>
      </c>
      <c r="F713" s="484" t="s">
        <v>57</v>
      </c>
      <c r="G713" s="486" t="s">
        <v>1</v>
      </c>
      <c r="H713" s="487" t="s">
        <v>3988</v>
      </c>
      <c r="I713" s="487"/>
      <c r="J713" s="463">
        <f t="shared" si="141"/>
        <v>0</v>
      </c>
      <c r="K713" s="311" t="s">
        <v>922</v>
      </c>
      <c r="L713">
        <f t="shared" si="142"/>
        <v>6</v>
      </c>
      <c r="P713" s="14">
        <f>'STable 1.6'!C52</f>
        <v>0</v>
      </c>
    </row>
    <row r="714" spans="1:16" x14ac:dyDescent="0.2">
      <c r="A714" s="359" t="str">
        <f>B714&amp;"_"&amp;C714&amp;"_"&amp;".... "&amp;D714</f>
        <v>0713_T1.6_.... Trade credit and advances (Transactions)</v>
      </c>
      <c r="B714" s="375" t="s">
        <v>3541</v>
      </c>
      <c r="C714" s="376" t="s">
        <v>2827</v>
      </c>
      <c r="D714" s="323" t="s">
        <v>3989</v>
      </c>
      <c r="E714" s="542" t="str">
        <f t="shared" si="143"/>
        <v>0713_T1.6_Other Sectors, Short-term, Trade credit and advances (Transactions)</v>
      </c>
      <c r="F714" s="484" t="s">
        <v>57</v>
      </c>
      <c r="G714" s="486" t="s">
        <v>1</v>
      </c>
      <c r="H714" s="487" t="s">
        <v>3989</v>
      </c>
      <c r="I714" s="487"/>
      <c r="J714" s="463">
        <f t="shared" si="141"/>
        <v>0</v>
      </c>
      <c r="K714" s="311" t="s">
        <v>923</v>
      </c>
      <c r="L714">
        <f t="shared" si="142"/>
        <v>6</v>
      </c>
      <c r="P714" s="14">
        <f>'STable 1.6'!C53</f>
        <v>0</v>
      </c>
    </row>
    <row r="715" spans="1:16" x14ac:dyDescent="0.2">
      <c r="A715" s="359" t="str">
        <f>B715&amp;"_"&amp;C715&amp;"_"&amp;".... "&amp;D715</f>
        <v>0714_T1.6_.... Other debt liabilities 3/ 4/ (Transactions)</v>
      </c>
      <c r="B715" s="375" t="s">
        <v>3542</v>
      </c>
      <c r="C715" s="376" t="s">
        <v>2827</v>
      </c>
      <c r="D715" s="323" t="s">
        <v>3990</v>
      </c>
      <c r="E715" s="542" t="str">
        <f t="shared" si="143"/>
        <v>0714_T1.6_Other Sectors, Short-term, Other debt liabilities (Transactions)</v>
      </c>
      <c r="F715" s="484" t="s">
        <v>57</v>
      </c>
      <c r="G715" s="486" t="s">
        <v>1</v>
      </c>
      <c r="H715" s="487" t="s">
        <v>4369</v>
      </c>
      <c r="I715" s="487"/>
      <c r="J715" s="463">
        <f t="shared" si="141"/>
        <v>0</v>
      </c>
      <c r="K715" s="311" t="s">
        <v>924</v>
      </c>
      <c r="L715">
        <f t="shared" si="142"/>
        <v>6</v>
      </c>
      <c r="P715" s="14">
        <f>'STable 1.6'!C54</f>
        <v>0</v>
      </c>
    </row>
    <row r="716" spans="1:16" x14ac:dyDescent="0.2">
      <c r="A716" s="359" t="str">
        <f>B716&amp;"_"&amp;C716&amp;"_"&amp;".. "&amp;D716</f>
        <v>0715_T1.6_.. Long-term (Transactions)</v>
      </c>
      <c r="B716" s="375" t="s">
        <v>3543</v>
      </c>
      <c r="C716" s="376" t="s">
        <v>2827</v>
      </c>
      <c r="D716" s="324" t="s">
        <v>3991</v>
      </c>
      <c r="E716" s="542" t="str">
        <f>B716&amp;"_"&amp;C716&amp;"_"&amp;F716&amp;", "&amp;G716</f>
        <v>0715_T1.6_Other Sectors, Long-term (Transactions)</v>
      </c>
      <c r="F716" s="484" t="s">
        <v>57</v>
      </c>
      <c r="G716" s="486" t="s">
        <v>3991</v>
      </c>
      <c r="H716" s="324"/>
      <c r="I716" s="324"/>
      <c r="J716" s="463">
        <f t="shared" si="141"/>
        <v>0</v>
      </c>
      <c r="K716" s="311" t="s">
        <v>925</v>
      </c>
      <c r="L716">
        <f t="shared" si="142"/>
        <v>6</v>
      </c>
      <c r="P716" s="14">
        <f>'STable 1.6'!C55</f>
        <v>0</v>
      </c>
    </row>
    <row r="717" spans="1:16" x14ac:dyDescent="0.2">
      <c r="A717" s="359" t="str">
        <f>B717&amp;"_"&amp;C717&amp;"_"&amp;".... "&amp;D717</f>
        <v>0716_T1.6_.... Currency and deposits 2/ (Transactions)</v>
      </c>
      <c r="B717" s="375" t="s">
        <v>3544</v>
      </c>
      <c r="C717" s="376" t="s">
        <v>2827</v>
      </c>
      <c r="D717" s="323" t="s">
        <v>3986</v>
      </c>
      <c r="E717" s="542" t="str">
        <f>B717&amp;"_"&amp;C717&amp;"_"&amp;F717&amp;", "&amp;G717&amp;", "&amp;H717</f>
        <v>0716_T1.6_Other Sectors, Long-term, Currency and deposits (Transactions)</v>
      </c>
      <c r="F717" s="484" t="s">
        <v>57</v>
      </c>
      <c r="G717" s="486" t="s">
        <v>3</v>
      </c>
      <c r="H717" s="487" t="s">
        <v>4368</v>
      </c>
      <c r="I717" s="487"/>
      <c r="J717" s="463">
        <f t="shared" si="141"/>
        <v>0</v>
      </c>
      <c r="K717" s="311" t="s">
        <v>926</v>
      </c>
      <c r="L717">
        <f t="shared" si="142"/>
        <v>6</v>
      </c>
      <c r="P717" s="14">
        <f>'STable 1.6'!C56</f>
        <v>0</v>
      </c>
    </row>
    <row r="718" spans="1:16" x14ac:dyDescent="0.2">
      <c r="A718" s="359" t="str">
        <f>B718&amp;"_"&amp;C718&amp;"_"&amp;".... "&amp;D718</f>
        <v>0717_T1.6_.... Debt securities (Transactions)</v>
      </c>
      <c r="B718" s="375" t="s">
        <v>3545</v>
      </c>
      <c r="C718" s="376" t="s">
        <v>2827</v>
      </c>
      <c r="D718" s="323" t="s">
        <v>3987</v>
      </c>
      <c r="E718" s="542" t="str">
        <f>B718&amp;"_"&amp;C718&amp;"_"&amp;F718&amp;", "&amp;G718&amp;", "&amp;H718</f>
        <v>0717_T1.6_Other Sectors, Long-term, Debt securities (Transactions)</v>
      </c>
      <c r="F718" s="484" t="s">
        <v>57</v>
      </c>
      <c r="G718" s="486" t="s">
        <v>3</v>
      </c>
      <c r="H718" s="487" t="s">
        <v>3987</v>
      </c>
      <c r="I718" s="487"/>
      <c r="J718" s="463">
        <f t="shared" si="141"/>
        <v>0</v>
      </c>
      <c r="K718" s="311" t="s">
        <v>927</v>
      </c>
      <c r="L718">
        <f t="shared" si="142"/>
        <v>6</v>
      </c>
      <c r="P718" s="14">
        <f>'STable 1.6'!C57</f>
        <v>0</v>
      </c>
    </row>
    <row r="719" spans="1:16" x14ac:dyDescent="0.2">
      <c r="A719" s="359" t="str">
        <f>B719&amp;"_"&amp;C719&amp;"_"&amp;".... "&amp;D719</f>
        <v>0718_T1.6_.... Loans (Transactions)</v>
      </c>
      <c r="B719" s="375" t="s">
        <v>3546</v>
      </c>
      <c r="C719" s="376" t="s">
        <v>2827</v>
      </c>
      <c r="D719" s="323" t="s">
        <v>3988</v>
      </c>
      <c r="E719" s="542" t="str">
        <f t="shared" ref="E719:E721" si="144">B719&amp;"_"&amp;C719&amp;"_"&amp;F719&amp;", "&amp;G719&amp;", "&amp;H719</f>
        <v>0718_T1.6_Other Sectors, Long-term, Loans (Transactions)</v>
      </c>
      <c r="F719" s="484" t="s">
        <v>57</v>
      </c>
      <c r="G719" s="486" t="s">
        <v>3</v>
      </c>
      <c r="H719" s="487" t="s">
        <v>3988</v>
      </c>
      <c r="I719" s="487"/>
      <c r="J719" s="463">
        <f t="shared" si="141"/>
        <v>0</v>
      </c>
      <c r="K719" s="311" t="s">
        <v>928</v>
      </c>
      <c r="L719">
        <f t="shared" si="142"/>
        <v>6</v>
      </c>
      <c r="P719" s="14">
        <f>'STable 1.6'!C58</f>
        <v>0</v>
      </c>
    </row>
    <row r="720" spans="1:16" x14ac:dyDescent="0.2">
      <c r="A720" s="359" t="str">
        <f>B720&amp;"_"&amp;C720&amp;"_"&amp;".... "&amp;D720</f>
        <v>0719_T1.6_.... Trade credit and advances (Transactions)</v>
      </c>
      <c r="B720" s="375" t="s">
        <v>3547</v>
      </c>
      <c r="C720" s="376" t="s">
        <v>2827</v>
      </c>
      <c r="D720" s="323" t="s">
        <v>3989</v>
      </c>
      <c r="E720" s="542" t="str">
        <f t="shared" si="144"/>
        <v>0719_T1.6_Other Sectors, Long-term, Trade credit and advances (Transactions)</v>
      </c>
      <c r="F720" s="484" t="s">
        <v>57</v>
      </c>
      <c r="G720" s="486" t="s">
        <v>3</v>
      </c>
      <c r="H720" s="487" t="s">
        <v>3989</v>
      </c>
      <c r="I720" s="487"/>
      <c r="J720" s="463">
        <f t="shared" si="141"/>
        <v>0</v>
      </c>
      <c r="K720" s="311" t="s">
        <v>929</v>
      </c>
      <c r="L720">
        <f t="shared" si="142"/>
        <v>6</v>
      </c>
      <c r="P720" s="14">
        <f>'STable 1.6'!C59</f>
        <v>0</v>
      </c>
    </row>
    <row r="721" spans="1:16" x14ac:dyDescent="0.2">
      <c r="A721" s="359" t="str">
        <f>B721&amp;"_"&amp;C721&amp;"_"&amp;".... "&amp;D721</f>
        <v>0720_T1.6_.... Other debt liabilities 3/ (Transactions)</v>
      </c>
      <c r="B721" s="375" t="s">
        <v>3548</v>
      </c>
      <c r="C721" s="376" t="s">
        <v>2827</v>
      </c>
      <c r="D721" s="323" t="s">
        <v>3993</v>
      </c>
      <c r="E721" s="542" t="str">
        <f t="shared" si="144"/>
        <v>0720_T1.6_Other Sectors, Long-term, Other debt liabilities (Transactions)</v>
      </c>
      <c r="F721" s="484" t="s">
        <v>57</v>
      </c>
      <c r="G721" s="486" t="s">
        <v>3</v>
      </c>
      <c r="H721" s="487" t="s">
        <v>4369</v>
      </c>
      <c r="I721" s="487"/>
      <c r="J721" s="463">
        <f t="shared" si="141"/>
        <v>0</v>
      </c>
      <c r="K721" s="311" t="s">
        <v>930</v>
      </c>
      <c r="L721">
        <f t="shared" si="142"/>
        <v>6</v>
      </c>
      <c r="P721" s="14">
        <f>'STable 1.6'!C60</f>
        <v>0</v>
      </c>
    </row>
    <row r="722" spans="1:16" x14ac:dyDescent="0.2">
      <c r="A722" s="359" t="str">
        <f>B722&amp;"_"&amp;C722&amp;"_"&amp;D722</f>
        <v>0721_T1.6_Direct Investment: Intercompany Lending (Transactions)</v>
      </c>
      <c r="B722" s="375" t="s">
        <v>3549</v>
      </c>
      <c r="C722" s="376" t="s">
        <v>2827</v>
      </c>
      <c r="D722" s="328" t="s">
        <v>3997</v>
      </c>
      <c r="E722" s="542" t="str">
        <f>B722&amp;"_"&amp;C722&amp;"_"&amp;F722</f>
        <v>0721_T1.6_Direct Investment: Intercompany Lending (Transactions)</v>
      </c>
      <c r="F722" s="328" t="s">
        <v>3997</v>
      </c>
      <c r="G722" s="328"/>
      <c r="H722" s="328"/>
      <c r="I722" s="328"/>
      <c r="J722" s="463">
        <f t="shared" si="141"/>
        <v>0</v>
      </c>
      <c r="K722" s="311" t="s">
        <v>931</v>
      </c>
      <c r="L722">
        <f t="shared" si="142"/>
        <v>6</v>
      </c>
      <c r="P722" s="14">
        <f>'STable 1.6'!C61</f>
        <v>0</v>
      </c>
    </row>
    <row r="723" spans="1:16" x14ac:dyDescent="0.2">
      <c r="A723" s="359" t="str">
        <f t="shared" ref="A723:A725" si="145">B723&amp;"_"&amp;C723&amp;"_"&amp;".. "&amp;D723</f>
        <v>0722_T1.6_.. Debt liabilities of direct investment enterprises to direct investors (Transactions)</v>
      </c>
      <c r="B723" s="375" t="s">
        <v>3550</v>
      </c>
      <c r="C723" s="376" t="s">
        <v>2827</v>
      </c>
      <c r="D723" s="329" t="s">
        <v>3998</v>
      </c>
      <c r="E723" s="542" t="str">
        <f>B723&amp;"_"&amp;C723&amp;"_"&amp;F723&amp;", "&amp;H723</f>
        <v>0722_T1.6_Direct Investment: Intercompany Lending, Debt liabilities of direct investment enterprises to direct investors (Transactions)</v>
      </c>
      <c r="F723" s="328" t="s">
        <v>58</v>
      </c>
      <c r="G723" s="489"/>
      <c r="H723" s="489" t="s">
        <v>3998</v>
      </c>
      <c r="I723" s="489"/>
      <c r="J723" s="463">
        <f t="shared" si="141"/>
        <v>0</v>
      </c>
      <c r="K723" s="311" t="s">
        <v>932</v>
      </c>
      <c r="L723">
        <f t="shared" si="142"/>
        <v>6</v>
      </c>
      <c r="P723" s="14">
        <f>'STable 1.6'!C62</f>
        <v>0</v>
      </c>
    </row>
    <row r="724" spans="1:16" x14ac:dyDescent="0.2">
      <c r="A724" s="359" t="str">
        <f t="shared" si="145"/>
        <v>0723_T1.6_.. Debt liabilities of direct investors to direct investment enterprises (Transactions)</v>
      </c>
      <c r="B724" s="375" t="s">
        <v>3551</v>
      </c>
      <c r="C724" s="376" t="s">
        <v>2827</v>
      </c>
      <c r="D724" s="329" t="s">
        <v>3999</v>
      </c>
      <c r="E724" s="542" t="str">
        <f t="shared" ref="E724:E725" si="146">B724&amp;"_"&amp;C724&amp;"_"&amp;F724&amp;", "&amp;H724</f>
        <v>0723_T1.6_Direct Investment: Intercompany Lending, Debt liabilities of direct investors to direct investment enterprises (Transactions)</v>
      </c>
      <c r="F724" s="328" t="s">
        <v>58</v>
      </c>
      <c r="G724" s="489"/>
      <c r="H724" s="489" t="s">
        <v>3999</v>
      </c>
      <c r="I724" s="489"/>
      <c r="J724" s="463">
        <f t="shared" si="141"/>
        <v>0</v>
      </c>
      <c r="K724" s="311" t="s">
        <v>933</v>
      </c>
      <c r="L724">
        <f t="shared" si="142"/>
        <v>6</v>
      </c>
      <c r="P724" s="14">
        <f>'STable 1.6'!C63</f>
        <v>0</v>
      </c>
    </row>
    <row r="725" spans="1:16" x14ac:dyDescent="0.2">
      <c r="A725" s="359" t="str">
        <f t="shared" si="145"/>
        <v>0724_T1.6_.. Debt liabilities between fellow enterprises (Transactions)</v>
      </c>
      <c r="B725" s="375" t="s">
        <v>3552</v>
      </c>
      <c r="C725" s="376" t="s">
        <v>2827</v>
      </c>
      <c r="D725" s="329" t="s">
        <v>4000</v>
      </c>
      <c r="E725" s="542" t="str">
        <f t="shared" si="146"/>
        <v>0724_T1.6_Direct Investment: Intercompany Lending, Debt liabilities between fellow enterprises (Transactions)</v>
      </c>
      <c r="F725" s="328" t="s">
        <v>58</v>
      </c>
      <c r="G725" s="489"/>
      <c r="H725" s="489" t="s">
        <v>4000</v>
      </c>
      <c r="I725" s="489"/>
      <c r="J725" s="463">
        <f t="shared" si="141"/>
        <v>0</v>
      </c>
      <c r="K725" s="311" t="s">
        <v>934</v>
      </c>
      <c r="L725">
        <f t="shared" si="142"/>
        <v>6</v>
      </c>
      <c r="P725" s="14">
        <f>'STable 1.6'!C64</f>
        <v>0</v>
      </c>
    </row>
    <row r="726" spans="1:16" x14ac:dyDescent="0.2">
      <c r="A726" s="359" t="str">
        <f>B726&amp;"_"&amp;C726&amp;"_"&amp;D726</f>
        <v>0725_T1.6_Gross External Debt (Transactions)</v>
      </c>
      <c r="B726" s="375" t="s">
        <v>3553</v>
      </c>
      <c r="C726" s="376" t="s">
        <v>2827</v>
      </c>
      <c r="D726" s="327" t="s">
        <v>4001</v>
      </c>
      <c r="E726" s="542" t="str">
        <f>B726&amp;"_"&amp;C726&amp;"_"&amp;F726</f>
        <v>0725_T1.6_Gross External Debt (Transactions)</v>
      </c>
      <c r="F726" s="327" t="s">
        <v>4001</v>
      </c>
      <c r="G726" s="327"/>
      <c r="H726" s="327"/>
      <c r="I726" s="327"/>
      <c r="J726" s="463">
        <f t="shared" si="141"/>
        <v>0</v>
      </c>
      <c r="K726" s="312" t="s">
        <v>935</v>
      </c>
      <c r="L726">
        <f t="shared" si="142"/>
        <v>6</v>
      </c>
      <c r="P726" s="14">
        <f>'STable 1.6'!C65</f>
        <v>0</v>
      </c>
    </row>
    <row r="727" spans="1:16" x14ac:dyDescent="0.2">
      <c r="A727" s="359" t="str">
        <f>B727&amp;"_"&amp;C727&amp;"_"&amp;D727</f>
        <v>0726_T1.6_General Government (Exchange rate changes)</v>
      </c>
      <c r="B727" s="375" t="s">
        <v>3554</v>
      </c>
      <c r="C727" s="376" t="s">
        <v>2827</v>
      </c>
      <c r="D727" s="325" t="s">
        <v>4002</v>
      </c>
      <c r="E727" s="542" t="str">
        <f>B727&amp;"_"&amp;C727&amp;"_"&amp;F727</f>
        <v>0726_T1.6_General Government (Exchange rate changes)</v>
      </c>
      <c r="F727" s="484" t="s">
        <v>4002</v>
      </c>
      <c r="G727" s="325"/>
      <c r="H727" s="325"/>
      <c r="I727" s="325"/>
      <c r="J727" s="463">
        <f t="shared" si="141"/>
        <v>0</v>
      </c>
      <c r="K727" s="311" t="s">
        <v>936</v>
      </c>
      <c r="L727">
        <f t="shared" si="142"/>
        <v>6</v>
      </c>
      <c r="P727" s="14">
        <f>'STable 1.6'!D7</f>
        <v>0</v>
      </c>
    </row>
    <row r="728" spans="1:16" x14ac:dyDescent="0.2">
      <c r="A728" s="359" t="str">
        <f>B728&amp;"_"&amp;C728&amp;"_"&amp;".. "&amp;D728</f>
        <v>0727_T1.6_.. Short-term (Exchange rate changes)</v>
      </c>
      <c r="B728" s="375" t="s">
        <v>3555</v>
      </c>
      <c r="C728" s="376" t="s">
        <v>2827</v>
      </c>
      <c r="D728" s="324" t="s">
        <v>4003</v>
      </c>
      <c r="E728" s="542" t="str">
        <f>B728&amp;"_"&amp;C728&amp;"_"&amp;F728&amp;", "&amp;G728</f>
        <v>0727_T1.6_General Government, Short-term (Exchange rate changes)</v>
      </c>
      <c r="F728" s="484" t="s">
        <v>27</v>
      </c>
      <c r="G728" s="486" t="s">
        <v>4003</v>
      </c>
      <c r="H728" s="324"/>
      <c r="I728" s="324"/>
      <c r="J728" s="463">
        <f t="shared" si="141"/>
        <v>0</v>
      </c>
      <c r="K728" s="311" t="s">
        <v>937</v>
      </c>
      <c r="L728">
        <f t="shared" si="142"/>
        <v>6</v>
      </c>
      <c r="P728" s="14">
        <f>'STable 1.6'!D8</f>
        <v>0</v>
      </c>
    </row>
    <row r="729" spans="1:16" x14ac:dyDescent="0.2">
      <c r="A729" s="359" t="str">
        <f>B729&amp;"_"&amp;C729&amp;"_"&amp;".... "&amp;D729</f>
        <v>0728_T1.6_.... Currency and deposits 2/ (Exchange rate changes)</v>
      </c>
      <c r="B729" s="375" t="s">
        <v>3556</v>
      </c>
      <c r="C729" s="376" t="s">
        <v>2827</v>
      </c>
      <c r="D729" s="323" t="s">
        <v>4004</v>
      </c>
      <c r="E729" s="542" t="str">
        <f>B729&amp;"_"&amp;C729&amp;"_"&amp;F729&amp;", "&amp;G729&amp;", "&amp;H729</f>
        <v>0728_T1.6_General Government, Short-term, Currency and deposits (Exchange rate changes)</v>
      </c>
      <c r="F729" s="484" t="s">
        <v>27</v>
      </c>
      <c r="G729" s="486" t="s">
        <v>1</v>
      </c>
      <c r="H729" s="487" t="s">
        <v>4370</v>
      </c>
      <c r="I729" s="487"/>
      <c r="J729" s="463">
        <f t="shared" si="141"/>
        <v>0</v>
      </c>
      <c r="K729" s="311" t="s">
        <v>938</v>
      </c>
      <c r="L729">
        <f t="shared" si="142"/>
        <v>6</v>
      </c>
      <c r="P729" s="14">
        <f>'STable 1.6'!D9</f>
        <v>0</v>
      </c>
    </row>
    <row r="730" spans="1:16" x14ac:dyDescent="0.2">
      <c r="A730" s="359" t="str">
        <f>B730&amp;"_"&amp;C730&amp;"_"&amp;".... "&amp;D730</f>
        <v>0729_T1.6_.... Debt securities (Exchange rate changes)</v>
      </c>
      <c r="B730" s="375" t="s">
        <v>3557</v>
      </c>
      <c r="C730" s="376" t="s">
        <v>2827</v>
      </c>
      <c r="D730" s="323" t="s">
        <v>4005</v>
      </c>
      <c r="E730" s="542" t="str">
        <f t="shared" ref="E730:E733" si="147">B730&amp;"_"&amp;C730&amp;"_"&amp;F730&amp;", "&amp;G730&amp;", "&amp;H730</f>
        <v>0729_T1.6_General Government, Short-term, Debt securities (Exchange rate changes)</v>
      </c>
      <c r="F730" s="484" t="s">
        <v>27</v>
      </c>
      <c r="G730" s="486" t="s">
        <v>1</v>
      </c>
      <c r="H730" s="487" t="s">
        <v>4005</v>
      </c>
      <c r="I730" s="487"/>
      <c r="J730" s="463">
        <f t="shared" si="141"/>
        <v>0</v>
      </c>
      <c r="K730" s="311" t="s">
        <v>939</v>
      </c>
      <c r="L730">
        <f t="shared" si="142"/>
        <v>6</v>
      </c>
      <c r="P730" s="14">
        <f>'STable 1.6'!D10</f>
        <v>0</v>
      </c>
    </row>
    <row r="731" spans="1:16" x14ac:dyDescent="0.2">
      <c r="A731" s="359" t="str">
        <f>B731&amp;"_"&amp;C731&amp;"_"&amp;".... "&amp;D731</f>
        <v>0730_T1.6_.... Loans (Exchange rate changes)</v>
      </c>
      <c r="B731" s="375" t="s">
        <v>3558</v>
      </c>
      <c r="C731" s="376" t="s">
        <v>2827</v>
      </c>
      <c r="D731" s="323" t="s">
        <v>4006</v>
      </c>
      <c r="E731" s="542" t="str">
        <f t="shared" si="147"/>
        <v>0730_T1.6_General Government, Short-term, Loans (Exchange rate changes)</v>
      </c>
      <c r="F731" s="484" t="s">
        <v>27</v>
      </c>
      <c r="G731" s="486" t="s">
        <v>1</v>
      </c>
      <c r="H731" s="487" t="s">
        <v>4006</v>
      </c>
      <c r="I731" s="487"/>
      <c r="J731" s="463">
        <f t="shared" si="141"/>
        <v>0</v>
      </c>
      <c r="K731" s="311" t="s">
        <v>940</v>
      </c>
      <c r="L731">
        <f t="shared" si="142"/>
        <v>6</v>
      </c>
      <c r="P731" s="14">
        <f>'STable 1.6'!D11</f>
        <v>0</v>
      </c>
    </row>
    <row r="732" spans="1:16" x14ac:dyDescent="0.2">
      <c r="A732" s="359" t="str">
        <f>B732&amp;"_"&amp;C732&amp;"_"&amp;".... "&amp;D732</f>
        <v>0731_T1.6_.... Trade credit and advances (Exchange rate changes)</v>
      </c>
      <c r="B732" s="375" t="s">
        <v>3559</v>
      </c>
      <c r="C732" s="376" t="s">
        <v>2827</v>
      </c>
      <c r="D732" s="323" t="s">
        <v>4007</v>
      </c>
      <c r="E732" s="542" t="str">
        <f t="shared" si="147"/>
        <v>0731_T1.6_General Government, Short-term, Trade credit and advances (Exchange rate changes)</v>
      </c>
      <c r="F732" s="484" t="s">
        <v>27</v>
      </c>
      <c r="G732" s="486" t="s">
        <v>1</v>
      </c>
      <c r="H732" s="487" t="s">
        <v>4007</v>
      </c>
      <c r="I732" s="487"/>
      <c r="J732" s="463">
        <f t="shared" si="141"/>
        <v>0</v>
      </c>
      <c r="K732" s="311" t="s">
        <v>941</v>
      </c>
      <c r="L732">
        <f t="shared" si="142"/>
        <v>6</v>
      </c>
      <c r="P732" s="14">
        <f>'STable 1.6'!D12</f>
        <v>0</v>
      </c>
    </row>
    <row r="733" spans="1:16" x14ac:dyDescent="0.2">
      <c r="A733" s="359" t="str">
        <f>B733&amp;"_"&amp;C733&amp;"_"&amp;".... "&amp;D733</f>
        <v>0732_T1.6_.... Other debt liabilities 3/ 4/ (Exchange rate changes)</v>
      </c>
      <c r="B733" s="375" t="s">
        <v>3560</v>
      </c>
      <c r="C733" s="376" t="s">
        <v>2827</v>
      </c>
      <c r="D733" s="323" t="s">
        <v>4008</v>
      </c>
      <c r="E733" s="542" t="str">
        <f t="shared" si="147"/>
        <v>0732_T1.6_General Government, Short-term, Other debt liabilities (Exchange rate changes)</v>
      </c>
      <c r="F733" s="484" t="s">
        <v>27</v>
      </c>
      <c r="G733" s="486" t="s">
        <v>1</v>
      </c>
      <c r="H733" s="487" t="s">
        <v>4371</v>
      </c>
      <c r="I733" s="487"/>
      <c r="J733" s="463">
        <f t="shared" si="141"/>
        <v>0</v>
      </c>
      <c r="K733" s="311" t="s">
        <v>942</v>
      </c>
      <c r="L733">
        <f t="shared" si="142"/>
        <v>6</v>
      </c>
      <c r="P733" s="14">
        <f>'STable 1.6'!D13</f>
        <v>0</v>
      </c>
    </row>
    <row r="734" spans="1:16" x14ac:dyDescent="0.2">
      <c r="A734" s="359" t="str">
        <f>B734&amp;"_"&amp;C734&amp;"_"&amp;".. "&amp;D734</f>
        <v>0733_T1.6_.. Long-term (Exchange rate changes)</v>
      </c>
      <c r="B734" s="375" t="s">
        <v>3561</v>
      </c>
      <c r="C734" s="376" t="s">
        <v>2827</v>
      </c>
      <c r="D734" s="324" t="s">
        <v>4009</v>
      </c>
      <c r="E734" s="542" t="str">
        <f>B734&amp;"_"&amp;C734&amp;"_"&amp;F734&amp;", "&amp;G734</f>
        <v>0733_T1.6_General Government, Long-term (Exchange rate changes)</v>
      </c>
      <c r="F734" s="484" t="s">
        <v>27</v>
      </c>
      <c r="G734" s="486" t="s">
        <v>4009</v>
      </c>
      <c r="H734" s="324"/>
      <c r="I734" s="324"/>
      <c r="J734" s="463">
        <f t="shared" si="141"/>
        <v>0</v>
      </c>
      <c r="K734" s="311" t="s">
        <v>943</v>
      </c>
      <c r="L734">
        <f t="shared" si="142"/>
        <v>6</v>
      </c>
      <c r="P734" s="14">
        <f>'STable 1.6'!D14</f>
        <v>0</v>
      </c>
    </row>
    <row r="735" spans="1:16" x14ac:dyDescent="0.2">
      <c r="A735" s="359" t="str">
        <f t="shared" ref="A735:A740" si="148">B735&amp;"_"&amp;C735&amp;"_"&amp;".... "&amp;D735</f>
        <v>0734_T1.6_.... Special drawing rights (allocations)  (Exchange rate changes)</v>
      </c>
      <c r="B735" s="375" t="s">
        <v>3562</v>
      </c>
      <c r="C735" s="376" t="s">
        <v>2827</v>
      </c>
      <c r="D735" s="323" t="s">
        <v>4010</v>
      </c>
      <c r="E735" s="542" t="str">
        <f>B735&amp;"_"&amp;C735&amp;"_"&amp;F735&amp;", "&amp;G735&amp;", "&amp;H735</f>
        <v>0734_T1.6_General Government, Long-term, Special drawing rights (allocations)  (Exchange rate changes)</v>
      </c>
      <c r="F735" s="484" t="s">
        <v>27</v>
      </c>
      <c r="G735" s="486" t="s">
        <v>3</v>
      </c>
      <c r="H735" s="487" t="s">
        <v>4010</v>
      </c>
      <c r="I735" s="487"/>
      <c r="J735" s="463">
        <f t="shared" si="141"/>
        <v>0</v>
      </c>
      <c r="K735" s="311" t="s">
        <v>944</v>
      </c>
      <c r="L735">
        <f t="shared" si="142"/>
        <v>6</v>
      </c>
      <c r="P735" s="14">
        <f>'STable 1.6'!D15</f>
        <v>0</v>
      </c>
    </row>
    <row r="736" spans="1:16" x14ac:dyDescent="0.2">
      <c r="A736" s="359" t="str">
        <f t="shared" si="148"/>
        <v>0735_T1.6_.... Currency and deposits 2/ (Exchange rate changes)</v>
      </c>
      <c r="B736" s="375" t="s">
        <v>3563</v>
      </c>
      <c r="C736" s="376" t="s">
        <v>2827</v>
      </c>
      <c r="D736" s="323" t="s">
        <v>4004</v>
      </c>
      <c r="E736" s="542" t="str">
        <f>B736&amp;"_"&amp;C736&amp;"_"&amp;F736&amp;", "&amp;G736&amp;", "&amp;H736</f>
        <v>0735_T1.6_General Government, Long-term, Currency and deposits (Exchange rate changes)</v>
      </c>
      <c r="F736" s="484" t="s">
        <v>27</v>
      </c>
      <c r="G736" s="486" t="s">
        <v>3</v>
      </c>
      <c r="H736" s="487" t="s">
        <v>4370</v>
      </c>
      <c r="I736" s="487"/>
      <c r="J736" s="463">
        <f t="shared" si="141"/>
        <v>0</v>
      </c>
      <c r="K736" s="311" t="s">
        <v>945</v>
      </c>
      <c r="L736">
        <f t="shared" si="142"/>
        <v>6</v>
      </c>
      <c r="P736" s="14">
        <f>'STable 1.6'!D16</f>
        <v>0</v>
      </c>
    </row>
    <row r="737" spans="1:16" x14ac:dyDescent="0.2">
      <c r="A737" s="359" t="str">
        <f t="shared" si="148"/>
        <v>0736_T1.6_.... Debt securities (Exchange rate changes)</v>
      </c>
      <c r="B737" s="375" t="s">
        <v>3564</v>
      </c>
      <c r="C737" s="376" t="s">
        <v>2827</v>
      </c>
      <c r="D737" s="323" t="s">
        <v>4005</v>
      </c>
      <c r="E737" s="542" t="str">
        <f t="shared" ref="E737:E740" si="149">B737&amp;"_"&amp;C737&amp;"_"&amp;F737&amp;", "&amp;G737&amp;", "&amp;H737</f>
        <v>0736_T1.6_General Government, Long-term, Debt securities (Exchange rate changes)</v>
      </c>
      <c r="F737" s="484" t="s">
        <v>27</v>
      </c>
      <c r="G737" s="486" t="s">
        <v>3</v>
      </c>
      <c r="H737" s="487" t="s">
        <v>4005</v>
      </c>
      <c r="I737" s="487"/>
      <c r="J737" s="463">
        <f t="shared" si="141"/>
        <v>0</v>
      </c>
      <c r="K737" s="311" t="s">
        <v>946</v>
      </c>
      <c r="L737">
        <f t="shared" si="142"/>
        <v>6</v>
      </c>
      <c r="P737" s="14">
        <f>'STable 1.6'!D17</f>
        <v>0</v>
      </c>
    </row>
    <row r="738" spans="1:16" x14ac:dyDescent="0.2">
      <c r="A738" s="359" t="str">
        <f t="shared" si="148"/>
        <v>0737_T1.6_.... Loans (Exchange rate changes)</v>
      </c>
      <c r="B738" s="375" t="s">
        <v>3565</v>
      </c>
      <c r="C738" s="376" t="s">
        <v>2827</v>
      </c>
      <c r="D738" s="323" t="s">
        <v>4006</v>
      </c>
      <c r="E738" s="542" t="str">
        <f t="shared" si="149"/>
        <v>0737_T1.6_General Government, Long-term, Loans (Exchange rate changes)</v>
      </c>
      <c r="F738" s="484" t="s">
        <v>27</v>
      </c>
      <c r="G738" s="486" t="s">
        <v>3</v>
      </c>
      <c r="H738" s="487" t="s">
        <v>4006</v>
      </c>
      <c r="I738" s="487"/>
      <c r="J738" s="463">
        <f t="shared" si="141"/>
        <v>0</v>
      </c>
      <c r="K738" s="311" t="s">
        <v>947</v>
      </c>
      <c r="L738">
        <f t="shared" si="142"/>
        <v>6</v>
      </c>
      <c r="P738" s="14">
        <f>'STable 1.6'!D18</f>
        <v>0</v>
      </c>
    </row>
    <row r="739" spans="1:16" x14ac:dyDescent="0.2">
      <c r="A739" s="359" t="str">
        <f t="shared" si="148"/>
        <v>0738_T1.6_.... Trade credit and advances (Exchange rate changes)</v>
      </c>
      <c r="B739" s="375" t="s">
        <v>3566</v>
      </c>
      <c r="C739" s="376" t="s">
        <v>2827</v>
      </c>
      <c r="D739" s="323" t="s">
        <v>4007</v>
      </c>
      <c r="E739" s="542" t="str">
        <f t="shared" si="149"/>
        <v>0738_T1.6_General Government, Long-term, Trade credit and advances (Exchange rate changes)</v>
      </c>
      <c r="F739" s="484" t="s">
        <v>27</v>
      </c>
      <c r="G739" s="486" t="s">
        <v>3</v>
      </c>
      <c r="H739" s="487" t="s">
        <v>4007</v>
      </c>
      <c r="I739" s="487"/>
      <c r="J739" s="463">
        <f t="shared" si="141"/>
        <v>0</v>
      </c>
      <c r="K739" s="311" t="s">
        <v>948</v>
      </c>
      <c r="L739">
        <f t="shared" si="142"/>
        <v>6</v>
      </c>
      <c r="P739" s="14">
        <f>'STable 1.6'!D19</f>
        <v>0</v>
      </c>
    </row>
    <row r="740" spans="1:16" x14ac:dyDescent="0.2">
      <c r="A740" s="359" t="str">
        <f t="shared" si="148"/>
        <v>0739_T1.6_.... Other debt liabilities 3/ (Exchange rate changes)</v>
      </c>
      <c r="B740" s="375" t="s">
        <v>3567</v>
      </c>
      <c r="C740" s="376" t="s">
        <v>2827</v>
      </c>
      <c r="D740" s="323" t="s">
        <v>4011</v>
      </c>
      <c r="E740" s="542" t="str">
        <f t="shared" si="149"/>
        <v>0739_T1.6_General Government, Long-term, Other debt liabilities (Exchange rate changes)</v>
      </c>
      <c r="F740" s="484" t="s">
        <v>27</v>
      </c>
      <c r="G740" s="486" t="s">
        <v>3</v>
      </c>
      <c r="H740" s="487" t="s">
        <v>4371</v>
      </c>
      <c r="I740" s="487"/>
      <c r="J740" s="463">
        <f t="shared" si="141"/>
        <v>0</v>
      </c>
      <c r="K740" s="311" t="s">
        <v>949</v>
      </c>
      <c r="L740">
        <f t="shared" si="142"/>
        <v>6</v>
      </c>
      <c r="P740" s="14">
        <f>'STable 1.6'!D20</f>
        <v>0</v>
      </c>
    </row>
    <row r="741" spans="1:16" x14ac:dyDescent="0.2">
      <c r="A741" s="359" t="str">
        <f>B741&amp;"_"&amp;C741&amp;"_"&amp;D741</f>
        <v>0740_T1.6_Central Bank (Exchange rate changes)</v>
      </c>
      <c r="B741" s="375" t="s">
        <v>3568</v>
      </c>
      <c r="C741" s="376" t="s">
        <v>2827</v>
      </c>
      <c r="D741" s="325" t="s">
        <v>4012</v>
      </c>
      <c r="E741" s="542" t="str">
        <f>B741&amp;"_"&amp;C741&amp;"_"&amp;F741</f>
        <v>0740_T1.6_Central Bank (Exchange rate changes)</v>
      </c>
      <c r="F741" s="484" t="s">
        <v>4012</v>
      </c>
      <c r="G741" s="325"/>
      <c r="H741" s="325"/>
      <c r="I741" s="325"/>
      <c r="J741" s="463">
        <f t="shared" si="141"/>
        <v>0</v>
      </c>
      <c r="K741" s="311" t="s">
        <v>950</v>
      </c>
      <c r="L741">
        <f t="shared" si="142"/>
        <v>6</v>
      </c>
      <c r="P741" s="14">
        <f>'STable 1.6'!D21</f>
        <v>0</v>
      </c>
    </row>
    <row r="742" spans="1:16" x14ac:dyDescent="0.2">
      <c r="A742" s="359" t="str">
        <f>B742&amp;"_"&amp;C742&amp;"_"&amp;".. "&amp;D742</f>
        <v>0741_T1.6_.. Short-term (Exchange rate changes)</v>
      </c>
      <c r="B742" s="375" t="s">
        <v>3569</v>
      </c>
      <c r="C742" s="376" t="s">
        <v>2827</v>
      </c>
      <c r="D742" s="324" t="s">
        <v>4003</v>
      </c>
      <c r="E742" s="542" t="str">
        <f>B742&amp;"_"&amp;C742&amp;"_"&amp;F742&amp;", "&amp;G742</f>
        <v>0741_T1.6_Central Bank, Short-term (Exchange rate changes)</v>
      </c>
      <c r="F742" s="484" t="s">
        <v>55</v>
      </c>
      <c r="G742" s="486" t="s">
        <v>4003</v>
      </c>
      <c r="H742" s="324"/>
      <c r="I742" s="324"/>
      <c r="J742" s="463">
        <f t="shared" si="141"/>
        <v>0</v>
      </c>
      <c r="K742" s="311" t="s">
        <v>951</v>
      </c>
      <c r="L742">
        <f t="shared" si="142"/>
        <v>6</v>
      </c>
      <c r="P742" s="14">
        <f>'STable 1.6'!D22</f>
        <v>0</v>
      </c>
    </row>
    <row r="743" spans="1:16" x14ac:dyDescent="0.2">
      <c r="A743" s="359" t="str">
        <f>B743&amp;"_"&amp;C743&amp;"_"&amp;".... "&amp;D743</f>
        <v>0742_T1.6_.... Currency and deposits 2/ (Exchange rate changes)</v>
      </c>
      <c r="B743" s="375" t="s">
        <v>3570</v>
      </c>
      <c r="C743" s="376" t="s">
        <v>2827</v>
      </c>
      <c r="D743" s="323" t="s">
        <v>4004</v>
      </c>
      <c r="E743" s="542" t="str">
        <f>B743&amp;"_"&amp;C743&amp;"_"&amp;F743&amp;", "&amp;G743&amp;", "&amp;H743</f>
        <v>0742_T1.6_Central Bank, Short-term, Currency and deposits (Exchange rate changes)</v>
      </c>
      <c r="F743" s="484" t="s">
        <v>55</v>
      </c>
      <c r="G743" s="486" t="s">
        <v>1</v>
      </c>
      <c r="H743" s="487" t="s">
        <v>4370</v>
      </c>
      <c r="I743" s="487"/>
      <c r="J743" s="463">
        <f t="shared" si="141"/>
        <v>0</v>
      </c>
      <c r="K743" s="311" t="s">
        <v>952</v>
      </c>
      <c r="L743">
        <f t="shared" si="142"/>
        <v>6</v>
      </c>
      <c r="P743" s="14">
        <f>'STable 1.6'!D23</f>
        <v>0</v>
      </c>
    </row>
    <row r="744" spans="1:16" x14ac:dyDescent="0.2">
      <c r="A744" s="359" t="str">
        <f>B744&amp;"_"&amp;C744&amp;"_"&amp;".... "&amp;D744</f>
        <v>0743_T1.6_.... Debt securities (Exchange rate changes)</v>
      </c>
      <c r="B744" s="375" t="s">
        <v>3571</v>
      </c>
      <c r="C744" s="376" t="s">
        <v>2827</v>
      </c>
      <c r="D744" s="323" t="s">
        <v>4005</v>
      </c>
      <c r="E744" s="542" t="str">
        <f t="shared" ref="E744:E747" si="150">B744&amp;"_"&amp;C744&amp;"_"&amp;F744&amp;", "&amp;G744&amp;", "&amp;H744</f>
        <v>0743_T1.6_Central Bank, Short-term, Debt securities (Exchange rate changes)</v>
      </c>
      <c r="F744" s="484" t="s">
        <v>55</v>
      </c>
      <c r="G744" s="486" t="s">
        <v>1</v>
      </c>
      <c r="H744" s="487" t="s">
        <v>4005</v>
      </c>
      <c r="I744" s="487"/>
      <c r="J744" s="463">
        <f t="shared" si="141"/>
        <v>0</v>
      </c>
      <c r="K744" s="311" t="s">
        <v>953</v>
      </c>
      <c r="L744">
        <f t="shared" si="142"/>
        <v>6</v>
      </c>
      <c r="P744" s="14">
        <f>'STable 1.6'!D24</f>
        <v>0</v>
      </c>
    </row>
    <row r="745" spans="1:16" x14ac:dyDescent="0.2">
      <c r="A745" s="359" t="str">
        <f>B745&amp;"_"&amp;C745&amp;"_"&amp;".... "&amp;D745</f>
        <v>0744_T1.6_.... Loans (Exchange rate changes)</v>
      </c>
      <c r="B745" s="375" t="s">
        <v>3572</v>
      </c>
      <c r="C745" s="376" t="s">
        <v>2827</v>
      </c>
      <c r="D745" s="323" t="s">
        <v>4006</v>
      </c>
      <c r="E745" s="542" t="str">
        <f t="shared" si="150"/>
        <v>0744_T1.6_Central Bank, Short-term, Loans (Exchange rate changes)</v>
      </c>
      <c r="F745" s="484" t="s">
        <v>55</v>
      </c>
      <c r="G745" s="486" t="s">
        <v>1</v>
      </c>
      <c r="H745" s="487" t="s">
        <v>4006</v>
      </c>
      <c r="I745" s="487"/>
      <c r="J745" s="463">
        <f t="shared" si="141"/>
        <v>0</v>
      </c>
      <c r="K745" s="311" t="s">
        <v>954</v>
      </c>
      <c r="L745">
        <f t="shared" si="142"/>
        <v>6</v>
      </c>
      <c r="P745" s="14">
        <f>'STable 1.6'!D25</f>
        <v>0</v>
      </c>
    </row>
    <row r="746" spans="1:16" x14ac:dyDescent="0.2">
      <c r="A746" s="359" t="str">
        <f>B746&amp;"_"&amp;C746&amp;"_"&amp;".... "&amp;D746</f>
        <v>0745_T1.6_.... Trade credit and advances (Exchange rate changes)</v>
      </c>
      <c r="B746" s="375" t="s">
        <v>3573</v>
      </c>
      <c r="C746" s="376" t="s">
        <v>2827</v>
      </c>
      <c r="D746" s="323" t="s">
        <v>4007</v>
      </c>
      <c r="E746" s="542" t="str">
        <f t="shared" si="150"/>
        <v>0745_T1.6_Central Bank, Short-term, Trade credit and advances (Exchange rate changes)</v>
      </c>
      <c r="F746" s="484" t="s">
        <v>55</v>
      </c>
      <c r="G746" s="486" t="s">
        <v>1</v>
      </c>
      <c r="H746" s="487" t="s">
        <v>4007</v>
      </c>
      <c r="I746" s="487"/>
      <c r="J746" s="463">
        <f t="shared" si="141"/>
        <v>0</v>
      </c>
      <c r="K746" s="311" t="s">
        <v>955</v>
      </c>
      <c r="L746">
        <f t="shared" si="142"/>
        <v>6</v>
      </c>
      <c r="P746" s="14">
        <f>'STable 1.6'!D26</f>
        <v>0</v>
      </c>
    </row>
    <row r="747" spans="1:16" x14ac:dyDescent="0.2">
      <c r="A747" s="359" t="str">
        <f>B747&amp;"_"&amp;C747&amp;"_"&amp;".... "&amp;D747</f>
        <v>0746_T1.6_.... Other debt liabilities 3/ 4/ (Exchange rate changes)</v>
      </c>
      <c r="B747" s="375" t="s">
        <v>3574</v>
      </c>
      <c r="C747" s="376" t="s">
        <v>2827</v>
      </c>
      <c r="D747" s="323" t="s">
        <v>4008</v>
      </c>
      <c r="E747" s="542" t="str">
        <f t="shared" si="150"/>
        <v>0746_T1.6_Central Bank, Short-term, Other debt liabilities (Exchange rate changes)</v>
      </c>
      <c r="F747" s="484" t="s">
        <v>55</v>
      </c>
      <c r="G747" s="486" t="s">
        <v>1</v>
      </c>
      <c r="H747" s="487" t="s">
        <v>4371</v>
      </c>
      <c r="I747" s="487"/>
      <c r="J747" s="463">
        <f t="shared" si="141"/>
        <v>0</v>
      </c>
      <c r="K747" s="311" t="s">
        <v>956</v>
      </c>
      <c r="L747">
        <f t="shared" si="142"/>
        <v>6</v>
      </c>
      <c r="P747" s="14">
        <f>'STable 1.6'!D27</f>
        <v>0</v>
      </c>
    </row>
    <row r="748" spans="1:16" x14ac:dyDescent="0.2">
      <c r="A748" s="359" t="str">
        <f>B748&amp;"_"&amp;C748&amp;"_"&amp;".. "&amp;D748</f>
        <v>0747_T1.6_.. Long-term (Exchange rate changes)</v>
      </c>
      <c r="B748" s="375" t="s">
        <v>3575</v>
      </c>
      <c r="C748" s="376" t="s">
        <v>2827</v>
      </c>
      <c r="D748" s="324" t="s">
        <v>4009</v>
      </c>
      <c r="E748" s="542" t="str">
        <f>B748&amp;"_"&amp;C748&amp;"_"&amp;F748&amp;", "&amp;G748</f>
        <v>0747_T1.6_Central Bank, Long-term (Exchange rate changes)</v>
      </c>
      <c r="F748" s="484" t="s">
        <v>55</v>
      </c>
      <c r="G748" s="486" t="s">
        <v>4009</v>
      </c>
      <c r="H748" s="324"/>
      <c r="I748" s="324"/>
      <c r="J748" s="463">
        <f t="shared" si="141"/>
        <v>0</v>
      </c>
      <c r="K748" s="311" t="s">
        <v>957</v>
      </c>
      <c r="L748">
        <f t="shared" si="142"/>
        <v>6</v>
      </c>
      <c r="P748" s="14">
        <f>'STable 1.6'!D28</f>
        <v>0</v>
      </c>
    </row>
    <row r="749" spans="1:16" x14ac:dyDescent="0.2">
      <c r="A749" s="359" t="str">
        <f t="shared" ref="A749:A754" si="151">B749&amp;"_"&amp;C749&amp;"_"&amp;".... "&amp;D749</f>
        <v>0748_T1.6_.... Special drawing rights (allocations)  (Exchange rate changes)</v>
      </c>
      <c r="B749" s="375" t="s">
        <v>3576</v>
      </c>
      <c r="C749" s="376" t="s">
        <v>2827</v>
      </c>
      <c r="D749" s="323" t="s">
        <v>4010</v>
      </c>
      <c r="E749" s="542" t="str">
        <f>B749&amp;"_"&amp;C749&amp;"_"&amp;F749&amp;", "&amp;G749&amp;", "&amp;H749</f>
        <v>0748_T1.6_Central Bank, Long-term, Special drawing rights (allocations)  (Exchange rate changes)</v>
      </c>
      <c r="F749" s="484" t="s">
        <v>55</v>
      </c>
      <c r="G749" s="486" t="s">
        <v>3</v>
      </c>
      <c r="H749" s="487" t="s">
        <v>4010</v>
      </c>
      <c r="I749" s="487"/>
      <c r="J749" s="463">
        <f t="shared" si="141"/>
        <v>0</v>
      </c>
      <c r="K749" s="311" t="s">
        <v>958</v>
      </c>
      <c r="L749">
        <f t="shared" si="142"/>
        <v>6</v>
      </c>
      <c r="P749" s="14">
        <f>'STable 1.6'!D29</f>
        <v>0</v>
      </c>
    </row>
    <row r="750" spans="1:16" x14ac:dyDescent="0.2">
      <c r="A750" s="359" t="str">
        <f t="shared" si="151"/>
        <v>0749_T1.6_.... Currency and deposits 2/ (Exchange rate changes)</v>
      </c>
      <c r="B750" s="375" t="s">
        <v>3577</v>
      </c>
      <c r="C750" s="376" t="s">
        <v>2827</v>
      </c>
      <c r="D750" s="323" t="s">
        <v>4004</v>
      </c>
      <c r="E750" s="542" t="str">
        <f>B750&amp;"_"&amp;C750&amp;"_"&amp;F750&amp;", "&amp;G750&amp;", "&amp;H750</f>
        <v>0749_T1.6_Central Bank, Long-term, Currency and deposits (Exchange rate changes)</v>
      </c>
      <c r="F750" s="484" t="s">
        <v>55</v>
      </c>
      <c r="G750" s="486" t="s">
        <v>3</v>
      </c>
      <c r="H750" s="487" t="s">
        <v>4370</v>
      </c>
      <c r="I750" s="487"/>
      <c r="J750" s="463">
        <f t="shared" si="141"/>
        <v>0</v>
      </c>
      <c r="K750" s="311" t="s">
        <v>959</v>
      </c>
      <c r="L750">
        <f t="shared" si="142"/>
        <v>6</v>
      </c>
      <c r="P750" s="14">
        <f>'STable 1.6'!D30</f>
        <v>0</v>
      </c>
    </row>
    <row r="751" spans="1:16" x14ac:dyDescent="0.2">
      <c r="A751" s="359" t="str">
        <f t="shared" si="151"/>
        <v>0750_T1.6_.... Debt securities (Exchange rate changes)</v>
      </c>
      <c r="B751" s="375" t="s">
        <v>3578</v>
      </c>
      <c r="C751" s="376" t="s">
        <v>2827</v>
      </c>
      <c r="D751" s="323" t="s">
        <v>4005</v>
      </c>
      <c r="E751" s="542" t="str">
        <f t="shared" ref="E751:E754" si="152">B751&amp;"_"&amp;C751&amp;"_"&amp;F751&amp;", "&amp;G751&amp;", "&amp;H751</f>
        <v>0750_T1.6_Central Bank, Long-term, Debt securities (Exchange rate changes)</v>
      </c>
      <c r="F751" s="484" t="s">
        <v>55</v>
      </c>
      <c r="G751" s="486" t="s">
        <v>3</v>
      </c>
      <c r="H751" s="487" t="s">
        <v>4005</v>
      </c>
      <c r="I751" s="487"/>
      <c r="J751" s="463">
        <f t="shared" si="141"/>
        <v>0</v>
      </c>
      <c r="K751" s="311" t="s">
        <v>960</v>
      </c>
      <c r="L751">
        <f t="shared" si="142"/>
        <v>6</v>
      </c>
      <c r="P751" s="14">
        <f>'STable 1.6'!D31</f>
        <v>0</v>
      </c>
    </row>
    <row r="752" spans="1:16" x14ac:dyDescent="0.2">
      <c r="A752" s="359" t="str">
        <f t="shared" si="151"/>
        <v>0751_T1.6_.... Loans (Exchange rate changes)</v>
      </c>
      <c r="B752" s="375" t="s">
        <v>3579</v>
      </c>
      <c r="C752" s="376" t="s">
        <v>2827</v>
      </c>
      <c r="D752" s="323" t="s">
        <v>4006</v>
      </c>
      <c r="E752" s="542" t="str">
        <f t="shared" si="152"/>
        <v>0751_T1.6_Central Bank, Long-term, Loans (Exchange rate changes)</v>
      </c>
      <c r="F752" s="484" t="s">
        <v>55</v>
      </c>
      <c r="G752" s="486" t="s">
        <v>3</v>
      </c>
      <c r="H752" s="487" t="s">
        <v>4006</v>
      </c>
      <c r="I752" s="487"/>
      <c r="J752" s="463">
        <f t="shared" si="141"/>
        <v>0</v>
      </c>
      <c r="K752" s="311" t="s">
        <v>961</v>
      </c>
      <c r="L752">
        <f t="shared" si="142"/>
        <v>6</v>
      </c>
      <c r="P752" s="14">
        <f>'STable 1.6'!D32</f>
        <v>0</v>
      </c>
    </row>
    <row r="753" spans="1:16" x14ac:dyDescent="0.2">
      <c r="A753" s="359" t="str">
        <f t="shared" si="151"/>
        <v>0752_T1.6_.... Trade credit and advances (Exchange rate changes)</v>
      </c>
      <c r="B753" s="375" t="s">
        <v>3580</v>
      </c>
      <c r="C753" s="376" t="s">
        <v>2827</v>
      </c>
      <c r="D753" s="323" t="s">
        <v>4007</v>
      </c>
      <c r="E753" s="542" t="str">
        <f t="shared" si="152"/>
        <v>0752_T1.6_Central Bank, Long-term, Trade credit and advances (Exchange rate changes)</v>
      </c>
      <c r="F753" s="484" t="s">
        <v>55</v>
      </c>
      <c r="G753" s="486" t="s">
        <v>3</v>
      </c>
      <c r="H753" s="487" t="s">
        <v>4007</v>
      </c>
      <c r="I753" s="487"/>
      <c r="J753" s="463">
        <f t="shared" si="141"/>
        <v>0</v>
      </c>
      <c r="K753" s="311" t="s">
        <v>962</v>
      </c>
      <c r="L753">
        <f t="shared" si="142"/>
        <v>6</v>
      </c>
      <c r="P753" s="14">
        <f>'STable 1.6'!D33</f>
        <v>0</v>
      </c>
    </row>
    <row r="754" spans="1:16" x14ac:dyDescent="0.2">
      <c r="A754" s="359" t="str">
        <f t="shared" si="151"/>
        <v>0753_T1.6_.... Other debt liabilities 3/ (Exchange rate changes)</v>
      </c>
      <c r="B754" s="375" t="s">
        <v>3581</v>
      </c>
      <c r="C754" s="376" t="s">
        <v>2827</v>
      </c>
      <c r="D754" s="323" t="s">
        <v>4011</v>
      </c>
      <c r="E754" s="542" t="str">
        <f t="shared" si="152"/>
        <v>0753_T1.6_Central Bank, Long-term, Other debt liabilities (Exchange rate changes)</v>
      </c>
      <c r="F754" s="484" t="s">
        <v>55</v>
      </c>
      <c r="G754" s="486" t="s">
        <v>3</v>
      </c>
      <c r="H754" s="487" t="s">
        <v>4371</v>
      </c>
      <c r="I754" s="487"/>
      <c r="J754" s="463">
        <f t="shared" si="141"/>
        <v>0</v>
      </c>
      <c r="K754" s="311" t="s">
        <v>963</v>
      </c>
      <c r="L754">
        <f t="shared" si="142"/>
        <v>6</v>
      </c>
      <c r="P754" s="14">
        <f>'STable 1.6'!D34</f>
        <v>0</v>
      </c>
    </row>
    <row r="755" spans="1:16" x14ac:dyDescent="0.2">
      <c r="A755" s="359" t="str">
        <f>B755&amp;"_"&amp;C755&amp;"_"&amp;D755</f>
        <v>0754_T1.6_Deposit-taking Corporations, except the Central Bank (Exchange rate changes)</v>
      </c>
      <c r="B755" s="375" t="s">
        <v>3582</v>
      </c>
      <c r="C755" s="376" t="s">
        <v>2827</v>
      </c>
      <c r="D755" s="326" t="s">
        <v>4013</v>
      </c>
      <c r="E755" s="542" t="str">
        <f>B755&amp;"_"&amp;C755&amp;"_"&amp;F755</f>
        <v>0754_T1.6_Deposit-taking Corporations, except the Central Bank (Exchange rate changes)</v>
      </c>
      <c r="F755" s="326" t="s">
        <v>4013</v>
      </c>
      <c r="G755" s="326"/>
      <c r="H755" s="326"/>
      <c r="I755" s="326"/>
      <c r="J755" s="463">
        <f t="shared" si="141"/>
        <v>0</v>
      </c>
      <c r="K755" s="311" t="s">
        <v>964</v>
      </c>
      <c r="L755">
        <f t="shared" si="142"/>
        <v>6</v>
      </c>
      <c r="P755" s="14">
        <f>'STable 1.6'!D35</f>
        <v>0</v>
      </c>
    </row>
    <row r="756" spans="1:16" x14ac:dyDescent="0.2">
      <c r="A756" s="359" t="str">
        <f>B756&amp;"_"&amp;C756&amp;"_"&amp;".. "&amp;D756</f>
        <v>0755_T1.6_.. Short-term (Exchange rate changes)</v>
      </c>
      <c r="B756" s="375" t="s">
        <v>3583</v>
      </c>
      <c r="C756" s="376" t="s">
        <v>2827</v>
      </c>
      <c r="D756" s="324" t="s">
        <v>4003</v>
      </c>
      <c r="E756" s="542" t="str">
        <f>B756&amp;"_"&amp;C756&amp;"_"&amp;F756&amp;", "&amp;G756</f>
        <v>0755_T1.6_Deposit-taking Corporations, except the Central Bank, Short-term (Exchange rate changes)</v>
      </c>
      <c r="F756" s="326" t="s">
        <v>174</v>
      </c>
      <c r="G756" s="486" t="s">
        <v>4003</v>
      </c>
      <c r="H756" s="324"/>
      <c r="I756" s="324"/>
      <c r="J756" s="463">
        <f t="shared" si="141"/>
        <v>0</v>
      </c>
      <c r="K756" s="311" t="s">
        <v>965</v>
      </c>
      <c r="L756">
        <f t="shared" si="142"/>
        <v>6</v>
      </c>
      <c r="P756" s="14">
        <f>'STable 1.6'!D36</f>
        <v>0</v>
      </c>
    </row>
    <row r="757" spans="1:16" x14ac:dyDescent="0.2">
      <c r="A757" s="359" t="str">
        <f>B757&amp;"_"&amp;C757&amp;"_"&amp;".... "&amp;D757</f>
        <v>0756_T1.6_.... Currency and deposits 2/ (Exchange rate changes)</v>
      </c>
      <c r="B757" s="375" t="s">
        <v>3584</v>
      </c>
      <c r="C757" s="376" t="s">
        <v>2827</v>
      </c>
      <c r="D757" s="323" t="s">
        <v>4004</v>
      </c>
      <c r="E757" s="542" t="str">
        <f>B757&amp;"_"&amp;C757&amp;"_"&amp;F757&amp;", "&amp;G757&amp;", "&amp;H757</f>
        <v>0756_T1.6_Deposit-taking Corporations, except the Central Bank, Short-term, Currency and deposits (Exchange rate changes)</v>
      </c>
      <c r="F757" s="326" t="s">
        <v>174</v>
      </c>
      <c r="G757" s="486" t="s">
        <v>1</v>
      </c>
      <c r="H757" s="487" t="s">
        <v>4370</v>
      </c>
      <c r="I757" s="487"/>
      <c r="J757" s="463">
        <f t="shared" si="141"/>
        <v>0</v>
      </c>
      <c r="K757" s="311" t="s">
        <v>966</v>
      </c>
      <c r="L757">
        <f t="shared" si="142"/>
        <v>6</v>
      </c>
      <c r="P757" s="14">
        <f>'STable 1.6'!D37</f>
        <v>0</v>
      </c>
    </row>
    <row r="758" spans="1:16" x14ac:dyDescent="0.2">
      <c r="A758" s="359" t="str">
        <f>B758&amp;"_"&amp;C758&amp;"_"&amp;".... "&amp;D758</f>
        <v>0757_T1.6_.... Debt securities (Exchange rate changes)</v>
      </c>
      <c r="B758" s="375" t="s">
        <v>3585</v>
      </c>
      <c r="C758" s="376" t="s">
        <v>2827</v>
      </c>
      <c r="D758" s="323" t="s">
        <v>4005</v>
      </c>
      <c r="E758" s="542" t="str">
        <f t="shared" ref="E758:E761" si="153">B758&amp;"_"&amp;C758&amp;"_"&amp;F758&amp;", "&amp;G758&amp;", "&amp;H758</f>
        <v>0757_T1.6_Deposit-taking Corporations, except the Central Bank, Short-term, Debt securities (Exchange rate changes)</v>
      </c>
      <c r="F758" s="326" t="s">
        <v>174</v>
      </c>
      <c r="G758" s="486" t="s">
        <v>1</v>
      </c>
      <c r="H758" s="487" t="s">
        <v>4005</v>
      </c>
      <c r="I758" s="487"/>
      <c r="J758" s="463">
        <f t="shared" si="141"/>
        <v>0</v>
      </c>
      <c r="K758" s="311" t="s">
        <v>967</v>
      </c>
      <c r="L758">
        <f t="shared" si="142"/>
        <v>6</v>
      </c>
      <c r="P758" s="14">
        <f>'STable 1.6'!D38</f>
        <v>0</v>
      </c>
    </row>
    <row r="759" spans="1:16" x14ac:dyDescent="0.2">
      <c r="A759" s="359" t="str">
        <f>B759&amp;"_"&amp;C759&amp;"_"&amp;".... "&amp;D759</f>
        <v>0758_T1.6_.... Loans (Exchange rate changes)</v>
      </c>
      <c r="B759" s="375" t="s">
        <v>3586</v>
      </c>
      <c r="C759" s="376" t="s">
        <v>2827</v>
      </c>
      <c r="D759" s="323" t="s">
        <v>4006</v>
      </c>
      <c r="E759" s="542" t="str">
        <f t="shared" si="153"/>
        <v>0758_T1.6_Deposit-taking Corporations, except the Central Bank, Short-term, Loans (Exchange rate changes)</v>
      </c>
      <c r="F759" s="326" t="s">
        <v>174</v>
      </c>
      <c r="G759" s="486" t="s">
        <v>1</v>
      </c>
      <c r="H759" s="487" t="s">
        <v>4006</v>
      </c>
      <c r="I759" s="487"/>
      <c r="J759" s="463">
        <f t="shared" si="141"/>
        <v>0</v>
      </c>
      <c r="K759" s="311" t="s">
        <v>968</v>
      </c>
      <c r="L759">
        <f t="shared" si="142"/>
        <v>6</v>
      </c>
      <c r="P759" s="14">
        <f>'STable 1.6'!D39</f>
        <v>0</v>
      </c>
    </row>
    <row r="760" spans="1:16" x14ac:dyDescent="0.2">
      <c r="A760" s="359" t="str">
        <f>B760&amp;"_"&amp;C760&amp;"_"&amp;".... "&amp;D760</f>
        <v>0759_T1.6_.... Trade credit and advances (Exchange rate changes)</v>
      </c>
      <c r="B760" s="375" t="s">
        <v>3587</v>
      </c>
      <c r="C760" s="376" t="s">
        <v>2827</v>
      </c>
      <c r="D760" s="323" t="s">
        <v>4007</v>
      </c>
      <c r="E760" s="542" t="str">
        <f t="shared" si="153"/>
        <v>0759_T1.6_Deposit-taking Corporations, except the Central Bank, Short-term, Trade credit and advances (Exchange rate changes)</v>
      </c>
      <c r="F760" s="326" t="s">
        <v>174</v>
      </c>
      <c r="G760" s="486" t="s">
        <v>1</v>
      </c>
      <c r="H760" s="487" t="s">
        <v>4007</v>
      </c>
      <c r="I760" s="487"/>
      <c r="J760" s="463">
        <f t="shared" si="141"/>
        <v>0</v>
      </c>
      <c r="K760" s="311" t="s">
        <v>969</v>
      </c>
      <c r="L760">
        <f t="shared" si="142"/>
        <v>6</v>
      </c>
      <c r="P760" s="14">
        <f>'STable 1.6'!D40</f>
        <v>0</v>
      </c>
    </row>
    <row r="761" spans="1:16" x14ac:dyDescent="0.2">
      <c r="A761" s="359" t="str">
        <f>B761&amp;"_"&amp;C761&amp;"_"&amp;".... "&amp;D761</f>
        <v>0760_T1.6_.... Other debt liabilities 3/ 4/ (Exchange rate changes)</v>
      </c>
      <c r="B761" s="375" t="s">
        <v>3588</v>
      </c>
      <c r="C761" s="376" t="s">
        <v>2827</v>
      </c>
      <c r="D761" s="323" t="s">
        <v>4008</v>
      </c>
      <c r="E761" s="542" t="str">
        <f t="shared" si="153"/>
        <v>0760_T1.6_Deposit-taking Corporations, except the Central Bank, Short-term, Other debt liabilities (Exchange rate changes)</v>
      </c>
      <c r="F761" s="326" t="s">
        <v>174</v>
      </c>
      <c r="G761" s="486" t="s">
        <v>1</v>
      </c>
      <c r="H761" s="487" t="s">
        <v>4371</v>
      </c>
      <c r="I761" s="487"/>
      <c r="J761" s="463">
        <f t="shared" si="141"/>
        <v>0</v>
      </c>
      <c r="K761" s="311" t="s">
        <v>970</v>
      </c>
      <c r="L761">
        <f t="shared" si="142"/>
        <v>6</v>
      </c>
      <c r="P761" s="14">
        <f>'STable 1.6'!D41</f>
        <v>0</v>
      </c>
    </row>
    <row r="762" spans="1:16" x14ac:dyDescent="0.2">
      <c r="A762" s="359" t="str">
        <f>B762&amp;"_"&amp;C762&amp;"_"&amp;".. "&amp;D762</f>
        <v>0761_T1.6_.. Long-term (Exchange rate changes)</v>
      </c>
      <c r="B762" s="375" t="s">
        <v>3589</v>
      </c>
      <c r="C762" s="376" t="s">
        <v>2827</v>
      </c>
      <c r="D762" s="324" t="s">
        <v>4009</v>
      </c>
      <c r="E762" s="542" t="str">
        <f>B762&amp;"_"&amp;C762&amp;"_"&amp;F762&amp;", "&amp;G762</f>
        <v>0761_T1.6_Deposit-taking Corporations, except the Central Bank, Long-term (Exchange rate changes)</v>
      </c>
      <c r="F762" s="326" t="s">
        <v>174</v>
      </c>
      <c r="G762" s="486" t="s">
        <v>4009</v>
      </c>
      <c r="H762" s="324"/>
      <c r="I762" s="324"/>
      <c r="J762" s="463">
        <f t="shared" si="141"/>
        <v>0</v>
      </c>
      <c r="K762" s="311" t="s">
        <v>971</v>
      </c>
      <c r="L762">
        <f t="shared" si="142"/>
        <v>6</v>
      </c>
      <c r="P762" s="14">
        <f>'STable 1.6'!D42</f>
        <v>0</v>
      </c>
    </row>
    <row r="763" spans="1:16" x14ac:dyDescent="0.2">
      <c r="A763" s="359" t="str">
        <f>B763&amp;"_"&amp;C763&amp;"_"&amp;".... "&amp;D763</f>
        <v>0762_T1.6_.... Currency and deposits 2/ (Exchange rate changes)</v>
      </c>
      <c r="B763" s="375" t="s">
        <v>3590</v>
      </c>
      <c r="C763" s="376" t="s">
        <v>2827</v>
      </c>
      <c r="D763" s="323" t="s">
        <v>4004</v>
      </c>
      <c r="E763" s="542" t="str">
        <f>B763&amp;"_"&amp;C763&amp;"_"&amp;F763&amp;", "&amp;G763&amp;", "&amp;H763</f>
        <v>0762_T1.6_Deposit-taking Corporations, except the Central Bank, Long-term, Currency and deposits (Exchange rate changes)</v>
      </c>
      <c r="F763" s="326" t="s">
        <v>174</v>
      </c>
      <c r="G763" s="486" t="s">
        <v>3</v>
      </c>
      <c r="H763" s="487" t="s">
        <v>4370</v>
      </c>
      <c r="I763" s="487"/>
      <c r="J763" s="463">
        <f t="shared" si="141"/>
        <v>0</v>
      </c>
      <c r="K763" s="311" t="s">
        <v>972</v>
      </c>
      <c r="L763">
        <f t="shared" si="142"/>
        <v>6</v>
      </c>
      <c r="P763" s="14">
        <f>'STable 1.6'!D43</f>
        <v>0</v>
      </c>
    </row>
    <row r="764" spans="1:16" x14ac:dyDescent="0.2">
      <c r="A764" s="359" t="str">
        <f>B764&amp;"_"&amp;C764&amp;"_"&amp;".... "&amp;D764</f>
        <v>0763_T1.6_.... Debt securities (Exchange rate changes)</v>
      </c>
      <c r="B764" s="375" t="s">
        <v>3591</v>
      </c>
      <c r="C764" s="376" t="s">
        <v>2827</v>
      </c>
      <c r="D764" s="323" t="s">
        <v>4005</v>
      </c>
      <c r="E764" s="542" t="str">
        <f>B764&amp;"_"&amp;C764&amp;"_"&amp;F764&amp;", "&amp;G764&amp;", "&amp;H764</f>
        <v>0763_T1.6_Deposit-taking Corporations, except the Central Bank, Long-term, Debt securities (Exchange rate changes)</v>
      </c>
      <c r="F764" s="326" t="s">
        <v>174</v>
      </c>
      <c r="G764" s="486" t="s">
        <v>3</v>
      </c>
      <c r="H764" s="487" t="s">
        <v>4005</v>
      </c>
      <c r="I764" s="487"/>
      <c r="J764" s="463">
        <f t="shared" si="141"/>
        <v>0</v>
      </c>
      <c r="K764" s="311" t="s">
        <v>973</v>
      </c>
      <c r="L764">
        <f t="shared" si="142"/>
        <v>6</v>
      </c>
      <c r="P764" s="14">
        <f>'STable 1.6'!D44</f>
        <v>0</v>
      </c>
    </row>
    <row r="765" spans="1:16" x14ac:dyDescent="0.2">
      <c r="A765" s="359" t="str">
        <f>B765&amp;"_"&amp;C765&amp;"_"&amp;".... "&amp;D765</f>
        <v>0764_T1.6_.... Loans (Exchange rate changes)</v>
      </c>
      <c r="B765" s="375" t="s">
        <v>3592</v>
      </c>
      <c r="C765" s="376" t="s">
        <v>2827</v>
      </c>
      <c r="D765" s="323" t="s">
        <v>4006</v>
      </c>
      <c r="E765" s="542" t="str">
        <f t="shared" ref="E765:E767" si="154">B765&amp;"_"&amp;C765&amp;"_"&amp;F765&amp;", "&amp;G765&amp;", "&amp;H765</f>
        <v>0764_T1.6_Deposit-taking Corporations, except the Central Bank, Long-term, Loans (Exchange rate changes)</v>
      </c>
      <c r="F765" s="326" t="s">
        <v>174</v>
      </c>
      <c r="G765" s="486" t="s">
        <v>3</v>
      </c>
      <c r="H765" s="487" t="s">
        <v>4006</v>
      </c>
      <c r="I765" s="487"/>
      <c r="J765" s="463">
        <f t="shared" si="141"/>
        <v>0</v>
      </c>
      <c r="K765" s="311" t="s">
        <v>974</v>
      </c>
      <c r="L765">
        <f t="shared" si="142"/>
        <v>6</v>
      </c>
      <c r="P765" s="14">
        <f>'STable 1.6'!D45</f>
        <v>0</v>
      </c>
    </row>
    <row r="766" spans="1:16" x14ac:dyDescent="0.2">
      <c r="A766" s="359" t="str">
        <f>B766&amp;"_"&amp;C766&amp;"_"&amp;".... "&amp;D766</f>
        <v>0765_T1.6_.... Trade credit and advances (Exchange rate changes)</v>
      </c>
      <c r="B766" s="375" t="s">
        <v>3593</v>
      </c>
      <c r="C766" s="376" t="s">
        <v>2827</v>
      </c>
      <c r="D766" s="323" t="s">
        <v>4007</v>
      </c>
      <c r="E766" s="542" t="str">
        <f t="shared" si="154"/>
        <v>0765_T1.6_Deposit-taking Corporations, except the Central Bank, Long-term, Trade credit and advances (Exchange rate changes)</v>
      </c>
      <c r="F766" s="326" t="s">
        <v>174</v>
      </c>
      <c r="G766" s="486" t="s">
        <v>3</v>
      </c>
      <c r="H766" s="487" t="s">
        <v>4007</v>
      </c>
      <c r="I766" s="487"/>
      <c r="J766" s="463">
        <f t="shared" si="141"/>
        <v>0</v>
      </c>
      <c r="K766" s="311" t="s">
        <v>975</v>
      </c>
      <c r="L766">
        <f t="shared" si="142"/>
        <v>6</v>
      </c>
      <c r="P766" s="14">
        <f>'STable 1.6'!D46</f>
        <v>0</v>
      </c>
    </row>
    <row r="767" spans="1:16" x14ac:dyDescent="0.2">
      <c r="A767" s="359" t="str">
        <f>B767&amp;"_"&amp;C767&amp;"_"&amp;".... "&amp;D767</f>
        <v>0766_T1.6_.... Other debt liabilities 3/ (Exchange rate changes)</v>
      </c>
      <c r="B767" s="375" t="s">
        <v>3594</v>
      </c>
      <c r="C767" s="376" t="s">
        <v>2827</v>
      </c>
      <c r="D767" s="323" t="s">
        <v>4011</v>
      </c>
      <c r="E767" s="542" t="str">
        <f t="shared" si="154"/>
        <v>0766_T1.6_Deposit-taking Corporations, except the Central Bank, Long-term, Other debt liabilities (Exchange rate changes)</v>
      </c>
      <c r="F767" s="326" t="s">
        <v>174</v>
      </c>
      <c r="G767" s="486" t="s">
        <v>3</v>
      </c>
      <c r="H767" s="487" t="s">
        <v>4371</v>
      </c>
      <c r="I767" s="487"/>
      <c r="J767" s="463">
        <f t="shared" si="141"/>
        <v>0</v>
      </c>
      <c r="K767" s="311" t="s">
        <v>976</v>
      </c>
      <c r="L767">
        <f t="shared" si="142"/>
        <v>6</v>
      </c>
      <c r="P767" s="14">
        <f>'STable 1.6'!D47</f>
        <v>0</v>
      </c>
    </row>
    <row r="768" spans="1:16" x14ac:dyDescent="0.2">
      <c r="A768" s="359" t="str">
        <f>B768&amp;"_"&amp;C768&amp;"_"&amp;D768</f>
        <v>0767_T1.6_Other Sectors (Exchange rate changes)</v>
      </c>
      <c r="B768" s="375" t="s">
        <v>3595</v>
      </c>
      <c r="C768" s="376" t="s">
        <v>2827</v>
      </c>
      <c r="D768" s="325" t="s">
        <v>4014</v>
      </c>
      <c r="E768" s="542" t="str">
        <f>B768&amp;"_"&amp;C768&amp;"_"&amp;F768</f>
        <v>0767_T1.6_Other Sectors (Exchange rate changes)</v>
      </c>
      <c r="F768" s="484" t="s">
        <v>4014</v>
      </c>
      <c r="G768" s="325"/>
      <c r="H768" s="325"/>
      <c r="I768" s="325"/>
      <c r="J768" s="463">
        <f t="shared" si="141"/>
        <v>0</v>
      </c>
      <c r="K768" s="311" t="s">
        <v>977</v>
      </c>
      <c r="L768">
        <f t="shared" si="142"/>
        <v>6</v>
      </c>
      <c r="P768" s="14">
        <f>'STable 1.6'!D48</f>
        <v>0</v>
      </c>
    </row>
    <row r="769" spans="1:16" x14ac:dyDescent="0.2">
      <c r="A769" s="359" t="str">
        <f>B769&amp;"_"&amp;C769&amp;"_"&amp;".. "&amp;D769</f>
        <v>0768_T1.6_.. Short-term (Exchange rate changes)</v>
      </c>
      <c r="B769" s="375" t="s">
        <v>3596</v>
      </c>
      <c r="C769" s="376" t="s">
        <v>2827</v>
      </c>
      <c r="D769" s="324" t="s">
        <v>4003</v>
      </c>
      <c r="E769" s="542" t="str">
        <f>B769&amp;"_"&amp;C769&amp;"_"&amp;F769&amp;", "&amp;G769</f>
        <v>0768_T1.6_Other Sectors, Short-term (Exchange rate changes)</v>
      </c>
      <c r="F769" s="484" t="s">
        <v>57</v>
      </c>
      <c r="G769" s="486" t="s">
        <v>4003</v>
      </c>
      <c r="H769" s="324"/>
      <c r="I769" s="324"/>
      <c r="J769" s="463">
        <f t="shared" si="141"/>
        <v>0</v>
      </c>
      <c r="K769" s="311" t="s">
        <v>978</v>
      </c>
      <c r="L769">
        <f t="shared" si="142"/>
        <v>6</v>
      </c>
      <c r="P769" s="14">
        <f>'STable 1.6'!D49</f>
        <v>0</v>
      </c>
    </row>
    <row r="770" spans="1:16" x14ac:dyDescent="0.2">
      <c r="A770" s="359" t="str">
        <f>B770&amp;"_"&amp;C770&amp;"_"&amp;".... "&amp;D770</f>
        <v>0769_T1.6_.... Currency and deposits 2/ (Exchange rate changes)</v>
      </c>
      <c r="B770" s="375" t="s">
        <v>3597</v>
      </c>
      <c r="C770" s="376" t="s">
        <v>2827</v>
      </c>
      <c r="D770" s="323" t="s">
        <v>4004</v>
      </c>
      <c r="E770" s="542" t="str">
        <f>B770&amp;"_"&amp;C770&amp;"_"&amp;F770&amp;", "&amp;G770&amp;", "&amp;H770</f>
        <v>0769_T1.6_Other Sectors, Short-term, Currency and deposits (Exchange rate changes)</v>
      </c>
      <c r="F770" s="484" t="s">
        <v>57</v>
      </c>
      <c r="G770" s="486" t="s">
        <v>1</v>
      </c>
      <c r="H770" s="487" t="s">
        <v>4370</v>
      </c>
      <c r="I770" s="487"/>
      <c r="J770" s="463">
        <f t="shared" si="141"/>
        <v>0</v>
      </c>
      <c r="K770" s="311" t="s">
        <v>979</v>
      </c>
      <c r="L770">
        <f t="shared" si="142"/>
        <v>6</v>
      </c>
      <c r="P770" s="14">
        <f>'STable 1.6'!D50</f>
        <v>0</v>
      </c>
    </row>
    <row r="771" spans="1:16" x14ac:dyDescent="0.2">
      <c r="A771" s="359" t="str">
        <f>B771&amp;"_"&amp;C771&amp;"_"&amp;".... "&amp;D771</f>
        <v>0770_T1.6_.... Debt securities (Exchange rate changes)</v>
      </c>
      <c r="B771" s="375" t="s">
        <v>3598</v>
      </c>
      <c r="C771" s="376" t="s">
        <v>2827</v>
      </c>
      <c r="D771" s="323" t="s">
        <v>4005</v>
      </c>
      <c r="E771" s="542" t="str">
        <f t="shared" ref="E771:E774" si="155">B771&amp;"_"&amp;C771&amp;"_"&amp;F771&amp;", "&amp;G771&amp;", "&amp;H771</f>
        <v>0770_T1.6_Other Sectors, Short-term, Debt securities (Exchange rate changes)</v>
      </c>
      <c r="F771" s="484" t="s">
        <v>57</v>
      </c>
      <c r="G771" s="486" t="s">
        <v>1</v>
      </c>
      <c r="H771" s="487" t="s">
        <v>4005</v>
      </c>
      <c r="I771" s="487"/>
      <c r="J771" s="463">
        <f t="shared" si="141"/>
        <v>0</v>
      </c>
      <c r="K771" s="311" t="s">
        <v>980</v>
      </c>
      <c r="L771">
        <f t="shared" si="142"/>
        <v>6</v>
      </c>
      <c r="P771" s="14">
        <f>'STable 1.6'!D51</f>
        <v>0</v>
      </c>
    </row>
    <row r="772" spans="1:16" x14ac:dyDescent="0.2">
      <c r="A772" s="359" t="str">
        <f>B772&amp;"_"&amp;C772&amp;"_"&amp;".... "&amp;D772</f>
        <v>0771_T1.6_.... Loans (Exchange rate changes)</v>
      </c>
      <c r="B772" s="375" t="s">
        <v>3599</v>
      </c>
      <c r="C772" s="376" t="s">
        <v>2827</v>
      </c>
      <c r="D772" s="323" t="s">
        <v>4006</v>
      </c>
      <c r="E772" s="542" t="str">
        <f t="shared" si="155"/>
        <v>0771_T1.6_Other Sectors, Short-term, Loans (Exchange rate changes)</v>
      </c>
      <c r="F772" s="484" t="s">
        <v>57</v>
      </c>
      <c r="G772" s="486" t="s">
        <v>1</v>
      </c>
      <c r="H772" s="487" t="s">
        <v>4006</v>
      </c>
      <c r="I772" s="487"/>
      <c r="J772" s="463">
        <f t="shared" ref="J772:J835" si="156">J771</f>
        <v>0</v>
      </c>
      <c r="K772" s="311" t="s">
        <v>981</v>
      </c>
      <c r="L772">
        <f t="shared" ref="L772:L835" si="157">L771</f>
        <v>6</v>
      </c>
      <c r="P772" s="14">
        <f>'STable 1.6'!D52</f>
        <v>0</v>
      </c>
    </row>
    <row r="773" spans="1:16" x14ac:dyDescent="0.2">
      <c r="A773" s="359" t="str">
        <f>B773&amp;"_"&amp;C773&amp;"_"&amp;".... "&amp;D773</f>
        <v>0772_T1.6_.... Trade credit and advances (Exchange rate changes)</v>
      </c>
      <c r="B773" s="375" t="s">
        <v>3600</v>
      </c>
      <c r="C773" s="376" t="s">
        <v>2827</v>
      </c>
      <c r="D773" s="323" t="s">
        <v>4007</v>
      </c>
      <c r="E773" s="542" t="str">
        <f t="shared" si="155"/>
        <v>0772_T1.6_Other Sectors, Short-term, Trade credit and advances (Exchange rate changes)</v>
      </c>
      <c r="F773" s="484" t="s">
        <v>57</v>
      </c>
      <c r="G773" s="486" t="s">
        <v>1</v>
      </c>
      <c r="H773" s="487" t="s">
        <v>4007</v>
      </c>
      <c r="I773" s="487"/>
      <c r="J773" s="463">
        <f t="shared" si="156"/>
        <v>0</v>
      </c>
      <c r="K773" s="311" t="s">
        <v>982</v>
      </c>
      <c r="L773">
        <f t="shared" si="157"/>
        <v>6</v>
      </c>
      <c r="P773" s="14">
        <f>'STable 1.6'!D53</f>
        <v>0</v>
      </c>
    </row>
    <row r="774" spans="1:16" x14ac:dyDescent="0.2">
      <c r="A774" s="359" t="str">
        <f>B774&amp;"_"&amp;C774&amp;"_"&amp;".... "&amp;D774</f>
        <v>0773_T1.6_.... Other debt liabilities 3/ 4/ (Exchange rate changes)</v>
      </c>
      <c r="B774" s="375" t="s">
        <v>3601</v>
      </c>
      <c r="C774" s="376" t="s">
        <v>2827</v>
      </c>
      <c r="D774" s="323" t="s">
        <v>4008</v>
      </c>
      <c r="E774" s="542" t="str">
        <f t="shared" si="155"/>
        <v>0773_T1.6_Other Sectors, Short-term, Other debt liabilities (Exchange rate changes)</v>
      </c>
      <c r="F774" s="484" t="s">
        <v>57</v>
      </c>
      <c r="G774" s="486" t="s">
        <v>1</v>
      </c>
      <c r="H774" s="487" t="s">
        <v>4371</v>
      </c>
      <c r="I774" s="487"/>
      <c r="J774" s="463">
        <f t="shared" si="156"/>
        <v>0</v>
      </c>
      <c r="K774" s="311" t="s">
        <v>983</v>
      </c>
      <c r="L774">
        <f t="shared" si="157"/>
        <v>6</v>
      </c>
      <c r="P774" s="14">
        <f>'STable 1.6'!D54</f>
        <v>0</v>
      </c>
    </row>
    <row r="775" spans="1:16" x14ac:dyDescent="0.2">
      <c r="A775" s="359" t="str">
        <f>B775&amp;"_"&amp;C775&amp;"_"&amp;".. "&amp;D775</f>
        <v>0774_T1.6_.. Long-term (Exchange rate changes)</v>
      </c>
      <c r="B775" s="375" t="s">
        <v>3602</v>
      </c>
      <c r="C775" s="376" t="s">
        <v>2827</v>
      </c>
      <c r="D775" s="324" t="s">
        <v>4009</v>
      </c>
      <c r="E775" s="542" t="str">
        <f>B775&amp;"_"&amp;C775&amp;"_"&amp;F775&amp;", "&amp;G775</f>
        <v>0774_T1.6_Other Sectors, Long-term (Exchange rate changes)</v>
      </c>
      <c r="F775" s="484" t="s">
        <v>57</v>
      </c>
      <c r="G775" s="486" t="s">
        <v>4009</v>
      </c>
      <c r="H775" s="324"/>
      <c r="I775" s="324"/>
      <c r="J775" s="463">
        <f t="shared" si="156"/>
        <v>0</v>
      </c>
      <c r="K775" s="311" t="s">
        <v>984</v>
      </c>
      <c r="L775">
        <f t="shared" si="157"/>
        <v>6</v>
      </c>
      <c r="P775" s="14">
        <f>'STable 1.6'!D55</f>
        <v>0</v>
      </c>
    </row>
    <row r="776" spans="1:16" x14ac:dyDescent="0.2">
      <c r="A776" s="359" t="str">
        <f>B776&amp;"_"&amp;C776&amp;"_"&amp;".... "&amp;D776</f>
        <v>0775_T1.6_.... Currency and deposits 2/ (Exchange rate changes)</v>
      </c>
      <c r="B776" s="375" t="s">
        <v>3603</v>
      </c>
      <c r="C776" s="376" t="s">
        <v>2827</v>
      </c>
      <c r="D776" s="323" t="s">
        <v>4004</v>
      </c>
      <c r="E776" s="542" t="str">
        <f>B776&amp;"_"&amp;C776&amp;"_"&amp;F776&amp;", "&amp;G776&amp;", "&amp;H776</f>
        <v>0775_T1.6_Other Sectors, Long-term, Currency and deposits (Exchange rate changes)</v>
      </c>
      <c r="F776" s="484" t="s">
        <v>57</v>
      </c>
      <c r="G776" s="486" t="s">
        <v>3</v>
      </c>
      <c r="H776" s="487" t="s">
        <v>4370</v>
      </c>
      <c r="I776" s="487"/>
      <c r="J776" s="463">
        <f t="shared" si="156"/>
        <v>0</v>
      </c>
      <c r="K776" s="311" t="s">
        <v>985</v>
      </c>
      <c r="L776">
        <f t="shared" si="157"/>
        <v>6</v>
      </c>
      <c r="P776" s="14">
        <f>'STable 1.6'!D56</f>
        <v>0</v>
      </c>
    </row>
    <row r="777" spans="1:16" x14ac:dyDescent="0.2">
      <c r="A777" s="359" t="str">
        <f>B777&amp;"_"&amp;C777&amp;"_"&amp;".... "&amp;D777</f>
        <v>0776_T1.6_.... Debt securities (Exchange rate changes)</v>
      </c>
      <c r="B777" s="375" t="s">
        <v>3604</v>
      </c>
      <c r="C777" s="376" t="s">
        <v>2827</v>
      </c>
      <c r="D777" s="323" t="s">
        <v>4005</v>
      </c>
      <c r="E777" s="542" t="str">
        <f>B777&amp;"_"&amp;C777&amp;"_"&amp;F777&amp;", "&amp;G777&amp;", "&amp;H777</f>
        <v>0776_T1.6_Other Sectors, Long-term, Debt securities (Exchange rate changes)</v>
      </c>
      <c r="F777" s="484" t="s">
        <v>57</v>
      </c>
      <c r="G777" s="486" t="s">
        <v>3</v>
      </c>
      <c r="H777" s="487" t="s">
        <v>4005</v>
      </c>
      <c r="I777" s="487"/>
      <c r="J777" s="463">
        <f t="shared" si="156"/>
        <v>0</v>
      </c>
      <c r="K777" s="311" t="s">
        <v>986</v>
      </c>
      <c r="L777">
        <f t="shared" si="157"/>
        <v>6</v>
      </c>
      <c r="P777" s="14">
        <f>'STable 1.6'!D57</f>
        <v>0</v>
      </c>
    </row>
    <row r="778" spans="1:16" x14ac:dyDescent="0.2">
      <c r="A778" s="359" t="str">
        <f>B778&amp;"_"&amp;C778&amp;"_"&amp;".... "&amp;D778</f>
        <v>0777_T1.6_.... Loans (Exchange rate changes)</v>
      </c>
      <c r="B778" s="375" t="s">
        <v>3605</v>
      </c>
      <c r="C778" s="376" t="s">
        <v>2827</v>
      </c>
      <c r="D778" s="323" t="s">
        <v>4006</v>
      </c>
      <c r="E778" s="542" t="str">
        <f t="shared" ref="E778:E780" si="158">B778&amp;"_"&amp;C778&amp;"_"&amp;F778&amp;", "&amp;G778&amp;", "&amp;H778</f>
        <v>0777_T1.6_Other Sectors, Long-term, Loans (Exchange rate changes)</v>
      </c>
      <c r="F778" s="484" t="s">
        <v>57</v>
      </c>
      <c r="G778" s="486" t="s">
        <v>3</v>
      </c>
      <c r="H778" s="487" t="s">
        <v>4006</v>
      </c>
      <c r="I778" s="487"/>
      <c r="J778" s="463">
        <f t="shared" si="156"/>
        <v>0</v>
      </c>
      <c r="K778" s="311" t="s">
        <v>987</v>
      </c>
      <c r="L778">
        <f t="shared" si="157"/>
        <v>6</v>
      </c>
      <c r="P778" s="14">
        <f>'STable 1.6'!D58</f>
        <v>0</v>
      </c>
    </row>
    <row r="779" spans="1:16" x14ac:dyDescent="0.2">
      <c r="A779" s="359" t="str">
        <f>B779&amp;"_"&amp;C779&amp;"_"&amp;".... "&amp;D779</f>
        <v>0778_T1.6_.... Trade credit and advances (Exchange rate changes)</v>
      </c>
      <c r="B779" s="375" t="s">
        <v>3606</v>
      </c>
      <c r="C779" s="376" t="s">
        <v>2827</v>
      </c>
      <c r="D779" s="323" t="s">
        <v>4007</v>
      </c>
      <c r="E779" s="542" t="str">
        <f t="shared" si="158"/>
        <v>0778_T1.6_Other Sectors, Long-term, Trade credit and advances (Exchange rate changes)</v>
      </c>
      <c r="F779" s="484" t="s">
        <v>57</v>
      </c>
      <c r="G779" s="486" t="s">
        <v>3</v>
      </c>
      <c r="H779" s="487" t="s">
        <v>4007</v>
      </c>
      <c r="I779" s="487"/>
      <c r="J779" s="463">
        <f t="shared" si="156"/>
        <v>0</v>
      </c>
      <c r="K779" s="311" t="s">
        <v>988</v>
      </c>
      <c r="L779">
        <f t="shared" si="157"/>
        <v>6</v>
      </c>
      <c r="P779" s="14">
        <f>'STable 1.6'!D59</f>
        <v>0</v>
      </c>
    </row>
    <row r="780" spans="1:16" x14ac:dyDescent="0.2">
      <c r="A780" s="359" t="str">
        <f>B780&amp;"_"&amp;C780&amp;"_"&amp;".... "&amp;D780</f>
        <v>0779_T1.6_.... Other debt liabilities 3/ (Exchange rate changes)</v>
      </c>
      <c r="B780" s="375" t="s">
        <v>3607</v>
      </c>
      <c r="C780" s="376" t="s">
        <v>2827</v>
      </c>
      <c r="D780" s="323" t="s">
        <v>4011</v>
      </c>
      <c r="E780" s="542" t="str">
        <f t="shared" si="158"/>
        <v>0779_T1.6_Other Sectors, Long-term, Other debt liabilities (Exchange rate changes)</v>
      </c>
      <c r="F780" s="484" t="s">
        <v>57</v>
      </c>
      <c r="G780" s="486" t="s">
        <v>3</v>
      </c>
      <c r="H780" s="487" t="s">
        <v>4371</v>
      </c>
      <c r="I780" s="487"/>
      <c r="J780" s="463">
        <f t="shared" si="156"/>
        <v>0</v>
      </c>
      <c r="K780" s="311" t="s">
        <v>989</v>
      </c>
      <c r="L780">
        <f t="shared" si="157"/>
        <v>6</v>
      </c>
      <c r="P780" s="14">
        <f>'STable 1.6'!D60</f>
        <v>0</v>
      </c>
    </row>
    <row r="781" spans="1:16" x14ac:dyDescent="0.2">
      <c r="A781" s="359" t="str">
        <f>B781&amp;"_"&amp;C781&amp;"_"&amp;D781</f>
        <v>0780_T1.6_Direct Investment: Intercompany Lending (Exchange rate changes)</v>
      </c>
      <c r="B781" s="375" t="s">
        <v>3608</v>
      </c>
      <c r="C781" s="376" t="s">
        <v>2827</v>
      </c>
      <c r="D781" s="328" t="s">
        <v>4015</v>
      </c>
      <c r="E781" s="542" t="str">
        <f>B781&amp;"_"&amp;C781&amp;"_"&amp;F781</f>
        <v>0780_T1.6_Direct Investment: Intercompany Lending (Exchange rate changes)</v>
      </c>
      <c r="F781" s="328" t="s">
        <v>4015</v>
      </c>
      <c r="G781" s="328"/>
      <c r="H781" s="328"/>
      <c r="I781" s="328"/>
      <c r="J781" s="463">
        <f t="shared" si="156"/>
        <v>0</v>
      </c>
      <c r="K781" s="311" t="s">
        <v>990</v>
      </c>
      <c r="L781">
        <f t="shared" si="157"/>
        <v>6</v>
      </c>
      <c r="P781" s="14">
        <f>'STable 1.6'!D61</f>
        <v>0</v>
      </c>
    </row>
    <row r="782" spans="1:16" x14ac:dyDescent="0.2">
      <c r="A782" s="359" t="str">
        <f t="shared" ref="A782:A784" si="159">B782&amp;"_"&amp;C782&amp;"_"&amp;".. "&amp;D782</f>
        <v>0781_T1.6_.. Debt liabilities of direct investment enterprises to direct investors (Exchange rate changes)</v>
      </c>
      <c r="B782" s="375" t="s">
        <v>3609</v>
      </c>
      <c r="C782" s="376" t="s">
        <v>2827</v>
      </c>
      <c r="D782" s="329" t="s">
        <v>4016</v>
      </c>
      <c r="E782" s="542" t="str">
        <f>B782&amp;"_"&amp;C782&amp;"_"&amp;F782&amp;", "&amp;H782</f>
        <v>0781_T1.6_Direct Investment: Intercompany Lending, Debt liabilities of direct investment enterprises to direct investors (Exchange rate changes)</v>
      </c>
      <c r="F782" s="328" t="s">
        <v>58</v>
      </c>
      <c r="G782" s="489"/>
      <c r="H782" s="489" t="s">
        <v>4016</v>
      </c>
      <c r="I782" s="489"/>
      <c r="J782" s="463">
        <f t="shared" si="156"/>
        <v>0</v>
      </c>
      <c r="K782" s="311" t="s">
        <v>991</v>
      </c>
      <c r="L782">
        <f t="shared" si="157"/>
        <v>6</v>
      </c>
      <c r="P782" s="14">
        <f>'STable 1.6'!D62</f>
        <v>0</v>
      </c>
    </row>
    <row r="783" spans="1:16" x14ac:dyDescent="0.2">
      <c r="A783" s="359" t="str">
        <f t="shared" si="159"/>
        <v>0782_T1.6_.. Debt liabilities of direct investors to direct investment enterprises (Exchange rate changes)</v>
      </c>
      <c r="B783" s="375" t="s">
        <v>3610</v>
      </c>
      <c r="C783" s="376" t="s">
        <v>2827</v>
      </c>
      <c r="D783" s="329" t="s">
        <v>4017</v>
      </c>
      <c r="E783" s="542" t="str">
        <f t="shared" ref="E783:E784" si="160">B783&amp;"_"&amp;C783&amp;"_"&amp;F783&amp;", "&amp;H783</f>
        <v>0782_T1.6_Direct Investment: Intercompany Lending, Debt liabilities of direct investors to direct investment enterprises (Exchange rate changes)</v>
      </c>
      <c r="F783" s="328" t="s">
        <v>58</v>
      </c>
      <c r="G783" s="489"/>
      <c r="H783" s="489" t="s">
        <v>4017</v>
      </c>
      <c r="I783" s="489"/>
      <c r="J783" s="463">
        <f t="shared" si="156"/>
        <v>0</v>
      </c>
      <c r="K783" s="311" t="s">
        <v>992</v>
      </c>
      <c r="L783">
        <f t="shared" si="157"/>
        <v>6</v>
      </c>
      <c r="P783" s="14">
        <f>'STable 1.6'!D63</f>
        <v>0</v>
      </c>
    </row>
    <row r="784" spans="1:16" x14ac:dyDescent="0.2">
      <c r="A784" s="359" t="str">
        <f t="shared" si="159"/>
        <v>0783_T1.6_.. Debt liabilities between fellow enterprises (Exchange rate changes)</v>
      </c>
      <c r="B784" s="375" t="s">
        <v>3611</v>
      </c>
      <c r="C784" s="376" t="s">
        <v>2827</v>
      </c>
      <c r="D784" s="329" t="s">
        <v>4018</v>
      </c>
      <c r="E784" s="542" t="str">
        <f t="shared" si="160"/>
        <v>0783_T1.6_Direct Investment: Intercompany Lending, Debt liabilities between fellow enterprises (Exchange rate changes)</v>
      </c>
      <c r="F784" s="328" t="s">
        <v>58</v>
      </c>
      <c r="G784" s="489"/>
      <c r="H784" s="489" t="s">
        <v>4018</v>
      </c>
      <c r="I784" s="489"/>
      <c r="J784" s="463">
        <f t="shared" si="156"/>
        <v>0</v>
      </c>
      <c r="K784" s="311" t="s">
        <v>993</v>
      </c>
      <c r="L784">
        <f t="shared" si="157"/>
        <v>6</v>
      </c>
      <c r="P784" s="14">
        <f>'STable 1.6'!D64</f>
        <v>0</v>
      </c>
    </row>
    <row r="785" spans="1:16" x14ac:dyDescent="0.2">
      <c r="A785" s="359" t="str">
        <f>B785&amp;"_"&amp;C785&amp;"_"&amp;D785</f>
        <v>0784_T1.6_Gross External Debt (Exchange rate changes)</v>
      </c>
      <c r="B785" s="375" t="s">
        <v>3612</v>
      </c>
      <c r="C785" s="376" t="s">
        <v>2827</v>
      </c>
      <c r="D785" s="327" t="s">
        <v>4019</v>
      </c>
      <c r="E785" s="542" t="str">
        <f>B785&amp;"_"&amp;C785&amp;"_"&amp;F785</f>
        <v>0784_T1.6_Gross External Debt (Exchange rate changes)</v>
      </c>
      <c r="F785" s="327" t="s">
        <v>4019</v>
      </c>
      <c r="G785" s="327"/>
      <c r="H785" s="327"/>
      <c r="I785" s="327"/>
      <c r="J785" s="463">
        <f t="shared" si="156"/>
        <v>0</v>
      </c>
      <c r="K785" s="312" t="s">
        <v>994</v>
      </c>
      <c r="L785">
        <f t="shared" si="157"/>
        <v>6</v>
      </c>
      <c r="P785" s="14">
        <f>'STable 1.6'!D65</f>
        <v>0</v>
      </c>
    </row>
    <row r="786" spans="1:16" x14ac:dyDescent="0.2">
      <c r="A786" s="359" t="str">
        <f>B786&amp;"_"&amp;C786&amp;"_"&amp;D786</f>
        <v>0785_T1.6_General Government (Other price changes)</v>
      </c>
      <c r="B786" s="375" t="s">
        <v>3613</v>
      </c>
      <c r="C786" s="376" t="s">
        <v>2827</v>
      </c>
      <c r="D786" s="325" t="s">
        <v>4020</v>
      </c>
      <c r="E786" s="542" t="str">
        <f>B786&amp;"_"&amp;C786&amp;"_"&amp;F786</f>
        <v>0785_T1.6_General Government (Other price changes)</v>
      </c>
      <c r="F786" s="484" t="s">
        <v>4020</v>
      </c>
      <c r="G786" s="325"/>
      <c r="H786" s="325"/>
      <c r="I786" s="325"/>
      <c r="J786" s="463">
        <f t="shared" si="156"/>
        <v>0</v>
      </c>
      <c r="K786" s="311" t="s">
        <v>995</v>
      </c>
      <c r="L786">
        <f t="shared" si="157"/>
        <v>6</v>
      </c>
      <c r="P786" s="14">
        <f>'STable 1.6'!E7</f>
        <v>0</v>
      </c>
    </row>
    <row r="787" spans="1:16" x14ac:dyDescent="0.2">
      <c r="A787" s="359" t="str">
        <f>B787&amp;"_"&amp;C787&amp;"_"&amp;".. "&amp;D787</f>
        <v>0786_T1.6_.. Short-term (Other price changes)</v>
      </c>
      <c r="B787" s="375" t="s">
        <v>3614</v>
      </c>
      <c r="C787" s="376" t="s">
        <v>2827</v>
      </c>
      <c r="D787" s="324" t="s">
        <v>4021</v>
      </c>
      <c r="E787" s="542" t="str">
        <f>B787&amp;"_"&amp;C787&amp;"_"&amp;F787&amp;", "&amp;G787</f>
        <v>0786_T1.6_General Government, Short-term (Other price changes)</v>
      </c>
      <c r="F787" s="484" t="s">
        <v>27</v>
      </c>
      <c r="G787" s="486" t="s">
        <v>4021</v>
      </c>
      <c r="H787" s="324"/>
      <c r="I787" s="324"/>
      <c r="J787" s="463">
        <f t="shared" si="156"/>
        <v>0</v>
      </c>
      <c r="K787" s="311" t="s">
        <v>996</v>
      </c>
      <c r="L787">
        <f t="shared" si="157"/>
        <v>6</v>
      </c>
      <c r="P787" s="14">
        <f>'STable 1.6'!E8</f>
        <v>0</v>
      </c>
    </row>
    <row r="788" spans="1:16" x14ac:dyDescent="0.2">
      <c r="A788" s="359" t="str">
        <f>B788&amp;"_"&amp;C788&amp;"_"&amp;".... "&amp;D788</f>
        <v>0787_T1.6_.... Currency and deposits 2/ (Other price changes)</v>
      </c>
      <c r="B788" s="375" t="s">
        <v>3615</v>
      </c>
      <c r="C788" s="376" t="s">
        <v>2827</v>
      </c>
      <c r="D788" s="323" t="s">
        <v>4022</v>
      </c>
      <c r="E788" s="542" t="str">
        <f>B788&amp;"_"&amp;C788&amp;"_"&amp;F788&amp;", "&amp;G788&amp;", "&amp;H788</f>
        <v>0787_T1.6_General Government, Short-term, Currency and deposits (Other price changes)</v>
      </c>
      <c r="F788" s="484" t="s">
        <v>27</v>
      </c>
      <c r="G788" s="486" t="s">
        <v>1</v>
      </c>
      <c r="H788" s="487" t="s">
        <v>4372</v>
      </c>
      <c r="I788" s="487"/>
      <c r="J788" s="463">
        <f t="shared" si="156"/>
        <v>0</v>
      </c>
      <c r="K788" s="311" t="s">
        <v>997</v>
      </c>
      <c r="L788">
        <f t="shared" si="157"/>
        <v>6</v>
      </c>
      <c r="P788" s="14">
        <f>'STable 1.6'!E9</f>
        <v>0</v>
      </c>
    </row>
    <row r="789" spans="1:16" x14ac:dyDescent="0.2">
      <c r="A789" s="359" t="str">
        <f>B789&amp;"_"&amp;C789&amp;"_"&amp;".... "&amp;D789</f>
        <v>0788_T1.6_.... Debt securities (Other price changes)</v>
      </c>
      <c r="B789" s="375" t="s">
        <v>3616</v>
      </c>
      <c r="C789" s="376" t="s">
        <v>2827</v>
      </c>
      <c r="D789" s="323" t="s">
        <v>4023</v>
      </c>
      <c r="E789" s="542" t="str">
        <f t="shared" ref="E789:E792" si="161">B789&amp;"_"&amp;C789&amp;"_"&amp;F789&amp;", "&amp;G789&amp;", "&amp;H789</f>
        <v>0788_T1.6_General Government, Short-term, Debt securities (Other price changes)</v>
      </c>
      <c r="F789" s="484" t="s">
        <v>27</v>
      </c>
      <c r="G789" s="486" t="s">
        <v>1</v>
      </c>
      <c r="H789" s="487" t="s">
        <v>4023</v>
      </c>
      <c r="I789" s="487"/>
      <c r="J789" s="463">
        <f t="shared" si="156"/>
        <v>0</v>
      </c>
      <c r="K789" s="311" t="s">
        <v>998</v>
      </c>
      <c r="L789">
        <f t="shared" si="157"/>
        <v>6</v>
      </c>
      <c r="P789" s="14">
        <f>'STable 1.6'!E10</f>
        <v>0</v>
      </c>
    </row>
    <row r="790" spans="1:16" x14ac:dyDescent="0.2">
      <c r="A790" s="359" t="str">
        <f>B790&amp;"_"&amp;C790&amp;"_"&amp;".... "&amp;D790</f>
        <v>0789_T1.6_.... Loans (Other price changes)</v>
      </c>
      <c r="B790" s="375" t="s">
        <v>3617</v>
      </c>
      <c r="C790" s="376" t="s">
        <v>2827</v>
      </c>
      <c r="D790" s="323" t="s">
        <v>4024</v>
      </c>
      <c r="E790" s="542" t="str">
        <f t="shared" si="161"/>
        <v>0789_T1.6_General Government, Short-term, Loans (Other price changes)</v>
      </c>
      <c r="F790" s="484" t="s">
        <v>27</v>
      </c>
      <c r="G790" s="486" t="s">
        <v>1</v>
      </c>
      <c r="H790" s="487" t="s">
        <v>4024</v>
      </c>
      <c r="I790" s="487"/>
      <c r="J790" s="463">
        <f t="shared" si="156"/>
        <v>0</v>
      </c>
      <c r="K790" s="311" t="s">
        <v>999</v>
      </c>
      <c r="L790">
        <f t="shared" si="157"/>
        <v>6</v>
      </c>
      <c r="P790" s="14">
        <f>'STable 1.6'!E11</f>
        <v>0</v>
      </c>
    </row>
    <row r="791" spans="1:16" x14ac:dyDescent="0.2">
      <c r="A791" s="359" t="str">
        <f>B791&amp;"_"&amp;C791&amp;"_"&amp;".... "&amp;D791</f>
        <v>0790_T1.6_.... Trade credit and advances (Other price changes)</v>
      </c>
      <c r="B791" s="375" t="s">
        <v>3618</v>
      </c>
      <c r="C791" s="376" t="s">
        <v>2827</v>
      </c>
      <c r="D791" s="323" t="s">
        <v>4025</v>
      </c>
      <c r="E791" s="542" t="str">
        <f t="shared" si="161"/>
        <v>0790_T1.6_General Government, Short-term, Trade credit and advances (Other price changes)</v>
      </c>
      <c r="F791" s="484" t="s">
        <v>27</v>
      </c>
      <c r="G791" s="486" t="s">
        <v>1</v>
      </c>
      <c r="H791" s="487" t="s">
        <v>4025</v>
      </c>
      <c r="I791" s="487"/>
      <c r="J791" s="463">
        <f t="shared" si="156"/>
        <v>0</v>
      </c>
      <c r="K791" s="311" t="s">
        <v>1000</v>
      </c>
      <c r="L791">
        <f t="shared" si="157"/>
        <v>6</v>
      </c>
      <c r="P791" s="14">
        <f>'STable 1.6'!E12</f>
        <v>0</v>
      </c>
    </row>
    <row r="792" spans="1:16" x14ac:dyDescent="0.2">
      <c r="A792" s="359" t="str">
        <f>B792&amp;"_"&amp;C792&amp;"_"&amp;".... "&amp;D792</f>
        <v>0791_T1.6_.... Other debt liabilities 3/ 4/ (Other price changes)</v>
      </c>
      <c r="B792" s="375" t="s">
        <v>3619</v>
      </c>
      <c r="C792" s="376" t="s">
        <v>2827</v>
      </c>
      <c r="D792" s="323" t="s">
        <v>4026</v>
      </c>
      <c r="E792" s="542" t="str">
        <f t="shared" si="161"/>
        <v>0791_T1.6_General Government, Short-term, Other debt liabilities (Other price changes)</v>
      </c>
      <c r="F792" s="484" t="s">
        <v>27</v>
      </c>
      <c r="G792" s="486" t="s">
        <v>1</v>
      </c>
      <c r="H792" s="487" t="s">
        <v>4373</v>
      </c>
      <c r="I792" s="487"/>
      <c r="J792" s="463">
        <f t="shared" si="156"/>
        <v>0</v>
      </c>
      <c r="K792" s="311" t="s">
        <v>1001</v>
      </c>
      <c r="L792">
        <f t="shared" si="157"/>
        <v>6</v>
      </c>
      <c r="P792" s="14">
        <f>'STable 1.6'!E13</f>
        <v>0</v>
      </c>
    </row>
    <row r="793" spans="1:16" x14ac:dyDescent="0.2">
      <c r="A793" s="359" t="str">
        <f>B793&amp;"_"&amp;C793&amp;"_"&amp;".. "&amp;D793</f>
        <v>0792_T1.6_.. Long-term (Other price changes)</v>
      </c>
      <c r="B793" s="375" t="s">
        <v>3620</v>
      </c>
      <c r="C793" s="376" t="s">
        <v>2827</v>
      </c>
      <c r="D793" s="324" t="s">
        <v>4027</v>
      </c>
      <c r="E793" s="542" t="str">
        <f>B793&amp;"_"&amp;C793&amp;"_"&amp;F793&amp;", "&amp;G793</f>
        <v>0792_T1.6_General Government, Long-term (Other price changes)</v>
      </c>
      <c r="F793" s="484" t="s">
        <v>27</v>
      </c>
      <c r="G793" s="486" t="s">
        <v>4027</v>
      </c>
      <c r="H793" s="324"/>
      <c r="I793" s="324"/>
      <c r="J793" s="463">
        <f t="shared" si="156"/>
        <v>0</v>
      </c>
      <c r="K793" s="311" t="s">
        <v>1002</v>
      </c>
      <c r="L793">
        <f t="shared" si="157"/>
        <v>6</v>
      </c>
      <c r="P793" s="14">
        <f>'STable 1.6'!E14</f>
        <v>0</v>
      </c>
    </row>
    <row r="794" spans="1:16" x14ac:dyDescent="0.2">
      <c r="A794" s="359" t="str">
        <f t="shared" ref="A794:A799" si="162">B794&amp;"_"&amp;C794&amp;"_"&amp;".... "&amp;D794</f>
        <v>0793_T1.6_.... Special drawing rights (allocations)  (Other price changes)</v>
      </c>
      <c r="B794" s="375" t="s">
        <v>3621</v>
      </c>
      <c r="C794" s="376" t="s">
        <v>2827</v>
      </c>
      <c r="D794" s="323" t="s">
        <v>4028</v>
      </c>
      <c r="E794" s="542" t="str">
        <f>B794&amp;"_"&amp;C794&amp;"_"&amp;F794&amp;", "&amp;G794&amp;", "&amp;H794</f>
        <v>0793_T1.6_General Government, Long-term, Special drawing rights (allocations)  (Other price changes)</v>
      </c>
      <c r="F794" s="484" t="s">
        <v>27</v>
      </c>
      <c r="G794" s="486" t="s">
        <v>3</v>
      </c>
      <c r="H794" s="487" t="s">
        <v>4028</v>
      </c>
      <c r="I794" s="487"/>
      <c r="J794" s="463">
        <f t="shared" si="156"/>
        <v>0</v>
      </c>
      <c r="K794" s="311" t="s">
        <v>1003</v>
      </c>
      <c r="L794">
        <f t="shared" si="157"/>
        <v>6</v>
      </c>
      <c r="P794" s="14">
        <f>'STable 1.6'!E15</f>
        <v>0</v>
      </c>
    </row>
    <row r="795" spans="1:16" x14ac:dyDescent="0.2">
      <c r="A795" s="359" t="str">
        <f t="shared" si="162"/>
        <v>0794_T1.6_.... Currency and deposits 2/ (Other price changes)</v>
      </c>
      <c r="B795" s="375" t="s">
        <v>3622</v>
      </c>
      <c r="C795" s="376" t="s">
        <v>2827</v>
      </c>
      <c r="D795" s="323" t="s">
        <v>4022</v>
      </c>
      <c r="E795" s="542" t="str">
        <f>B795&amp;"_"&amp;C795&amp;"_"&amp;F795&amp;", "&amp;G795&amp;", "&amp;H795</f>
        <v>0794_T1.6_General Government, Long-term, Currency and deposits (Other price changes)</v>
      </c>
      <c r="F795" s="484" t="s">
        <v>27</v>
      </c>
      <c r="G795" s="486" t="s">
        <v>3</v>
      </c>
      <c r="H795" s="487" t="s">
        <v>4372</v>
      </c>
      <c r="I795" s="487"/>
      <c r="J795" s="463">
        <f t="shared" si="156"/>
        <v>0</v>
      </c>
      <c r="K795" s="311" t="s">
        <v>1004</v>
      </c>
      <c r="L795">
        <f t="shared" si="157"/>
        <v>6</v>
      </c>
      <c r="P795" s="14">
        <f>'STable 1.6'!E16</f>
        <v>0</v>
      </c>
    </row>
    <row r="796" spans="1:16" x14ac:dyDescent="0.2">
      <c r="A796" s="359" t="str">
        <f t="shared" si="162"/>
        <v>0795_T1.6_.... Debt securities (Other price changes)</v>
      </c>
      <c r="B796" s="375" t="s">
        <v>3623</v>
      </c>
      <c r="C796" s="376" t="s">
        <v>2827</v>
      </c>
      <c r="D796" s="323" t="s">
        <v>4023</v>
      </c>
      <c r="E796" s="542" t="str">
        <f t="shared" ref="E796:E799" si="163">B796&amp;"_"&amp;C796&amp;"_"&amp;F796&amp;", "&amp;G796&amp;", "&amp;H796</f>
        <v>0795_T1.6_General Government, Long-term, Debt securities (Other price changes)</v>
      </c>
      <c r="F796" s="484" t="s">
        <v>27</v>
      </c>
      <c r="G796" s="486" t="s">
        <v>3</v>
      </c>
      <c r="H796" s="487" t="s">
        <v>4023</v>
      </c>
      <c r="I796" s="487"/>
      <c r="J796" s="463">
        <f t="shared" si="156"/>
        <v>0</v>
      </c>
      <c r="K796" s="311" t="s">
        <v>1005</v>
      </c>
      <c r="L796">
        <f t="shared" si="157"/>
        <v>6</v>
      </c>
      <c r="P796" s="14">
        <f>'STable 1.6'!E17</f>
        <v>0</v>
      </c>
    </row>
    <row r="797" spans="1:16" x14ac:dyDescent="0.2">
      <c r="A797" s="359" t="str">
        <f t="shared" si="162"/>
        <v>0796_T1.6_.... Loans (Other price changes)</v>
      </c>
      <c r="B797" s="375" t="s">
        <v>3624</v>
      </c>
      <c r="C797" s="376" t="s">
        <v>2827</v>
      </c>
      <c r="D797" s="323" t="s">
        <v>4024</v>
      </c>
      <c r="E797" s="542" t="str">
        <f t="shared" si="163"/>
        <v>0796_T1.6_General Government, Long-term, Loans (Other price changes)</v>
      </c>
      <c r="F797" s="484" t="s">
        <v>27</v>
      </c>
      <c r="G797" s="486" t="s">
        <v>3</v>
      </c>
      <c r="H797" s="487" t="s">
        <v>4024</v>
      </c>
      <c r="I797" s="487"/>
      <c r="J797" s="463">
        <f t="shared" si="156"/>
        <v>0</v>
      </c>
      <c r="K797" s="311" t="s">
        <v>1006</v>
      </c>
      <c r="L797">
        <f t="shared" si="157"/>
        <v>6</v>
      </c>
      <c r="P797" s="14">
        <f>'STable 1.6'!E18</f>
        <v>0</v>
      </c>
    </row>
    <row r="798" spans="1:16" x14ac:dyDescent="0.2">
      <c r="A798" s="359" t="str">
        <f t="shared" si="162"/>
        <v>0797_T1.6_.... Trade credit and advances (Other price changes)</v>
      </c>
      <c r="B798" s="375" t="s">
        <v>3625</v>
      </c>
      <c r="C798" s="376" t="s">
        <v>2827</v>
      </c>
      <c r="D798" s="323" t="s">
        <v>4025</v>
      </c>
      <c r="E798" s="542" t="str">
        <f t="shared" si="163"/>
        <v>0797_T1.6_General Government, Long-term, Trade credit and advances (Other price changes)</v>
      </c>
      <c r="F798" s="484" t="s">
        <v>27</v>
      </c>
      <c r="G798" s="486" t="s">
        <v>3</v>
      </c>
      <c r="H798" s="487" t="s">
        <v>4025</v>
      </c>
      <c r="I798" s="487"/>
      <c r="J798" s="463">
        <f t="shared" si="156"/>
        <v>0</v>
      </c>
      <c r="K798" s="311" t="s">
        <v>1007</v>
      </c>
      <c r="L798">
        <f t="shared" si="157"/>
        <v>6</v>
      </c>
      <c r="P798" s="14">
        <f>'STable 1.6'!E19</f>
        <v>0</v>
      </c>
    </row>
    <row r="799" spans="1:16" x14ac:dyDescent="0.2">
      <c r="A799" s="359" t="str">
        <f t="shared" si="162"/>
        <v>0798_T1.6_.... Other debt liabilities 3/ (Other price changes)</v>
      </c>
      <c r="B799" s="375" t="s">
        <v>3626</v>
      </c>
      <c r="C799" s="376" t="s">
        <v>2827</v>
      </c>
      <c r="D799" s="323" t="s">
        <v>4029</v>
      </c>
      <c r="E799" s="542" t="str">
        <f t="shared" si="163"/>
        <v>0798_T1.6_General Government, Long-term, Other debt liabilities (Other price changes)</v>
      </c>
      <c r="F799" s="484" t="s">
        <v>27</v>
      </c>
      <c r="G799" s="486" t="s">
        <v>3</v>
      </c>
      <c r="H799" s="487" t="s">
        <v>4373</v>
      </c>
      <c r="I799" s="487"/>
      <c r="J799" s="463">
        <f t="shared" si="156"/>
        <v>0</v>
      </c>
      <c r="K799" s="311" t="s">
        <v>1008</v>
      </c>
      <c r="L799">
        <f t="shared" si="157"/>
        <v>6</v>
      </c>
      <c r="P799" s="14">
        <f>'STable 1.6'!E20</f>
        <v>0</v>
      </c>
    </row>
    <row r="800" spans="1:16" x14ac:dyDescent="0.2">
      <c r="A800" s="359" t="str">
        <f>B800&amp;"_"&amp;C800&amp;"_"&amp;D800</f>
        <v>0799_T1.6_Central Bank (Other price changes)</v>
      </c>
      <c r="B800" s="375" t="s">
        <v>3627</v>
      </c>
      <c r="C800" s="376" t="s">
        <v>2827</v>
      </c>
      <c r="D800" s="325" t="s">
        <v>4030</v>
      </c>
      <c r="E800" s="542" t="str">
        <f>B800&amp;"_"&amp;C800&amp;"_"&amp;F800</f>
        <v>0799_T1.6_Central Bank (Other price changes)</v>
      </c>
      <c r="F800" s="484" t="s">
        <v>4030</v>
      </c>
      <c r="G800" s="325"/>
      <c r="H800" s="325"/>
      <c r="I800" s="325"/>
      <c r="J800" s="463">
        <f t="shared" si="156"/>
        <v>0</v>
      </c>
      <c r="K800" s="311" t="s">
        <v>1009</v>
      </c>
      <c r="L800">
        <f t="shared" si="157"/>
        <v>6</v>
      </c>
      <c r="P800" s="14">
        <f>'STable 1.6'!E21</f>
        <v>0</v>
      </c>
    </row>
    <row r="801" spans="1:16" x14ac:dyDescent="0.2">
      <c r="A801" s="359" t="str">
        <f>B801&amp;"_"&amp;C801&amp;"_"&amp;".. "&amp;D801</f>
        <v>0800_T1.6_.. Short-term (Other price changes)</v>
      </c>
      <c r="B801" s="375" t="s">
        <v>3628</v>
      </c>
      <c r="C801" s="376" t="s">
        <v>2827</v>
      </c>
      <c r="D801" s="324" t="s">
        <v>4021</v>
      </c>
      <c r="E801" s="542" t="str">
        <f>B801&amp;"_"&amp;C801&amp;"_"&amp;F801&amp;", "&amp;G801</f>
        <v>0800_T1.6_Central Bank, Short-term (Other price changes)</v>
      </c>
      <c r="F801" s="484" t="s">
        <v>55</v>
      </c>
      <c r="G801" s="486" t="s">
        <v>4021</v>
      </c>
      <c r="H801" s="324"/>
      <c r="I801" s="324"/>
      <c r="J801" s="463">
        <f t="shared" si="156"/>
        <v>0</v>
      </c>
      <c r="K801" s="311" t="s">
        <v>1010</v>
      </c>
      <c r="L801">
        <f t="shared" si="157"/>
        <v>6</v>
      </c>
      <c r="P801" s="14">
        <f>'STable 1.6'!E22</f>
        <v>0</v>
      </c>
    </row>
    <row r="802" spans="1:16" x14ac:dyDescent="0.2">
      <c r="A802" s="359" t="str">
        <f>B802&amp;"_"&amp;C802&amp;"_"&amp;".... "&amp;D802</f>
        <v>0801_T1.6_.... Currency and deposits 2/ (Other price changes)</v>
      </c>
      <c r="B802" s="375" t="s">
        <v>3629</v>
      </c>
      <c r="C802" s="376" t="s">
        <v>2827</v>
      </c>
      <c r="D802" s="323" t="s">
        <v>4022</v>
      </c>
      <c r="E802" s="542" t="str">
        <f>B802&amp;"_"&amp;C802&amp;"_"&amp;F802&amp;", "&amp;G802&amp;", "&amp;H802</f>
        <v>0801_T1.6_Central Bank, Short-term, Currency and deposits (Other price changes)</v>
      </c>
      <c r="F802" s="484" t="s">
        <v>55</v>
      </c>
      <c r="G802" s="486" t="s">
        <v>1</v>
      </c>
      <c r="H802" s="487" t="s">
        <v>4372</v>
      </c>
      <c r="I802" s="487"/>
      <c r="J802" s="463">
        <f t="shared" si="156"/>
        <v>0</v>
      </c>
      <c r="K802" s="311" t="s">
        <v>1011</v>
      </c>
      <c r="L802">
        <f t="shared" si="157"/>
        <v>6</v>
      </c>
      <c r="P802" s="14">
        <f>'STable 1.6'!E23</f>
        <v>0</v>
      </c>
    </row>
    <row r="803" spans="1:16" x14ac:dyDescent="0.2">
      <c r="A803" s="359" t="str">
        <f>B803&amp;"_"&amp;C803&amp;"_"&amp;".... "&amp;D803</f>
        <v>0802_T1.6_.... Debt securities (Other price changes)</v>
      </c>
      <c r="B803" s="375" t="s">
        <v>3630</v>
      </c>
      <c r="C803" s="376" t="s">
        <v>2827</v>
      </c>
      <c r="D803" s="323" t="s">
        <v>4023</v>
      </c>
      <c r="E803" s="542" t="str">
        <f t="shared" ref="E803:E806" si="164">B803&amp;"_"&amp;C803&amp;"_"&amp;F803&amp;", "&amp;G803&amp;", "&amp;H803</f>
        <v>0802_T1.6_Central Bank, Short-term, Debt securities (Other price changes)</v>
      </c>
      <c r="F803" s="484" t="s">
        <v>55</v>
      </c>
      <c r="G803" s="486" t="s">
        <v>1</v>
      </c>
      <c r="H803" s="487" t="s">
        <v>4023</v>
      </c>
      <c r="I803" s="487"/>
      <c r="J803" s="463">
        <f t="shared" si="156"/>
        <v>0</v>
      </c>
      <c r="K803" s="311" t="s">
        <v>1012</v>
      </c>
      <c r="L803">
        <f t="shared" si="157"/>
        <v>6</v>
      </c>
      <c r="P803" s="14">
        <f>'STable 1.6'!E24</f>
        <v>0</v>
      </c>
    </row>
    <row r="804" spans="1:16" x14ac:dyDescent="0.2">
      <c r="A804" s="359" t="str">
        <f>B804&amp;"_"&amp;C804&amp;"_"&amp;".... "&amp;D804</f>
        <v>0803_T1.6_.... Loans (Other price changes)</v>
      </c>
      <c r="B804" s="375" t="s">
        <v>3631</v>
      </c>
      <c r="C804" s="376" t="s">
        <v>2827</v>
      </c>
      <c r="D804" s="323" t="s">
        <v>4024</v>
      </c>
      <c r="E804" s="542" t="str">
        <f t="shared" si="164"/>
        <v>0803_T1.6_Central Bank, Short-term, Loans (Other price changes)</v>
      </c>
      <c r="F804" s="484" t="s">
        <v>55</v>
      </c>
      <c r="G804" s="486" t="s">
        <v>1</v>
      </c>
      <c r="H804" s="487" t="s">
        <v>4024</v>
      </c>
      <c r="I804" s="487"/>
      <c r="J804" s="463">
        <f t="shared" si="156"/>
        <v>0</v>
      </c>
      <c r="K804" s="311" t="s">
        <v>1013</v>
      </c>
      <c r="L804">
        <f t="shared" si="157"/>
        <v>6</v>
      </c>
      <c r="P804" s="14">
        <f>'STable 1.6'!E25</f>
        <v>0</v>
      </c>
    </row>
    <row r="805" spans="1:16" x14ac:dyDescent="0.2">
      <c r="A805" s="359" t="str">
        <f>B805&amp;"_"&amp;C805&amp;"_"&amp;".... "&amp;D805</f>
        <v>0804_T1.6_.... Trade credit and advances (Other price changes)</v>
      </c>
      <c r="B805" s="375" t="s">
        <v>3632</v>
      </c>
      <c r="C805" s="376" t="s">
        <v>2827</v>
      </c>
      <c r="D805" s="323" t="s">
        <v>4025</v>
      </c>
      <c r="E805" s="542" t="str">
        <f t="shared" si="164"/>
        <v>0804_T1.6_Central Bank, Short-term, Trade credit and advances (Other price changes)</v>
      </c>
      <c r="F805" s="484" t="s">
        <v>55</v>
      </c>
      <c r="G805" s="486" t="s">
        <v>1</v>
      </c>
      <c r="H805" s="487" t="s">
        <v>4025</v>
      </c>
      <c r="I805" s="487"/>
      <c r="J805" s="463">
        <f t="shared" si="156"/>
        <v>0</v>
      </c>
      <c r="K805" s="311" t="s">
        <v>1014</v>
      </c>
      <c r="L805">
        <f t="shared" si="157"/>
        <v>6</v>
      </c>
      <c r="P805" s="14">
        <f>'STable 1.6'!E26</f>
        <v>0</v>
      </c>
    </row>
    <row r="806" spans="1:16" x14ac:dyDescent="0.2">
      <c r="A806" s="359" t="str">
        <f>B806&amp;"_"&amp;C806&amp;"_"&amp;".... "&amp;D806</f>
        <v>0805_T1.6_.... Other debt liabilities 3/ 4/ (Other price changes)</v>
      </c>
      <c r="B806" s="375" t="s">
        <v>3633</v>
      </c>
      <c r="C806" s="376" t="s">
        <v>2827</v>
      </c>
      <c r="D806" s="323" t="s">
        <v>4026</v>
      </c>
      <c r="E806" s="542" t="str">
        <f t="shared" si="164"/>
        <v>0805_T1.6_Central Bank, Short-term, Other debt liabilities (Other price changes)</v>
      </c>
      <c r="F806" s="484" t="s">
        <v>55</v>
      </c>
      <c r="G806" s="486" t="s">
        <v>1</v>
      </c>
      <c r="H806" s="487" t="s">
        <v>4373</v>
      </c>
      <c r="I806" s="487"/>
      <c r="J806" s="463">
        <f t="shared" si="156"/>
        <v>0</v>
      </c>
      <c r="K806" s="311" t="s">
        <v>1015</v>
      </c>
      <c r="L806">
        <f t="shared" si="157"/>
        <v>6</v>
      </c>
      <c r="P806" s="14">
        <f>'STable 1.6'!E27</f>
        <v>0</v>
      </c>
    </row>
    <row r="807" spans="1:16" x14ac:dyDescent="0.2">
      <c r="A807" s="359" t="str">
        <f>B807&amp;"_"&amp;C807&amp;"_"&amp;".. "&amp;D807</f>
        <v>0806_T1.6_.. Long-term (Other price changes)</v>
      </c>
      <c r="B807" s="375" t="s">
        <v>3634</v>
      </c>
      <c r="C807" s="376" t="s">
        <v>2827</v>
      </c>
      <c r="D807" s="324" t="s">
        <v>4027</v>
      </c>
      <c r="E807" s="542" t="str">
        <f>B807&amp;"_"&amp;C807&amp;"_"&amp;F807&amp;", "&amp;G807</f>
        <v>0806_T1.6_Central Bank, Long-term (Other price changes)</v>
      </c>
      <c r="F807" s="484" t="s">
        <v>55</v>
      </c>
      <c r="G807" s="486" t="s">
        <v>4027</v>
      </c>
      <c r="H807" s="324"/>
      <c r="I807" s="324"/>
      <c r="J807" s="463">
        <f t="shared" si="156"/>
        <v>0</v>
      </c>
      <c r="K807" s="311" t="s">
        <v>1016</v>
      </c>
      <c r="L807">
        <f t="shared" si="157"/>
        <v>6</v>
      </c>
      <c r="P807" s="14">
        <f>'STable 1.6'!E28</f>
        <v>0</v>
      </c>
    </row>
    <row r="808" spans="1:16" x14ac:dyDescent="0.2">
      <c r="A808" s="359" t="str">
        <f t="shared" ref="A808:A813" si="165">B808&amp;"_"&amp;C808&amp;"_"&amp;".... "&amp;D808</f>
        <v>0807_T1.6_.... Special drawing rights (allocations)  (Other price changes)</v>
      </c>
      <c r="B808" s="375" t="s">
        <v>3635</v>
      </c>
      <c r="C808" s="376" t="s">
        <v>2827</v>
      </c>
      <c r="D808" s="323" t="s">
        <v>4028</v>
      </c>
      <c r="E808" s="542" t="str">
        <f>B808&amp;"_"&amp;C808&amp;"_"&amp;F808&amp;", "&amp;G808&amp;", "&amp;H808</f>
        <v>0807_T1.6_Central Bank, Long-term, Special drawing rights (allocations)  (Other price changes)</v>
      </c>
      <c r="F808" s="484" t="s">
        <v>55</v>
      </c>
      <c r="G808" s="486" t="s">
        <v>3</v>
      </c>
      <c r="H808" s="487" t="s">
        <v>4028</v>
      </c>
      <c r="I808" s="487"/>
      <c r="J808" s="463">
        <f t="shared" si="156"/>
        <v>0</v>
      </c>
      <c r="K808" s="311" t="s">
        <v>1017</v>
      </c>
      <c r="L808">
        <f t="shared" si="157"/>
        <v>6</v>
      </c>
      <c r="P808" s="14">
        <f>'STable 1.6'!E29</f>
        <v>0</v>
      </c>
    </row>
    <row r="809" spans="1:16" x14ac:dyDescent="0.2">
      <c r="A809" s="359" t="str">
        <f t="shared" si="165"/>
        <v>0808_T1.6_.... Currency and deposits 2/ (Other price changes)</v>
      </c>
      <c r="B809" s="375" t="s">
        <v>3636</v>
      </c>
      <c r="C809" s="376" t="s">
        <v>2827</v>
      </c>
      <c r="D809" s="323" t="s">
        <v>4022</v>
      </c>
      <c r="E809" s="542" t="str">
        <f>B809&amp;"_"&amp;C809&amp;"_"&amp;F809&amp;", "&amp;G809&amp;", "&amp;H809</f>
        <v>0808_T1.6_Central Bank, Long-term, Currency and deposits (Other price changes)</v>
      </c>
      <c r="F809" s="484" t="s">
        <v>55</v>
      </c>
      <c r="G809" s="486" t="s">
        <v>3</v>
      </c>
      <c r="H809" s="487" t="s">
        <v>4372</v>
      </c>
      <c r="I809" s="487"/>
      <c r="J809" s="463">
        <f t="shared" si="156"/>
        <v>0</v>
      </c>
      <c r="K809" s="311" t="s">
        <v>1018</v>
      </c>
      <c r="L809">
        <f t="shared" si="157"/>
        <v>6</v>
      </c>
      <c r="P809" s="14">
        <f>'STable 1.6'!E30</f>
        <v>0</v>
      </c>
    </row>
    <row r="810" spans="1:16" x14ac:dyDescent="0.2">
      <c r="A810" s="359" t="str">
        <f t="shared" si="165"/>
        <v>0809_T1.6_.... Debt securities (Other price changes)</v>
      </c>
      <c r="B810" s="375" t="s">
        <v>3637</v>
      </c>
      <c r="C810" s="376" t="s">
        <v>2827</v>
      </c>
      <c r="D810" s="323" t="s">
        <v>4023</v>
      </c>
      <c r="E810" s="542" t="str">
        <f t="shared" ref="E810:E813" si="166">B810&amp;"_"&amp;C810&amp;"_"&amp;F810&amp;", "&amp;G810&amp;", "&amp;H810</f>
        <v>0809_T1.6_Central Bank, Long-term, Debt securities (Other price changes)</v>
      </c>
      <c r="F810" s="484" t="s">
        <v>55</v>
      </c>
      <c r="G810" s="486" t="s">
        <v>3</v>
      </c>
      <c r="H810" s="487" t="s">
        <v>4023</v>
      </c>
      <c r="I810" s="487"/>
      <c r="J810" s="463">
        <f t="shared" si="156"/>
        <v>0</v>
      </c>
      <c r="K810" s="311" t="s">
        <v>1019</v>
      </c>
      <c r="L810">
        <f t="shared" si="157"/>
        <v>6</v>
      </c>
      <c r="P810" s="14">
        <f>'STable 1.6'!E31</f>
        <v>0</v>
      </c>
    </row>
    <row r="811" spans="1:16" x14ac:dyDescent="0.2">
      <c r="A811" s="359" t="str">
        <f t="shared" si="165"/>
        <v>0810_T1.6_.... Loans (Other price changes)</v>
      </c>
      <c r="B811" s="375" t="s">
        <v>3638</v>
      </c>
      <c r="C811" s="376" t="s">
        <v>2827</v>
      </c>
      <c r="D811" s="323" t="s">
        <v>4024</v>
      </c>
      <c r="E811" s="542" t="str">
        <f t="shared" si="166"/>
        <v>0810_T1.6_Central Bank, Long-term, Loans (Other price changes)</v>
      </c>
      <c r="F811" s="484" t="s">
        <v>55</v>
      </c>
      <c r="G811" s="486" t="s">
        <v>3</v>
      </c>
      <c r="H811" s="487" t="s">
        <v>4024</v>
      </c>
      <c r="I811" s="487"/>
      <c r="J811" s="463">
        <f t="shared" si="156"/>
        <v>0</v>
      </c>
      <c r="K811" s="311" t="s">
        <v>1020</v>
      </c>
      <c r="L811">
        <f t="shared" si="157"/>
        <v>6</v>
      </c>
      <c r="P811" s="14">
        <f>'STable 1.6'!E32</f>
        <v>0</v>
      </c>
    </row>
    <row r="812" spans="1:16" x14ac:dyDescent="0.2">
      <c r="A812" s="359" t="str">
        <f t="shared" si="165"/>
        <v>0811_T1.6_.... Trade credit and advances (Other price changes)</v>
      </c>
      <c r="B812" s="375" t="s">
        <v>3639</v>
      </c>
      <c r="C812" s="376" t="s">
        <v>2827</v>
      </c>
      <c r="D812" s="323" t="s">
        <v>4025</v>
      </c>
      <c r="E812" s="542" t="str">
        <f t="shared" si="166"/>
        <v>0811_T1.6_Central Bank, Long-term, Trade credit and advances (Other price changes)</v>
      </c>
      <c r="F812" s="484" t="s">
        <v>55</v>
      </c>
      <c r="G812" s="486" t="s">
        <v>3</v>
      </c>
      <c r="H812" s="487" t="s">
        <v>4025</v>
      </c>
      <c r="I812" s="487"/>
      <c r="J812" s="463">
        <f t="shared" si="156"/>
        <v>0</v>
      </c>
      <c r="K812" s="311" t="s">
        <v>1021</v>
      </c>
      <c r="L812">
        <f t="shared" si="157"/>
        <v>6</v>
      </c>
      <c r="P812" s="14">
        <f>'STable 1.6'!E33</f>
        <v>0</v>
      </c>
    </row>
    <row r="813" spans="1:16" x14ac:dyDescent="0.2">
      <c r="A813" s="359" t="str">
        <f t="shared" si="165"/>
        <v>0812_T1.6_.... Other debt liabilities 3/ (Other price changes)</v>
      </c>
      <c r="B813" s="375" t="s">
        <v>3640</v>
      </c>
      <c r="C813" s="376" t="s">
        <v>2827</v>
      </c>
      <c r="D813" s="323" t="s">
        <v>4029</v>
      </c>
      <c r="E813" s="542" t="str">
        <f t="shared" si="166"/>
        <v>0812_T1.6_Central Bank, Long-term, Other debt liabilities (Other price changes)</v>
      </c>
      <c r="F813" s="484" t="s">
        <v>55</v>
      </c>
      <c r="G813" s="486" t="s">
        <v>3</v>
      </c>
      <c r="H813" s="487" t="s">
        <v>4373</v>
      </c>
      <c r="I813" s="487"/>
      <c r="J813" s="463">
        <f t="shared" si="156"/>
        <v>0</v>
      </c>
      <c r="K813" s="311" t="s">
        <v>1022</v>
      </c>
      <c r="L813">
        <f t="shared" si="157"/>
        <v>6</v>
      </c>
      <c r="P813" s="14">
        <f>'STable 1.6'!E34</f>
        <v>0</v>
      </c>
    </row>
    <row r="814" spans="1:16" x14ac:dyDescent="0.2">
      <c r="A814" s="359" t="str">
        <f>B814&amp;"_"&amp;C814&amp;"_"&amp;D814</f>
        <v>0813_T1.6_Deposit-taking Corporations, except the Central Bank (Other price changes)</v>
      </c>
      <c r="B814" s="375" t="s">
        <v>3641</v>
      </c>
      <c r="C814" s="376" t="s">
        <v>2827</v>
      </c>
      <c r="D814" s="326" t="s">
        <v>4031</v>
      </c>
      <c r="E814" s="542" t="str">
        <f>B814&amp;"_"&amp;C814&amp;"_"&amp;F814</f>
        <v>0813_T1.6_Deposit-taking Corporations, except the Central Bank (Other price changes)</v>
      </c>
      <c r="F814" s="326" t="s">
        <v>4031</v>
      </c>
      <c r="G814" s="326"/>
      <c r="H814" s="326"/>
      <c r="I814" s="326"/>
      <c r="J814" s="463">
        <f t="shared" si="156"/>
        <v>0</v>
      </c>
      <c r="K814" s="311" t="s">
        <v>1023</v>
      </c>
      <c r="L814">
        <f t="shared" si="157"/>
        <v>6</v>
      </c>
      <c r="P814" s="14">
        <f>'STable 1.6'!E35</f>
        <v>0</v>
      </c>
    </row>
    <row r="815" spans="1:16" x14ac:dyDescent="0.2">
      <c r="A815" s="359" t="str">
        <f>B815&amp;"_"&amp;C815&amp;"_"&amp;".. "&amp;D815</f>
        <v>0814_T1.6_.. Short-term (Other price changes)</v>
      </c>
      <c r="B815" s="375" t="s">
        <v>3642</v>
      </c>
      <c r="C815" s="376" t="s">
        <v>2827</v>
      </c>
      <c r="D815" s="324" t="s">
        <v>4021</v>
      </c>
      <c r="E815" s="542" t="str">
        <f>B815&amp;"_"&amp;C815&amp;"_"&amp;F815&amp;", "&amp;G815</f>
        <v>0814_T1.6_Deposit-taking Corporations, except the Central Bank, Short-term (Other price changes)</v>
      </c>
      <c r="F815" s="326" t="s">
        <v>174</v>
      </c>
      <c r="G815" s="486" t="s">
        <v>4021</v>
      </c>
      <c r="H815" s="324"/>
      <c r="I815" s="324"/>
      <c r="J815" s="463">
        <f t="shared" si="156"/>
        <v>0</v>
      </c>
      <c r="K815" s="311" t="s">
        <v>1024</v>
      </c>
      <c r="L815">
        <f t="shared" si="157"/>
        <v>6</v>
      </c>
      <c r="P815" s="14">
        <f>'STable 1.6'!E36</f>
        <v>0</v>
      </c>
    </row>
    <row r="816" spans="1:16" x14ac:dyDescent="0.2">
      <c r="A816" s="359" t="str">
        <f>B816&amp;"_"&amp;C816&amp;"_"&amp;".... "&amp;D816</f>
        <v>0815_T1.6_.... Currency and deposits 2/ (Other price changes)</v>
      </c>
      <c r="B816" s="375" t="s">
        <v>3643</v>
      </c>
      <c r="C816" s="376" t="s">
        <v>2827</v>
      </c>
      <c r="D816" s="323" t="s">
        <v>4022</v>
      </c>
      <c r="E816" s="542" t="str">
        <f>B816&amp;"_"&amp;C816&amp;"_"&amp;F816&amp;", "&amp;G816&amp;", "&amp;H816</f>
        <v>0815_T1.6_Deposit-taking Corporations, except the Central Bank, Short-term, Currency and deposits (Other price changes)</v>
      </c>
      <c r="F816" s="326" t="s">
        <v>174</v>
      </c>
      <c r="G816" s="486" t="s">
        <v>1</v>
      </c>
      <c r="H816" s="487" t="s">
        <v>4372</v>
      </c>
      <c r="I816" s="487"/>
      <c r="J816" s="463">
        <f t="shared" si="156"/>
        <v>0</v>
      </c>
      <c r="K816" s="311" t="s">
        <v>1025</v>
      </c>
      <c r="L816">
        <f t="shared" si="157"/>
        <v>6</v>
      </c>
      <c r="P816" s="14">
        <f>'STable 1.6'!E37</f>
        <v>0</v>
      </c>
    </row>
    <row r="817" spans="1:16" x14ac:dyDescent="0.2">
      <c r="A817" s="359" t="str">
        <f>B817&amp;"_"&amp;C817&amp;"_"&amp;".... "&amp;D817</f>
        <v>0816_T1.6_.... Debt securities (Other price changes)</v>
      </c>
      <c r="B817" s="375" t="s">
        <v>3644</v>
      </c>
      <c r="C817" s="376" t="s">
        <v>2827</v>
      </c>
      <c r="D817" s="323" t="s">
        <v>4023</v>
      </c>
      <c r="E817" s="542" t="str">
        <f t="shared" ref="E817:E820" si="167">B817&amp;"_"&amp;C817&amp;"_"&amp;F817&amp;", "&amp;G817&amp;", "&amp;H817</f>
        <v>0816_T1.6_Deposit-taking Corporations, except the Central Bank, Short-term, Debt securities (Other price changes)</v>
      </c>
      <c r="F817" s="326" t="s">
        <v>174</v>
      </c>
      <c r="G817" s="486" t="s">
        <v>1</v>
      </c>
      <c r="H817" s="487" t="s">
        <v>4023</v>
      </c>
      <c r="I817" s="487"/>
      <c r="J817" s="463">
        <f t="shared" si="156"/>
        <v>0</v>
      </c>
      <c r="K817" s="311" t="s">
        <v>1026</v>
      </c>
      <c r="L817">
        <f t="shared" si="157"/>
        <v>6</v>
      </c>
      <c r="P817" s="14">
        <f>'STable 1.6'!E38</f>
        <v>0</v>
      </c>
    </row>
    <row r="818" spans="1:16" x14ac:dyDescent="0.2">
      <c r="A818" s="359" t="str">
        <f>B818&amp;"_"&amp;C818&amp;"_"&amp;".... "&amp;D818</f>
        <v>0817_T1.6_.... Loans (Other price changes)</v>
      </c>
      <c r="B818" s="375" t="s">
        <v>3645</v>
      </c>
      <c r="C818" s="376" t="s">
        <v>2827</v>
      </c>
      <c r="D818" s="323" t="s">
        <v>4024</v>
      </c>
      <c r="E818" s="542" t="str">
        <f t="shared" si="167"/>
        <v>0817_T1.6_Deposit-taking Corporations, except the Central Bank, Short-term, Loans (Other price changes)</v>
      </c>
      <c r="F818" s="326" t="s">
        <v>174</v>
      </c>
      <c r="G818" s="486" t="s">
        <v>1</v>
      </c>
      <c r="H818" s="487" t="s">
        <v>4024</v>
      </c>
      <c r="I818" s="487"/>
      <c r="J818" s="463">
        <f t="shared" si="156"/>
        <v>0</v>
      </c>
      <c r="K818" s="311" t="s">
        <v>1027</v>
      </c>
      <c r="L818">
        <f t="shared" si="157"/>
        <v>6</v>
      </c>
      <c r="P818" s="14">
        <f>'STable 1.6'!E39</f>
        <v>0</v>
      </c>
    </row>
    <row r="819" spans="1:16" x14ac:dyDescent="0.2">
      <c r="A819" s="359" t="str">
        <f>B819&amp;"_"&amp;C819&amp;"_"&amp;".... "&amp;D819</f>
        <v>0818_T1.6_.... Trade credit and advances (Other price changes)</v>
      </c>
      <c r="B819" s="375" t="s">
        <v>3646</v>
      </c>
      <c r="C819" s="376" t="s">
        <v>2827</v>
      </c>
      <c r="D819" s="323" t="s">
        <v>4025</v>
      </c>
      <c r="E819" s="542" t="str">
        <f t="shared" si="167"/>
        <v>0818_T1.6_Deposit-taking Corporations, except the Central Bank, Short-term, Trade credit and advances (Other price changes)</v>
      </c>
      <c r="F819" s="326" t="s">
        <v>174</v>
      </c>
      <c r="G819" s="486" t="s">
        <v>1</v>
      </c>
      <c r="H819" s="487" t="s">
        <v>4025</v>
      </c>
      <c r="I819" s="487"/>
      <c r="J819" s="463">
        <f t="shared" si="156"/>
        <v>0</v>
      </c>
      <c r="K819" s="311" t="s">
        <v>1028</v>
      </c>
      <c r="L819">
        <f t="shared" si="157"/>
        <v>6</v>
      </c>
      <c r="P819" s="14">
        <f>'STable 1.6'!E40</f>
        <v>0</v>
      </c>
    </row>
    <row r="820" spans="1:16" x14ac:dyDescent="0.2">
      <c r="A820" s="359" t="str">
        <f>B820&amp;"_"&amp;C820&amp;"_"&amp;".... "&amp;D820</f>
        <v>0819_T1.6_.... Other debt liabilities 3/ 4/ (Other price changes)</v>
      </c>
      <c r="B820" s="375" t="s">
        <v>3647</v>
      </c>
      <c r="C820" s="376" t="s">
        <v>2827</v>
      </c>
      <c r="D820" s="323" t="s">
        <v>4026</v>
      </c>
      <c r="E820" s="542" t="str">
        <f t="shared" si="167"/>
        <v>0819_T1.6_Deposit-taking Corporations, except the Central Bank, Short-term, Other debt liabilities (Other price changes)</v>
      </c>
      <c r="F820" s="326" t="s">
        <v>174</v>
      </c>
      <c r="G820" s="486" t="s">
        <v>1</v>
      </c>
      <c r="H820" s="487" t="s">
        <v>4373</v>
      </c>
      <c r="I820" s="487"/>
      <c r="J820" s="463">
        <f t="shared" si="156"/>
        <v>0</v>
      </c>
      <c r="K820" s="311" t="s">
        <v>1029</v>
      </c>
      <c r="L820">
        <f t="shared" si="157"/>
        <v>6</v>
      </c>
      <c r="P820" s="14">
        <f>'STable 1.6'!E41</f>
        <v>0</v>
      </c>
    </row>
    <row r="821" spans="1:16" x14ac:dyDescent="0.2">
      <c r="A821" s="359" t="str">
        <f>B821&amp;"_"&amp;C821&amp;"_"&amp;".. "&amp;D821</f>
        <v>0820_T1.6_.. Long-term (Other price changes)</v>
      </c>
      <c r="B821" s="375" t="s">
        <v>3648</v>
      </c>
      <c r="C821" s="376" t="s">
        <v>2827</v>
      </c>
      <c r="D821" s="324" t="s">
        <v>4027</v>
      </c>
      <c r="E821" s="542" t="str">
        <f>B821&amp;"_"&amp;C821&amp;"_"&amp;F821&amp;", "&amp;G821</f>
        <v>0820_T1.6_Deposit-taking Corporations, except the Central Bank, Long-term (Other price changes)</v>
      </c>
      <c r="F821" s="326" t="s">
        <v>174</v>
      </c>
      <c r="G821" s="486" t="s">
        <v>4027</v>
      </c>
      <c r="H821" s="324"/>
      <c r="I821" s="324"/>
      <c r="J821" s="463">
        <f t="shared" si="156"/>
        <v>0</v>
      </c>
      <c r="K821" s="311" t="s">
        <v>1030</v>
      </c>
      <c r="L821">
        <f t="shared" si="157"/>
        <v>6</v>
      </c>
      <c r="P821" s="14">
        <f>'STable 1.6'!E42</f>
        <v>0</v>
      </c>
    </row>
    <row r="822" spans="1:16" x14ac:dyDescent="0.2">
      <c r="A822" s="359" t="str">
        <f>B822&amp;"_"&amp;C822&amp;"_"&amp;".... "&amp;D822</f>
        <v>0821_T1.6_.... Currency and deposits 2/ (Other price changes)</v>
      </c>
      <c r="B822" s="375" t="s">
        <v>3649</v>
      </c>
      <c r="C822" s="376" t="s">
        <v>2827</v>
      </c>
      <c r="D822" s="323" t="s">
        <v>4022</v>
      </c>
      <c r="E822" s="542" t="str">
        <f>B822&amp;"_"&amp;C822&amp;"_"&amp;F822&amp;", "&amp;G822&amp;", "&amp;H822</f>
        <v>0821_T1.6_Deposit-taking Corporations, except the Central Bank, Long-term, Currency and deposits (Other price changes)</v>
      </c>
      <c r="F822" s="326" t="s">
        <v>174</v>
      </c>
      <c r="G822" s="486" t="s">
        <v>3</v>
      </c>
      <c r="H822" s="487" t="s">
        <v>4372</v>
      </c>
      <c r="I822" s="487"/>
      <c r="J822" s="463">
        <f t="shared" si="156"/>
        <v>0</v>
      </c>
      <c r="K822" s="311" t="s">
        <v>1031</v>
      </c>
      <c r="L822">
        <f t="shared" si="157"/>
        <v>6</v>
      </c>
      <c r="P822" s="14">
        <f>'STable 1.6'!E43</f>
        <v>0</v>
      </c>
    </row>
    <row r="823" spans="1:16" x14ac:dyDescent="0.2">
      <c r="A823" s="359" t="str">
        <f>B823&amp;"_"&amp;C823&amp;"_"&amp;".... "&amp;D823</f>
        <v>0822_T1.6_.... Debt securities (Other price changes)</v>
      </c>
      <c r="B823" s="375" t="s">
        <v>3650</v>
      </c>
      <c r="C823" s="376" t="s">
        <v>2827</v>
      </c>
      <c r="D823" s="323" t="s">
        <v>4023</v>
      </c>
      <c r="E823" s="542" t="str">
        <f>B823&amp;"_"&amp;C823&amp;"_"&amp;F823&amp;", "&amp;G823&amp;", "&amp;H823</f>
        <v>0822_T1.6_Deposit-taking Corporations, except the Central Bank, Long-term, Debt securities (Other price changes)</v>
      </c>
      <c r="F823" s="326" t="s">
        <v>174</v>
      </c>
      <c r="G823" s="486" t="s">
        <v>3</v>
      </c>
      <c r="H823" s="487" t="s">
        <v>4023</v>
      </c>
      <c r="I823" s="487"/>
      <c r="J823" s="463">
        <f t="shared" si="156"/>
        <v>0</v>
      </c>
      <c r="K823" s="311" t="s">
        <v>1032</v>
      </c>
      <c r="L823">
        <f t="shared" si="157"/>
        <v>6</v>
      </c>
      <c r="P823" s="14">
        <f>'STable 1.6'!E44</f>
        <v>0</v>
      </c>
    </row>
    <row r="824" spans="1:16" x14ac:dyDescent="0.2">
      <c r="A824" s="359" t="str">
        <f>B824&amp;"_"&amp;C824&amp;"_"&amp;".... "&amp;D824</f>
        <v>0823_T1.6_.... Loans (Other price changes)</v>
      </c>
      <c r="B824" s="375" t="s">
        <v>3651</v>
      </c>
      <c r="C824" s="376" t="s">
        <v>2827</v>
      </c>
      <c r="D824" s="323" t="s">
        <v>4024</v>
      </c>
      <c r="E824" s="542" t="str">
        <f t="shared" ref="E824:E826" si="168">B824&amp;"_"&amp;C824&amp;"_"&amp;F824&amp;", "&amp;G824&amp;", "&amp;H824</f>
        <v>0823_T1.6_Deposit-taking Corporations, except the Central Bank, Long-term, Loans (Other price changes)</v>
      </c>
      <c r="F824" s="326" t="s">
        <v>174</v>
      </c>
      <c r="G824" s="486" t="s">
        <v>3</v>
      </c>
      <c r="H824" s="487" t="s">
        <v>4024</v>
      </c>
      <c r="I824" s="487"/>
      <c r="J824" s="463">
        <f t="shared" si="156"/>
        <v>0</v>
      </c>
      <c r="K824" s="311" t="s">
        <v>1033</v>
      </c>
      <c r="L824">
        <f t="shared" si="157"/>
        <v>6</v>
      </c>
      <c r="P824" s="14">
        <f>'STable 1.6'!E45</f>
        <v>0</v>
      </c>
    </row>
    <row r="825" spans="1:16" x14ac:dyDescent="0.2">
      <c r="A825" s="359" t="str">
        <f>B825&amp;"_"&amp;C825&amp;"_"&amp;".... "&amp;D825</f>
        <v>0824_T1.6_.... Trade credit and advances (Other price changes)</v>
      </c>
      <c r="B825" s="375" t="s">
        <v>3652</v>
      </c>
      <c r="C825" s="376" t="s">
        <v>2827</v>
      </c>
      <c r="D825" s="323" t="s">
        <v>4025</v>
      </c>
      <c r="E825" s="542" t="str">
        <f t="shared" si="168"/>
        <v>0824_T1.6_Deposit-taking Corporations, except the Central Bank, Long-term, Trade credit and advances (Other price changes)</v>
      </c>
      <c r="F825" s="326" t="s">
        <v>174</v>
      </c>
      <c r="G825" s="486" t="s">
        <v>3</v>
      </c>
      <c r="H825" s="487" t="s">
        <v>4025</v>
      </c>
      <c r="I825" s="487"/>
      <c r="J825" s="463">
        <f t="shared" si="156"/>
        <v>0</v>
      </c>
      <c r="K825" s="311" t="s">
        <v>1034</v>
      </c>
      <c r="L825">
        <f t="shared" si="157"/>
        <v>6</v>
      </c>
      <c r="P825" s="14">
        <f>'STable 1.6'!E46</f>
        <v>0</v>
      </c>
    </row>
    <row r="826" spans="1:16" x14ac:dyDescent="0.2">
      <c r="A826" s="359" t="str">
        <f>B826&amp;"_"&amp;C826&amp;"_"&amp;".... "&amp;D826</f>
        <v>0825_T1.6_.... Other debt liabilities 3/ (Other price changes)</v>
      </c>
      <c r="B826" s="375" t="s">
        <v>3653</v>
      </c>
      <c r="C826" s="376" t="s">
        <v>2827</v>
      </c>
      <c r="D826" s="323" t="s">
        <v>4029</v>
      </c>
      <c r="E826" s="542" t="str">
        <f t="shared" si="168"/>
        <v>0825_T1.6_Deposit-taking Corporations, except the Central Bank, Long-term, Other debt liabilities (Other price changes)</v>
      </c>
      <c r="F826" s="326" t="s">
        <v>174</v>
      </c>
      <c r="G826" s="486" t="s">
        <v>3</v>
      </c>
      <c r="H826" s="487" t="s">
        <v>4373</v>
      </c>
      <c r="I826" s="487"/>
      <c r="J826" s="463">
        <f t="shared" si="156"/>
        <v>0</v>
      </c>
      <c r="K826" s="311" t="s">
        <v>1035</v>
      </c>
      <c r="L826">
        <f t="shared" si="157"/>
        <v>6</v>
      </c>
      <c r="P826" s="14">
        <f>'STable 1.6'!E47</f>
        <v>0</v>
      </c>
    </row>
    <row r="827" spans="1:16" x14ac:dyDescent="0.2">
      <c r="A827" s="359" t="str">
        <f>B827&amp;"_"&amp;C827&amp;"_"&amp;D827</f>
        <v>0826_T1.6_Other Sectors (Other price changes)</v>
      </c>
      <c r="B827" s="375" t="s">
        <v>3654</v>
      </c>
      <c r="C827" s="376" t="s">
        <v>2827</v>
      </c>
      <c r="D827" s="325" t="s">
        <v>4032</v>
      </c>
      <c r="E827" s="542" t="str">
        <f>B827&amp;"_"&amp;C827&amp;"_"&amp;F827</f>
        <v>0826_T1.6_Other Sectors (Other price changes)</v>
      </c>
      <c r="F827" s="484" t="s">
        <v>4032</v>
      </c>
      <c r="G827" s="325"/>
      <c r="H827" s="325"/>
      <c r="I827" s="325"/>
      <c r="J827" s="463">
        <f t="shared" si="156"/>
        <v>0</v>
      </c>
      <c r="K827" s="311" t="s">
        <v>1036</v>
      </c>
      <c r="L827">
        <f t="shared" si="157"/>
        <v>6</v>
      </c>
      <c r="P827" s="14">
        <f>'STable 1.6'!E48</f>
        <v>0</v>
      </c>
    </row>
    <row r="828" spans="1:16" x14ac:dyDescent="0.2">
      <c r="A828" s="359" t="str">
        <f>B828&amp;"_"&amp;C828&amp;"_"&amp;".. "&amp;D828</f>
        <v>0827_T1.6_.. Short-term (Other price changes)</v>
      </c>
      <c r="B828" s="375" t="s">
        <v>3655</v>
      </c>
      <c r="C828" s="376" t="s">
        <v>2827</v>
      </c>
      <c r="D828" s="324" t="s">
        <v>4021</v>
      </c>
      <c r="E828" s="542" t="str">
        <f>B828&amp;"_"&amp;C828&amp;"_"&amp;F828&amp;", "&amp;G828</f>
        <v>0827_T1.6_Other Sectors, Short-term (Other price changes)</v>
      </c>
      <c r="F828" s="484" t="s">
        <v>57</v>
      </c>
      <c r="G828" s="486" t="s">
        <v>4021</v>
      </c>
      <c r="H828" s="324"/>
      <c r="I828" s="324"/>
      <c r="J828" s="463">
        <f t="shared" si="156"/>
        <v>0</v>
      </c>
      <c r="K828" s="311" t="s">
        <v>1037</v>
      </c>
      <c r="L828">
        <f t="shared" si="157"/>
        <v>6</v>
      </c>
      <c r="P828" s="14">
        <f>'STable 1.6'!E49</f>
        <v>0</v>
      </c>
    </row>
    <row r="829" spans="1:16" x14ac:dyDescent="0.2">
      <c r="A829" s="359" t="str">
        <f>B829&amp;"_"&amp;C829&amp;"_"&amp;".... "&amp;D829</f>
        <v>0828_T1.6_.... Currency and deposits 2/ (Other price changes)</v>
      </c>
      <c r="B829" s="375" t="s">
        <v>3656</v>
      </c>
      <c r="C829" s="376" t="s">
        <v>2827</v>
      </c>
      <c r="D829" s="323" t="s">
        <v>4022</v>
      </c>
      <c r="E829" s="542" t="str">
        <f>B829&amp;"_"&amp;C829&amp;"_"&amp;F829&amp;", "&amp;G829&amp;", "&amp;H829</f>
        <v>0828_T1.6_Other Sectors, Short-term, Currency and deposits (Other price changes)</v>
      </c>
      <c r="F829" s="484" t="s">
        <v>57</v>
      </c>
      <c r="G829" s="486" t="s">
        <v>1</v>
      </c>
      <c r="H829" s="487" t="s">
        <v>4372</v>
      </c>
      <c r="I829" s="487"/>
      <c r="J829" s="463">
        <f t="shared" si="156"/>
        <v>0</v>
      </c>
      <c r="K829" s="311" t="s">
        <v>1038</v>
      </c>
      <c r="L829">
        <f t="shared" si="157"/>
        <v>6</v>
      </c>
      <c r="P829" s="14">
        <f>'STable 1.6'!E50</f>
        <v>0</v>
      </c>
    </row>
    <row r="830" spans="1:16" x14ac:dyDescent="0.2">
      <c r="A830" s="359" t="str">
        <f>B830&amp;"_"&amp;C830&amp;"_"&amp;".... "&amp;D830</f>
        <v>0829_T1.6_.... Debt securities (Other price changes)</v>
      </c>
      <c r="B830" s="375" t="s">
        <v>3657</v>
      </c>
      <c r="C830" s="376" t="s">
        <v>2827</v>
      </c>
      <c r="D830" s="323" t="s">
        <v>4023</v>
      </c>
      <c r="E830" s="542" t="str">
        <f t="shared" ref="E830:E833" si="169">B830&amp;"_"&amp;C830&amp;"_"&amp;F830&amp;", "&amp;G830&amp;", "&amp;H830</f>
        <v>0829_T1.6_Other Sectors, Short-term, Debt securities (Other price changes)</v>
      </c>
      <c r="F830" s="484" t="s">
        <v>57</v>
      </c>
      <c r="G830" s="486" t="s">
        <v>1</v>
      </c>
      <c r="H830" s="487" t="s">
        <v>4023</v>
      </c>
      <c r="I830" s="487"/>
      <c r="J830" s="463">
        <f t="shared" si="156"/>
        <v>0</v>
      </c>
      <c r="K830" s="311" t="s">
        <v>1039</v>
      </c>
      <c r="L830">
        <f t="shared" si="157"/>
        <v>6</v>
      </c>
      <c r="P830" s="14">
        <f>'STable 1.6'!E51</f>
        <v>0</v>
      </c>
    </row>
    <row r="831" spans="1:16" x14ac:dyDescent="0.2">
      <c r="A831" s="359" t="str">
        <f>B831&amp;"_"&amp;C831&amp;"_"&amp;".... "&amp;D831</f>
        <v>0830_T1.6_.... Loans (Other price changes)</v>
      </c>
      <c r="B831" s="375" t="s">
        <v>3658</v>
      </c>
      <c r="C831" s="376" t="s">
        <v>2827</v>
      </c>
      <c r="D831" s="323" t="s">
        <v>4024</v>
      </c>
      <c r="E831" s="542" t="str">
        <f t="shared" si="169"/>
        <v>0830_T1.6_Other Sectors, Short-term, Loans (Other price changes)</v>
      </c>
      <c r="F831" s="484" t="s">
        <v>57</v>
      </c>
      <c r="G831" s="486" t="s">
        <v>1</v>
      </c>
      <c r="H831" s="487" t="s">
        <v>4024</v>
      </c>
      <c r="I831" s="487"/>
      <c r="J831" s="463">
        <f t="shared" si="156"/>
        <v>0</v>
      </c>
      <c r="K831" s="311" t="s">
        <v>1040</v>
      </c>
      <c r="L831">
        <f t="shared" si="157"/>
        <v>6</v>
      </c>
      <c r="P831" s="14">
        <f>'STable 1.6'!E52</f>
        <v>0</v>
      </c>
    </row>
    <row r="832" spans="1:16" x14ac:dyDescent="0.2">
      <c r="A832" s="359" t="str">
        <f>B832&amp;"_"&amp;C832&amp;"_"&amp;".... "&amp;D832</f>
        <v>0831_T1.6_.... Trade credit and advances (Other price changes)</v>
      </c>
      <c r="B832" s="375" t="s">
        <v>3659</v>
      </c>
      <c r="C832" s="376" t="s">
        <v>2827</v>
      </c>
      <c r="D832" s="323" t="s">
        <v>4025</v>
      </c>
      <c r="E832" s="542" t="str">
        <f t="shared" si="169"/>
        <v>0831_T1.6_Other Sectors, Short-term, Trade credit and advances (Other price changes)</v>
      </c>
      <c r="F832" s="484" t="s">
        <v>57</v>
      </c>
      <c r="G832" s="486" t="s">
        <v>1</v>
      </c>
      <c r="H832" s="487" t="s">
        <v>4025</v>
      </c>
      <c r="I832" s="487"/>
      <c r="J832" s="463">
        <f t="shared" si="156"/>
        <v>0</v>
      </c>
      <c r="K832" s="311" t="s">
        <v>1041</v>
      </c>
      <c r="L832">
        <f t="shared" si="157"/>
        <v>6</v>
      </c>
      <c r="P832" s="14">
        <f>'STable 1.6'!E53</f>
        <v>0</v>
      </c>
    </row>
    <row r="833" spans="1:16" x14ac:dyDescent="0.2">
      <c r="A833" s="359" t="str">
        <f>B833&amp;"_"&amp;C833&amp;"_"&amp;".... "&amp;D833</f>
        <v>0832_T1.6_.... Other debt liabilities 3/ 4/ (Other price changes)</v>
      </c>
      <c r="B833" s="375" t="s">
        <v>3660</v>
      </c>
      <c r="C833" s="376" t="s">
        <v>2827</v>
      </c>
      <c r="D833" s="323" t="s">
        <v>4026</v>
      </c>
      <c r="E833" s="542" t="str">
        <f t="shared" si="169"/>
        <v>0832_T1.6_Other Sectors, Short-term, Other debt liabilities (Other price changes)</v>
      </c>
      <c r="F833" s="484" t="s">
        <v>57</v>
      </c>
      <c r="G833" s="486" t="s">
        <v>1</v>
      </c>
      <c r="H833" s="487" t="s">
        <v>4373</v>
      </c>
      <c r="I833" s="487"/>
      <c r="J833" s="463">
        <f t="shared" si="156"/>
        <v>0</v>
      </c>
      <c r="K833" s="311" t="s">
        <v>1042</v>
      </c>
      <c r="L833">
        <f t="shared" si="157"/>
        <v>6</v>
      </c>
      <c r="P833" s="14">
        <f>'STable 1.6'!E54</f>
        <v>0</v>
      </c>
    </row>
    <row r="834" spans="1:16" x14ac:dyDescent="0.2">
      <c r="A834" s="359" t="str">
        <f>B834&amp;"_"&amp;C834&amp;"_"&amp;".. "&amp;D834</f>
        <v>0833_T1.6_.. Long-term (Other price changes)</v>
      </c>
      <c r="B834" s="375" t="s">
        <v>3661</v>
      </c>
      <c r="C834" s="376" t="s">
        <v>2827</v>
      </c>
      <c r="D834" s="324" t="s">
        <v>4027</v>
      </c>
      <c r="E834" s="542" t="str">
        <f>B834&amp;"_"&amp;C834&amp;"_"&amp;F834&amp;", "&amp;G834</f>
        <v>0833_T1.6_Other Sectors, Long-term (Other price changes)</v>
      </c>
      <c r="F834" s="484" t="s">
        <v>57</v>
      </c>
      <c r="G834" s="486" t="s">
        <v>4027</v>
      </c>
      <c r="H834" s="324"/>
      <c r="I834" s="324"/>
      <c r="J834" s="463">
        <f t="shared" si="156"/>
        <v>0</v>
      </c>
      <c r="K834" s="311" t="s">
        <v>1043</v>
      </c>
      <c r="L834">
        <f t="shared" si="157"/>
        <v>6</v>
      </c>
      <c r="P834" s="14">
        <f>'STable 1.6'!E55</f>
        <v>0</v>
      </c>
    </row>
    <row r="835" spans="1:16" x14ac:dyDescent="0.2">
      <c r="A835" s="359" t="str">
        <f>B835&amp;"_"&amp;C835&amp;"_"&amp;".... "&amp;D835</f>
        <v>0834_T1.6_.... Currency and deposits 2/ (Other price changes)</v>
      </c>
      <c r="B835" s="375" t="s">
        <v>3662</v>
      </c>
      <c r="C835" s="376" t="s">
        <v>2827</v>
      </c>
      <c r="D835" s="323" t="s">
        <v>4022</v>
      </c>
      <c r="E835" s="542" t="str">
        <f>B835&amp;"_"&amp;C835&amp;"_"&amp;F835&amp;", "&amp;G835&amp;", "&amp;H835</f>
        <v>0834_T1.6_Other Sectors, Long-term , Currency and deposits (Other price changes)</v>
      </c>
      <c r="F835" s="484" t="s">
        <v>57</v>
      </c>
      <c r="G835" s="486" t="s">
        <v>4367</v>
      </c>
      <c r="H835" s="487" t="s">
        <v>4372</v>
      </c>
      <c r="I835" s="487"/>
      <c r="J835" s="463">
        <f t="shared" si="156"/>
        <v>0</v>
      </c>
      <c r="K835" s="311" t="s">
        <v>1044</v>
      </c>
      <c r="L835">
        <f t="shared" si="157"/>
        <v>6</v>
      </c>
      <c r="P835" s="14">
        <f>'STable 1.6'!E56</f>
        <v>0</v>
      </c>
    </row>
    <row r="836" spans="1:16" x14ac:dyDescent="0.2">
      <c r="A836" s="359" t="str">
        <f>B836&amp;"_"&amp;C836&amp;"_"&amp;".... "&amp;D836</f>
        <v>0835_T1.6_.... Debt securities (Other price changes)</v>
      </c>
      <c r="B836" s="375" t="s">
        <v>3663</v>
      </c>
      <c r="C836" s="376" t="s">
        <v>2827</v>
      </c>
      <c r="D836" s="323" t="s">
        <v>4023</v>
      </c>
      <c r="E836" s="542" t="str">
        <f>B836&amp;"_"&amp;C836&amp;"_"&amp;F836&amp;", "&amp;G836&amp;", "&amp;H836</f>
        <v>0835_T1.6_Other Sectors, Long-term , Debt securities (Other price changes)</v>
      </c>
      <c r="F836" s="484" t="s">
        <v>57</v>
      </c>
      <c r="G836" s="486" t="s">
        <v>4367</v>
      </c>
      <c r="H836" s="487" t="s">
        <v>4023</v>
      </c>
      <c r="I836" s="487"/>
      <c r="J836" s="463">
        <f t="shared" ref="J836:J899" si="170">J835</f>
        <v>0</v>
      </c>
      <c r="K836" s="311" t="s">
        <v>1045</v>
      </c>
      <c r="L836">
        <f t="shared" ref="L836:L899" si="171">L835</f>
        <v>6</v>
      </c>
      <c r="P836" s="14">
        <f>'STable 1.6'!E57</f>
        <v>0</v>
      </c>
    </row>
    <row r="837" spans="1:16" x14ac:dyDescent="0.2">
      <c r="A837" s="359" t="str">
        <f>B837&amp;"_"&amp;C837&amp;"_"&amp;".... "&amp;D837</f>
        <v>0836_T1.6_.... Loans (Other price changes)</v>
      </c>
      <c r="B837" s="375" t="s">
        <v>3664</v>
      </c>
      <c r="C837" s="376" t="s">
        <v>2827</v>
      </c>
      <c r="D837" s="323" t="s">
        <v>4024</v>
      </c>
      <c r="E837" s="542" t="str">
        <f t="shared" ref="E837:E839" si="172">B837&amp;"_"&amp;C837&amp;"_"&amp;F837&amp;", "&amp;G837&amp;", "&amp;H837</f>
        <v>0836_T1.6_Other Sectors, Long-term , Loans (Other price changes)</v>
      </c>
      <c r="F837" s="484" t="s">
        <v>57</v>
      </c>
      <c r="G837" s="486" t="s">
        <v>4367</v>
      </c>
      <c r="H837" s="487" t="s">
        <v>4024</v>
      </c>
      <c r="I837" s="487"/>
      <c r="J837" s="463">
        <f t="shared" si="170"/>
        <v>0</v>
      </c>
      <c r="K837" s="311" t="s">
        <v>1046</v>
      </c>
      <c r="L837">
        <f t="shared" si="171"/>
        <v>6</v>
      </c>
      <c r="P837" s="14">
        <f>'STable 1.6'!E58</f>
        <v>0</v>
      </c>
    </row>
    <row r="838" spans="1:16" x14ac:dyDescent="0.2">
      <c r="A838" s="359" t="str">
        <f>B838&amp;"_"&amp;C838&amp;"_"&amp;".... "&amp;D838</f>
        <v>0837_T1.6_.... Trade credit and advances (Other price changes)</v>
      </c>
      <c r="B838" s="375" t="s">
        <v>3665</v>
      </c>
      <c r="C838" s="376" t="s">
        <v>2827</v>
      </c>
      <c r="D838" s="323" t="s">
        <v>4025</v>
      </c>
      <c r="E838" s="542" t="str">
        <f t="shared" si="172"/>
        <v>0837_T1.6_Other Sectors, Long-term , Trade credit and advances (Other price changes)</v>
      </c>
      <c r="F838" s="484" t="s">
        <v>57</v>
      </c>
      <c r="G838" s="486" t="s">
        <v>4367</v>
      </c>
      <c r="H838" s="487" t="s">
        <v>4025</v>
      </c>
      <c r="I838" s="487"/>
      <c r="J838" s="463">
        <f t="shared" si="170"/>
        <v>0</v>
      </c>
      <c r="K838" s="311" t="s">
        <v>1047</v>
      </c>
      <c r="L838">
        <f t="shared" si="171"/>
        <v>6</v>
      </c>
      <c r="P838" s="14">
        <f>'STable 1.6'!E59</f>
        <v>0</v>
      </c>
    </row>
    <row r="839" spans="1:16" x14ac:dyDescent="0.2">
      <c r="A839" s="359" t="str">
        <f>B839&amp;"_"&amp;C839&amp;"_"&amp;".... "&amp;D839</f>
        <v>0838_T1.6_.... Other debt liabilities 3/ (Other price changes)</v>
      </c>
      <c r="B839" s="375" t="s">
        <v>3666</v>
      </c>
      <c r="C839" s="376" t="s">
        <v>2827</v>
      </c>
      <c r="D839" s="323" t="s">
        <v>4029</v>
      </c>
      <c r="E839" s="542" t="str">
        <f t="shared" si="172"/>
        <v>0838_T1.6_Other Sectors, Long-term , Other debt liabilities (Other price changes)</v>
      </c>
      <c r="F839" s="484" t="s">
        <v>57</v>
      </c>
      <c r="G839" s="486" t="s">
        <v>4367</v>
      </c>
      <c r="H839" s="487" t="s">
        <v>4373</v>
      </c>
      <c r="I839" s="487"/>
      <c r="J839" s="463">
        <f t="shared" si="170"/>
        <v>0</v>
      </c>
      <c r="K839" s="311" t="s">
        <v>1048</v>
      </c>
      <c r="L839">
        <f t="shared" si="171"/>
        <v>6</v>
      </c>
      <c r="P839" s="14">
        <f>'STable 1.6'!E60</f>
        <v>0</v>
      </c>
    </row>
    <row r="840" spans="1:16" x14ac:dyDescent="0.2">
      <c r="A840" s="359" t="str">
        <f>B840&amp;"_"&amp;C840&amp;"_"&amp;D840</f>
        <v>0839_T1.6_Direct Investment: Intercompany Lending (Other price changes)</v>
      </c>
      <c r="B840" s="375" t="s">
        <v>3667</v>
      </c>
      <c r="C840" s="376" t="s">
        <v>2827</v>
      </c>
      <c r="D840" s="328" t="s">
        <v>4033</v>
      </c>
      <c r="E840" s="542" t="str">
        <f>B840&amp;"_"&amp;C840&amp;"_"&amp;F840</f>
        <v>0839_T1.6_Direct Investment: Intercompany Lending (Other price changes)</v>
      </c>
      <c r="F840" s="328" t="s">
        <v>4033</v>
      </c>
      <c r="G840" s="328"/>
      <c r="H840" s="328"/>
      <c r="I840" s="328"/>
      <c r="J840" s="463">
        <f t="shared" si="170"/>
        <v>0</v>
      </c>
      <c r="K840" s="311" t="s">
        <v>1049</v>
      </c>
      <c r="L840">
        <f t="shared" si="171"/>
        <v>6</v>
      </c>
      <c r="P840" s="14">
        <f>'STable 1.6'!E61</f>
        <v>0</v>
      </c>
    </row>
    <row r="841" spans="1:16" x14ac:dyDescent="0.2">
      <c r="A841" s="359" t="str">
        <f t="shared" ref="A841:A843" si="173">B841&amp;"_"&amp;C841&amp;"_"&amp;".. "&amp;D841</f>
        <v>0840_T1.6_.. Debt liabilities of direct investment enterprises to direct investors (Other price changes)</v>
      </c>
      <c r="B841" s="375" t="s">
        <v>3668</v>
      </c>
      <c r="C841" s="376" t="s">
        <v>2827</v>
      </c>
      <c r="D841" s="329" t="s">
        <v>4034</v>
      </c>
      <c r="E841" s="542" t="str">
        <f>B841&amp;"_"&amp;C841&amp;"_"&amp;F841&amp;", "&amp;H841</f>
        <v>0840_T1.6_Direct Investment: Intercompany Lending, Debt liabilities of direct investment enterprises to direct investors (Other price changes)</v>
      </c>
      <c r="F841" s="328" t="s">
        <v>58</v>
      </c>
      <c r="G841" s="329"/>
      <c r="H841" s="489" t="s">
        <v>4034</v>
      </c>
      <c r="I841" s="489"/>
      <c r="J841" s="463">
        <f t="shared" si="170"/>
        <v>0</v>
      </c>
      <c r="K841" s="311" t="s">
        <v>1050</v>
      </c>
      <c r="L841">
        <f t="shared" si="171"/>
        <v>6</v>
      </c>
      <c r="P841" s="14">
        <f>'STable 1.6'!E62</f>
        <v>0</v>
      </c>
    </row>
    <row r="842" spans="1:16" x14ac:dyDescent="0.2">
      <c r="A842" s="359" t="str">
        <f t="shared" si="173"/>
        <v>0841_T1.6_.. Debt liabilities of direct investors to direct investment enterprises (Other price changes)</v>
      </c>
      <c r="B842" s="375" t="s">
        <v>3669</v>
      </c>
      <c r="C842" s="376" t="s">
        <v>2827</v>
      </c>
      <c r="D842" s="329" t="s">
        <v>4035</v>
      </c>
      <c r="E842" s="542" t="str">
        <f t="shared" ref="E842:E843" si="174">B842&amp;"_"&amp;C842&amp;"_"&amp;F842&amp;", "&amp;H842</f>
        <v>0841_T1.6_Direct Investment: Intercompany Lending, Debt liabilities of direct investors to direct investment enterprises (Other price changes)</v>
      </c>
      <c r="F842" s="328" t="s">
        <v>58</v>
      </c>
      <c r="G842" s="329"/>
      <c r="H842" s="489" t="s">
        <v>4035</v>
      </c>
      <c r="I842" s="489"/>
      <c r="J842" s="463">
        <f t="shared" si="170"/>
        <v>0</v>
      </c>
      <c r="K842" s="311" t="s">
        <v>1051</v>
      </c>
      <c r="L842">
        <f t="shared" si="171"/>
        <v>6</v>
      </c>
      <c r="P842" s="14">
        <f>'STable 1.6'!E63</f>
        <v>0</v>
      </c>
    </row>
    <row r="843" spans="1:16" x14ac:dyDescent="0.2">
      <c r="A843" s="359" t="str">
        <f t="shared" si="173"/>
        <v>0842_T1.6_.. Debt liabilities between fellow enterprises (Other price changes)</v>
      </c>
      <c r="B843" s="375" t="s">
        <v>3670</v>
      </c>
      <c r="C843" s="376" t="s">
        <v>2827</v>
      </c>
      <c r="D843" s="329" t="s">
        <v>4036</v>
      </c>
      <c r="E843" s="542" t="str">
        <f t="shared" si="174"/>
        <v>0842_T1.6_Direct Investment: Intercompany Lending, Debt liabilities between fellow enterprises (Other price changes)</v>
      </c>
      <c r="F843" s="328" t="s">
        <v>58</v>
      </c>
      <c r="G843" s="329"/>
      <c r="H843" s="489" t="s">
        <v>4036</v>
      </c>
      <c r="I843" s="489"/>
      <c r="J843" s="463">
        <f t="shared" si="170"/>
        <v>0</v>
      </c>
      <c r="K843" s="311" t="s">
        <v>1052</v>
      </c>
      <c r="L843">
        <f t="shared" si="171"/>
        <v>6</v>
      </c>
      <c r="P843" s="14">
        <f>'STable 1.6'!E64</f>
        <v>0</v>
      </c>
    </row>
    <row r="844" spans="1:16" x14ac:dyDescent="0.2">
      <c r="A844" s="359" t="str">
        <f>B844&amp;"_"&amp;C844&amp;"_"&amp;D844</f>
        <v>0843_T1.6_Gross External Debt (Other price changes)</v>
      </c>
      <c r="B844" s="375" t="s">
        <v>3671</v>
      </c>
      <c r="C844" s="376" t="s">
        <v>2827</v>
      </c>
      <c r="D844" s="327" t="s">
        <v>4037</v>
      </c>
      <c r="E844" s="542" t="str">
        <f>B844&amp;"_"&amp;C844&amp;"_"&amp;F844</f>
        <v>0843_T1.6_Gross External Debt (Other price changes)</v>
      </c>
      <c r="F844" s="327" t="s">
        <v>4037</v>
      </c>
      <c r="G844" s="327"/>
      <c r="H844" s="327"/>
      <c r="I844" s="327"/>
      <c r="J844" s="463">
        <f t="shared" si="170"/>
        <v>0</v>
      </c>
      <c r="K844" s="312" t="s">
        <v>1053</v>
      </c>
      <c r="L844">
        <f t="shared" si="171"/>
        <v>6</v>
      </c>
      <c r="P844" s="14">
        <f>'STable 1.6'!E65</f>
        <v>0</v>
      </c>
    </row>
    <row r="845" spans="1:16" x14ac:dyDescent="0.2">
      <c r="A845" s="359" t="str">
        <f>B845&amp;"_"&amp;C845&amp;"_"&amp;D845</f>
        <v>0844_T1.6_General Government (Other changes in volume)</v>
      </c>
      <c r="B845" s="375" t="s">
        <v>3672</v>
      </c>
      <c r="C845" s="376" t="s">
        <v>2827</v>
      </c>
      <c r="D845" s="325" t="s">
        <v>4038</v>
      </c>
      <c r="E845" s="542" t="str">
        <f>B845&amp;"_"&amp;C845&amp;"_"&amp;F845</f>
        <v>0844_T1.6_General Government (Other changes in volume)</v>
      </c>
      <c r="F845" s="484" t="s">
        <v>4038</v>
      </c>
      <c r="G845" s="325"/>
      <c r="H845" s="325"/>
      <c r="I845" s="325"/>
      <c r="J845" s="463">
        <f t="shared" si="170"/>
        <v>0</v>
      </c>
      <c r="K845" s="311" t="s">
        <v>1054</v>
      </c>
      <c r="L845">
        <f t="shared" si="171"/>
        <v>6</v>
      </c>
      <c r="P845" s="14">
        <f>'STable 1.6'!F7</f>
        <v>0</v>
      </c>
    </row>
    <row r="846" spans="1:16" x14ac:dyDescent="0.2">
      <c r="A846" s="359" t="str">
        <f>B846&amp;"_"&amp;C846&amp;"_"&amp;".. "&amp;D846</f>
        <v>0845_T1.6_.. Short-term (Other changes in volume)</v>
      </c>
      <c r="B846" s="375" t="s">
        <v>3673</v>
      </c>
      <c r="C846" s="376" t="s">
        <v>2827</v>
      </c>
      <c r="D846" s="324" t="s">
        <v>4039</v>
      </c>
      <c r="E846" s="542" t="str">
        <f>B846&amp;"_"&amp;C846&amp;"_"&amp;F846&amp;", "&amp;G846</f>
        <v>0845_T1.6_General Government, Short-term (Other changes in volume)</v>
      </c>
      <c r="F846" s="484" t="s">
        <v>27</v>
      </c>
      <c r="G846" s="486" t="s">
        <v>4039</v>
      </c>
      <c r="H846" s="324"/>
      <c r="I846" s="324"/>
      <c r="J846" s="463">
        <f t="shared" si="170"/>
        <v>0</v>
      </c>
      <c r="K846" s="311" t="s">
        <v>1055</v>
      </c>
      <c r="L846">
        <f t="shared" si="171"/>
        <v>6</v>
      </c>
      <c r="P846" s="14">
        <f>'STable 1.6'!F8</f>
        <v>0</v>
      </c>
    </row>
    <row r="847" spans="1:16" x14ac:dyDescent="0.2">
      <c r="A847" s="359" t="str">
        <f>B847&amp;"_"&amp;C847&amp;"_"&amp;".... "&amp;D847</f>
        <v>0846_T1.6_.... Currency and deposits 2/ (Other changes in volume)</v>
      </c>
      <c r="B847" s="375" t="s">
        <v>3674</v>
      </c>
      <c r="C847" s="376" t="s">
        <v>2827</v>
      </c>
      <c r="D847" s="323" t="s">
        <v>4040</v>
      </c>
      <c r="E847" s="542" t="str">
        <f>B847&amp;"_"&amp;C847&amp;"_"&amp;F847&amp;", "&amp;G847&amp;", "&amp;H847</f>
        <v>0846_T1.6_General Government, Short-term, Currency and deposits (Other changes in volume)</v>
      </c>
      <c r="F847" s="484" t="s">
        <v>27</v>
      </c>
      <c r="G847" s="486" t="s">
        <v>1</v>
      </c>
      <c r="H847" s="487" t="s">
        <v>4374</v>
      </c>
      <c r="I847" s="487"/>
      <c r="J847" s="463">
        <f t="shared" si="170"/>
        <v>0</v>
      </c>
      <c r="K847" s="311" t="s">
        <v>1056</v>
      </c>
      <c r="L847">
        <f t="shared" si="171"/>
        <v>6</v>
      </c>
      <c r="P847" s="14">
        <f>'STable 1.6'!F9</f>
        <v>0</v>
      </c>
    </row>
    <row r="848" spans="1:16" x14ac:dyDescent="0.2">
      <c r="A848" s="359" t="str">
        <f>B848&amp;"_"&amp;C848&amp;"_"&amp;".... "&amp;D848</f>
        <v>0847_T1.6_.... Debt securities (Other changes in volume)</v>
      </c>
      <c r="B848" s="375" t="s">
        <v>3675</v>
      </c>
      <c r="C848" s="376" t="s">
        <v>2827</v>
      </c>
      <c r="D848" s="323" t="s">
        <v>4041</v>
      </c>
      <c r="E848" s="542" t="str">
        <f t="shared" ref="E848:E851" si="175">B848&amp;"_"&amp;C848&amp;"_"&amp;F848&amp;", "&amp;G848&amp;", "&amp;H848</f>
        <v>0847_T1.6_General Government, Short-term, Debt securities (Other changes in volume)</v>
      </c>
      <c r="F848" s="484" t="s">
        <v>27</v>
      </c>
      <c r="G848" s="486" t="s">
        <v>1</v>
      </c>
      <c r="H848" s="487" t="s">
        <v>4041</v>
      </c>
      <c r="I848" s="487"/>
      <c r="J848" s="463">
        <f t="shared" si="170"/>
        <v>0</v>
      </c>
      <c r="K848" s="311" t="s">
        <v>1057</v>
      </c>
      <c r="L848">
        <f t="shared" si="171"/>
        <v>6</v>
      </c>
      <c r="P848" s="14">
        <f>'STable 1.6'!F10</f>
        <v>0</v>
      </c>
    </row>
    <row r="849" spans="1:16" x14ac:dyDescent="0.2">
      <c r="A849" s="359" t="str">
        <f>B849&amp;"_"&amp;C849&amp;"_"&amp;".... "&amp;D849</f>
        <v>0848_T1.6_.... Loans (Other changes in volume)</v>
      </c>
      <c r="B849" s="375" t="s">
        <v>3676</v>
      </c>
      <c r="C849" s="376" t="s">
        <v>2827</v>
      </c>
      <c r="D849" s="323" t="s">
        <v>4042</v>
      </c>
      <c r="E849" s="542" t="str">
        <f t="shared" si="175"/>
        <v>0848_T1.6_General Government, Short-term, Loans (Other changes in volume)</v>
      </c>
      <c r="F849" s="484" t="s">
        <v>27</v>
      </c>
      <c r="G849" s="486" t="s">
        <v>1</v>
      </c>
      <c r="H849" s="487" t="s">
        <v>4042</v>
      </c>
      <c r="I849" s="487"/>
      <c r="J849" s="463">
        <f t="shared" si="170"/>
        <v>0</v>
      </c>
      <c r="K849" s="311" t="s">
        <v>1058</v>
      </c>
      <c r="L849">
        <f t="shared" si="171"/>
        <v>6</v>
      </c>
      <c r="P849" s="14">
        <f>'STable 1.6'!F11</f>
        <v>0</v>
      </c>
    </row>
    <row r="850" spans="1:16" x14ac:dyDescent="0.2">
      <c r="A850" s="359" t="str">
        <f>B850&amp;"_"&amp;C850&amp;"_"&amp;".... "&amp;D850</f>
        <v>0849_T1.6_.... Trade credit and advances (Other changes in volume)</v>
      </c>
      <c r="B850" s="375" t="s">
        <v>3677</v>
      </c>
      <c r="C850" s="376" t="s">
        <v>2827</v>
      </c>
      <c r="D850" s="323" t="s">
        <v>4043</v>
      </c>
      <c r="E850" s="542" t="str">
        <f t="shared" si="175"/>
        <v>0849_T1.6_General Government, Short-term, Trade credit and advances (Other changes in volume)</v>
      </c>
      <c r="F850" s="484" t="s">
        <v>27</v>
      </c>
      <c r="G850" s="486" t="s">
        <v>1</v>
      </c>
      <c r="H850" s="487" t="s">
        <v>4043</v>
      </c>
      <c r="I850" s="487"/>
      <c r="J850" s="463">
        <f t="shared" si="170"/>
        <v>0</v>
      </c>
      <c r="K850" s="311" t="s">
        <v>1059</v>
      </c>
      <c r="L850">
        <f t="shared" si="171"/>
        <v>6</v>
      </c>
      <c r="P850" s="14">
        <f>'STable 1.6'!F12</f>
        <v>0</v>
      </c>
    </row>
    <row r="851" spans="1:16" x14ac:dyDescent="0.2">
      <c r="A851" s="359" t="str">
        <f>B851&amp;"_"&amp;C851&amp;"_"&amp;".... "&amp;D851</f>
        <v>0850_T1.6_.... Other debt liabilities 3/ 4/ (Other changes in volume)</v>
      </c>
      <c r="B851" s="375" t="s">
        <v>3678</v>
      </c>
      <c r="C851" s="376" t="s">
        <v>2827</v>
      </c>
      <c r="D851" s="323" t="s">
        <v>4044</v>
      </c>
      <c r="E851" s="542" t="str">
        <f t="shared" si="175"/>
        <v>0850_T1.6_General Government, Short-term, Other debt liabilities (Other changes in volume)</v>
      </c>
      <c r="F851" s="484" t="s">
        <v>27</v>
      </c>
      <c r="G851" s="486" t="s">
        <v>1</v>
      </c>
      <c r="H851" s="487" t="s">
        <v>4375</v>
      </c>
      <c r="I851" s="487"/>
      <c r="J851" s="463">
        <f t="shared" si="170"/>
        <v>0</v>
      </c>
      <c r="K851" s="311" t="s">
        <v>1060</v>
      </c>
      <c r="L851">
        <f t="shared" si="171"/>
        <v>6</v>
      </c>
      <c r="P851" s="14">
        <f>'STable 1.6'!F13</f>
        <v>0</v>
      </c>
    </row>
    <row r="852" spans="1:16" x14ac:dyDescent="0.2">
      <c r="A852" s="359" t="str">
        <f>B852&amp;"_"&amp;C852&amp;"_"&amp;".. "&amp;D852</f>
        <v>0851_T1.6_.. Long-term (Other changes in volume)</v>
      </c>
      <c r="B852" s="375" t="s">
        <v>3679</v>
      </c>
      <c r="C852" s="376" t="s">
        <v>2827</v>
      </c>
      <c r="D852" s="324" t="s">
        <v>4045</v>
      </c>
      <c r="E852" s="542" t="str">
        <f>B852&amp;"_"&amp;C852&amp;"_"&amp;F852&amp;", "&amp;G852</f>
        <v>0851_T1.6_General Government, Long-term (Other changes in volume)</v>
      </c>
      <c r="F852" s="484" t="s">
        <v>27</v>
      </c>
      <c r="G852" s="486" t="s">
        <v>4045</v>
      </c>
      <c r="H852" s="324"/>
      <c r="I852" s="324"/>
      <c r="J852" s="463">
        <f t="shared" si="170"/>
        <v>0</v>
      </c>
      <c r="K852" s="311" t="s">
        <v>1061</v>
      </c>
      <c r="L852">
        <f t="shared" si="171"/>
        <v>6</v>
      </c>
      <c r="P852" s="14">
        <f>'STable 1.6'!F14</f>
        <v>0</v>
      </c>
    </row>
    <row r="853" spans="1:16" x14ac:dyDescent="0.2">
      <c r="A853" s="359" t="str">
        <f t="shared" ref="A853:A858" si="176">B853&amp;"_"&amp;C853&amp;"_"&amp;".... "&amp;D853</f>
        <v>0852_T1.6_.... Special drawing rights (allocations)  (Other changes in volume)</v>
      </c>
      <c r="B853" s="375" t="s">
        <v>3680</v>
      </c>
      <c r="C853" s="376" t="s">
        <v>2827</v>
      </c>
      <c r="D853" s="323" t="s">
        <v>4046</v>
      </c>
      <c r="E853" s="542" t="str">
        <f>B853&amp;"_"&amp;C853&amp;"_"&amp;F853&amp;", "&amp;G853&amp;", "&amp;H853</f>
        <v>0852_T1.6_General Government, Long-term, Special drawing rights (allocations)  (Other changes in volume)</v>
      </c>
      <c r="F853" s="484" t="s">
        <v>27</v>
      </c>
      <c r="G853" s="486" t="s">
        <v>3</v>
      </c>
      <c r="H853" s="487" t="s">
        <v>4046</v>
      </c>
      <c r="I853" s="487"/>
      <c r="J853" s="463">
        <f t="shared" si="170"/>
        <v>0</v>
      </c>
      <c r="K853" s="311" t="s">
        <v>1062</v>
      </c>
      <c r="L853">
        <f t="shared" si="171"/>
        <v>6</v>
      </c>
      <c r="P853" s="14">
        <f>'STable 1.6'!F15</f>
        <v>0</v>
      </c>
    </row>
    <row r="854" spans="1:16" x14ac:dyDescent="0.2">
      <c r="A854" s="359" t="str">
        <f t="shared" si="176"/>
        <v>0853_T1.6_.... Currency and deposits 2/ (Other changes in volume)</v>
      </c>
      <c r="B854" s="375" t="s">
        <v>3681</v>
      </c>
      <c r="C854" s="376" t="s">
        <v>2827</v>
      </c>
      <c r="D854" s="323" t="s">
        <v>4040</v>
      </c>
      <c r="E854" s="542" t="str">
        <f>B854&amp;"_"&amp;C854&amp;"_"&amp;F854&amp;", "&amp;G854&amp;", "&amp;H854</f>
        <v>0853_T1.6_General Government, Long-term, Currency and deposits (Other changes in volume)</v>
      </c>
      <c r="F854" s="484" t="s">
        <v>27</v>
      </c>
      <c r="G854" s="486" t="s">
        <v>3</v>
      </c>
      <c r="H854" s="487" t="s">
        <v>4374</v>
      </c>
      <c r="I854" s="487"/>
      <c r="J854" s="463">
        <f t="shared" si="170"/>
        <v>0</v>
      </c>
      <c r="K854" s="311" t="s">
        <v>1063</v>
      </c>
      <c r="L854">
        <f t="shared" si="171"/>
        <v>6</v>
      </c>
      <c r="P854" s="14">
        <f>'STable 1.6'!F16</f>
        <v>0</v>
      </c>
    </row>
    <row r="855" spans="1:16" x14ac:dyDescent="0.2">
      <c r="A855" s="359" t="str">
        <f t="shared" si="176"/>
        <v>0854_T1.6_.... Debt securities (Other changes in volume)</v>
      </c>
      <c r="B855" s="375" t="s">
        <v>3682</v>
      </c>
      <c r="C855" s="376" t="s">
        <v>2827</v>
      </c>
      <c r="D855" s="323" t="s">
        <v>4041</v>
      </c>
      <c r="E855" s="542" t="str">
        <f t="shared" ref="E855:E858" si="177">B855&amp;"_"&amp;C855&amp;"_"&amp;F855&amp;", "&amp;G855&amp;", "&amp;H855</f>
        <v>0854_T1.6_General Government, Long-term, Debt securities (Other changes in volume)</v>
      </c>
      <c r="F855" s="484" t="s">
        <v>27</v>
      </c>
      <c r="G855" s="486" t="s">
        <v>3</v>
      </c>
      <c r="H855" s="487" t="s">
        <v>4041</v>
      </c>
      <c r="I855" s="487"/>
      <c r="J855" s="463">
        <f t="shared" si="170"/>
        <v>0</v>
      </c>
      <c r="K855" s="311" t="s">
        <v>1064</v>
      </c>
      <c r="L855">
        <f t="shared" si="171"/>
        <v>6</v>
      </c>
      <c r="P855" s="14">
        <f>'STable 1.6'!F17</f>
        <v>0</v>
      </c>
    </row>
    <row r="856" spans="1:16" x14ac:dyDescent="0.2">
      <c r="A856" s="359" t="str">
        <f t="shared" si="176"/>
        <v>0855_T1.6_.... Loans (Other changes in volume)</v>
      </c>
      <c r="B856" s="375" t="s">
        <v>3683</v>
      </c>
      <c r="C856" s="376" t="s">
        <v>2827</v>
      </c>
      <c r="D856" s="323" t="s">
        <v>4042</v>
      </c>
      <c r="E856" s="542" t="str">
        <f t="shared" si="177"/>
        <v>0855_T1.6_General Government, Long-term, Loans (Other changes in volume)</v>
      </c>
      <c r="F856" s="484" t="s">
        <v>27</v>
      </c>
      <c r="G856" s="486" t="s">
        <v>3</v>
      </c>
      <c r="H856" s="487" t="s">
        <v>4042</v>
      </c>
      <c r="I856" s="487"/>
      <c r="J856" s="463">
        <f t="shared" si="170"/>
        <v>0</v>
      </c>
      <c r="K856" s="311" t="s">
        <v>1065</v>
      </c>
      <c r="L856">
        <f t="shared" si="171"/>
        <v>6</v>
      </c>
      <c r="P856" s="14">
        <f>'STable 1.6'!F18</f>
        <v>0</v>
      </c>
    </row>
    <row r="857" spans="1:16" x14ac:dyDescent="0.2">
      <c r="A857" s="359" t="str">
        <f t="shared" si="176"/>
        <v>0856_T1.6_.... Trade credit and advances (Other changes in volume)</v>
      </c>
      <c r="B857" s="375" t="s">
        <v>3684</v>
      </c>
      <c r="C857" s="376" t="s">
        <v>2827</v>
      </c>
      <c r="D857" s="323" t="s">
        <v>4043</v>
      </c>
      <c r="E857" s="542" t="str">
        <f t="shared" si="177"/>
        <v>0856_T1.6_General Government, Long-term, Trade credit and advances (Other changes in volume)</v>
      </c>
      <c r="F857" s="484" t="s">
        <v>27</v>
      </c>
      <c r="G857" s="486" t="s">
        <v>3</v>
      </c>
      <c r="H857" s="487" t="s">
        <v>4043</v>
      </c>
      <c r="I857" s="487"/>
      <c r="J857" s="463">
        <f t="shared" si="170"/>
        <v>0</v>
      </c>
      <c r="K857" s="311" t="s">
        <v>1066</v>
      </c>
      <c r="L857">
        <f t="shared" si="171"/>
        <v>6</v>
      </c>
      <c r="P857" s="14">
        <f>'STable 1.6'!F19</f>
        <v>0</v>
      </c>
    </row>
    <row r="858" spans="1:16" x14ac:dyDescent="0.2">
      <c r="A858" s="359" t="str">
        <f t="shared" si="176"/>
        <v>0857_T1.6_.... Other debt liabilities 3/ (Other changes in volume)</v>
      </c>
      <c r="B858" s="375" t="s">
        <v>3685</v>
      </c>
      <c r="C858" s="376" t="s">
        <v>2827</v>
      </c>
      <c r="D858" s="323" t="s">
        <v>4047</v>
      </c>
      <c r="E858" s="542" t="str">
        <f t="shared" si="177"/>
        <v>0857_T1.6_General Government, Long-term, Other debt liabilities (Other changes in volume)</v>
      </c>
      <c r="F858" s="484" t="s">
        <v>27</v>
      </c>
      <c r="G858" s="486" t="s">
        <v>3</v>
      </c>
      <c r="H858" s="487" t="s">
        <v>4375</v>
      </c>
      <c r="I858" s="487"/>
      <c r="J858" s="463">
        <f t="shared" si="170"/>
        <v>0</v>
      </c>
      <c r="K858" s="311" t="s">
        <v>1067</v>
      </c>
      <c r="L858">
        <f t="shared" si="171"/>
        <v>6</v>
      </c>
      <c r="P858" s="14">
        <f>'STable 1.6'!F20</f>
        <v>0</v>
      </c>
    </row>
    <row r="859" spans="1:16" x14ac:dyDescent="0.2">
      <c r="A859" s="359" t="str">
        <f>B859&amp;"_"&amp;C859&amp;"_"&amp;D859</f>
        <v>0858_T1.6_Central Bank (Other changes in volume)</v>
      </c>
      <c r="B859" s="375" t="s">
        <v>3686</v>
      </c>
      <c r="C859" s="376" t="s">
        <v>2827</v>
      </c>
      <c r="D859" s="325" t="s">
        <v>4048</v>
      </c>
      <c r="E859" s="542" t="str">
        <f>B859&amp;"_"&amp;C859&amp;"_"&amp;F859</f>
        <v>0858_T1.6_Central Bank (Other changes in volume)</v>
      </c>
      <c r="F859" s="484" t="s">
        <v>4048</v>
      </c>
      <c r="G859" s="325"/>
      <c r="H859" s="325"/>
      <c r="I859" s="325"/>
      <c r="J859" s="463">
        <f t="shared" si="170"/>
        <v>0</v>
      </c>
      <c r="K859" s="311" t="s">
        <v>1068</v>
      </c>
      <c r="L859">
        <f t="shared" si="171"/>
        <v>6</v>
      </c>
      <c r="P859" s="14">
        <f>'STable 1.6'!F21</f>
        <v>0</v>
      </c>
    </row>
    <row r="860" spans="1:16" x14ac:dyDescent="0.2">
      <c r="A860" s="359" t="str">
        <f>B860&amp;"_"&amp;C860&amp;"_"&amp;".. "&amp;D860</f>
        <v>0859_T1.6_.. Short-term (Other changes in volume)</v>
      </c>
      <c r="B860" s="375" t="s">
        <v>3687</v>
      </c>
      <c r="C860" s="376" t="s">
        <v>2827</v>
      </c>
      <c r="D860" s="324" t="s">
        <v>4039</v>
      </c>
      <c r="E860" s="542" t="str">
        <f>B860&amp;"_"&amp;C860&amp;"_"&amp;F860&amp;", "&amp;G860</f>
        <v>0859_T1.6_Central Bank, Short-term (Other changes in volume)</v>
      </c>
      <c r="F860" s="484" t="s">
        <v>55</v>
      </c>
      <c r="G860" s="486" t="s">
        <v>4039</v>
      </c>
      <c r="H860" s="324"/>
      <c r="I860" s="324"/>
      <c r="J860" s="463">
        <f t="shared" si="170"/>
        <v>0</v>
      </c>
      <c r="K860" s="311" t="s">
        <v>1069</v>
      </c>
      <c r="L860">
        <f t="shared" si="171"/>
        <v>6</v>
      </c>
      <c r="P860" s="14">
        <f>'STable 1.6'!F22</f>
        <v>0</v>
      </c>
    </row>
    <row r="861" spans="1:16" x14ac:dyDescent="0.2">
      <c r="A861" s="359" t="str">
        <f>B861&amp;"_"&amp;C861&amp;"_"&amp;".... "&amp;D861</f>
        <v>0860_T1.6_.... Currency and deposits 2/ (Other changes in volume)</v>
      </c>
      <c r="B861" s="375" t="s">
        <v>3688</v>
      </c>
      <c r="C861" s="376" t="s">
        <v>2827</v>
      </c>
      <c r="D861" s="323" t="s">
        <v>4040</v>
      </c>
      <c r="E861" s="542" t="str">
        <f>B861&amp;"_"&amp;C861&amp;"_"&amp;F861&amp;", "&amp;G861&amp;", "&amp;H861</f>
        <v>0860_T1.6_Central Bank, Short-term, Currency and deposits (Other changes in volume)</v>
      </c>
      <c r="F861" s="484" t="s">
        <v>55</v>
      </c>
      <c r="G861" s="486" t="s">
        <v>1</v>
      </c>
      <c r="H861" s="487" t="s">
        <v>4374</v>
      </c>
      <c r="I861" s="487"/>
      <c r="J861" s="463">
        <f t="shared" si="170"/>
        <v>0</v>
      </c>
      <c r="K861" s="311" t="s">
        <v>1070</v>
      </c>
      <c r="L861">
        <f t="shared" si="171"/>
        <v>6</v>
      </c>
      <c r="P861" s="14">
        <f>'STable 1.6'!F23</f>
        <v>0</v>
      </c>
    </row>
    <row r="862" spans="1:16" x14ac:dyDescent="0.2">
      <c r="A862" s="359" t="str">
        <f>B862&amp;"_"&amp;C862&amp;"_"&amp;".... "&amp;D862</f>
        <v>0861_T1.6_.... Debt securities (Other changes in volume)</v>
      </c>
      <c r="B862" s="375" t="s">
        <v>3689</v>
      </c>
      <c r="C862" s="376" t="s">
        <v>2827</v>
      </c>
      <c r="D862" s="323" t="s">
        <v>4041</v>
      </c>
      <c r="E862" s="542" t="str">
        <f t="shared" ref="E862:E865" si="178">B862&amp;"_"&amp;C862&amp;"_"&amp;F862&amp;", "&amp;G862&amp;", "&amp;H862</f>
        <v>0861_T1.6_Central Bank, Short-term, Debt securities (Other changes in volume)</v>
      </c>
      <c r="F862" s="484" t="s">
        <v>55</v>
      </c>
      <c r="G862" s="486" t="s">
        <v>1</v>
      </c>
      <c r="H862" s="487" t="s">
        <v>4041</v>
      </c>
      <c r="I862" s="487"/>
      <c r="J862" s="463">
        <f t="shared" si="170"/>
        <v>0</v>
      </c>
      <c r="K862" s="311" t="s">
        <v>1071</v>
      </c>
      <c r="L862">
        <f t="shared" si="171"/>
        <v>6</v>
      </c>
      <c r="P862" s="14">
        <f>'STable 1.6'!F24</f>
        <v>0</v>
      </c>
    </row>
    <row r="863" spans="1:16" x14ac:dyDescent="0.2">
      <c r="A863" s="359" t="str">
        <f>B863&amp;"_"&amp;C863&amp;"_"&amp;".... "&amp;D863</f>
        <v>0862_T1.6_.... Loans (Other changes in volume)</v>
      </c>
      <c r="B863" s="375" t="s">
        <v>3690</v>
      </c>
      <c r="C863" s="376" t="s">
        <v>2827</v>
      </c>
      <c r="D863" s="323" t="s">
        <v>4042</v>
      </c>
      <c r="E863" s="542" t="str">
        <f t="shared" si="178"/>
        <v>0862_T1.6_Central Bank, Short-term, Loans (Other changes in volume)</v>
      </c>
      <c r="F863" s="484" t="s">
        <v>55</v>
      </c>
      <c r="G863" s="486" t="s">
        <v>1</v>
      </c>
      <c r="H863" s="487" t="s">
        <v>4042</v>
      </c>
      <c r="I863" s="487"/>
      <c r="J863" s="463">
        <f t="shared" si="170"/>
        <v>0</v>
      </c>
      <c r="K863" s="311" t="s">
        <v>1072</v>
      </c>
      <c r="L863">
        <f t="shared" si="171"/>
        <v>6</v>
      </c>
      <c r="P863" s="14">
        <f>'STable 1.6'!F25</f>
        <v>0</v>
      </c>
    </row>
    <row r="864" spans="1:16" x14ac:dyDescent="0.2">
      <c r="A864" s="359" t="str">
        <f>B864&amp;"_"&amp;C864&amp;"_"&amp;".... "&amp;D864</f>
        <v>0863_T1.6_.... Trade credit and advances (Other changes in volume)</v>
      </c>
      <c r="B864" s="375" t="s">
        <v>3691</v>
      </c>
      <c r="C864" s="376" t="s">
        <v>2827</v>
      </c>
      <c r="D864" s="323" t="s">
        <v>4043</v>
      </c>
      <c r="E864" s="542" t="str">
        <f t="shared" si="178"/>
        <v>0863_T1.6_Central Bank, Short-term, Trade credit and advances (Other changes in volume)</v>
      </c>
      <c r="F864" s="484" t="s">
        <v>55</v>
      </c>
      <c r="G864" s="486" t="s">
        <v>1</v>
      </c>
      <c r="H864" s="487" t="s">
        <v>4043</v>
      </c>
      <c r="I864" s="487"/>
      <c r="J864" s="463">
        <f t="shared" si="170"/>
        <v>0</v>
      </c>
      <c r="K864" s="311" t="s">
        <v>1073</v>
      </c>
      <c r="L864">
        <f t="shared" si="171"/>
        <v>6</v>
      </c>
      <c r="P864" s="14">
        <f>'STable 1.6'!F26</f>
        <v>0</v>
      </c>
    </row>
    <row r="865" spans="1:16" x14ac:dyDescent="0.2">
      <c r="A865" s="359" t="str">
        <f>B865&amp;"_"&amp;C865&amp;"_"&amp;".... "&amp;D865</f>
        <v>0864_T1.6_.... Other debt liabilities 3/ 4/ (Other changes in volume)</v>
      </c>
      <c r="B865" s="375" t="s">
        <v>3692</v>
      </c>
      <c r="C865" s="376" t="s">
        <v>2827</v>
      </c>
      <c r="D865" s="323" t="s">
        <v>4044</v>
      </c>
      <c r="E865" s="542" t="str">
        <f t="shared" si="178"/>
        <v>0864_T1.6_Central Bank, Short-term, Other debt liabilities (Other changes in volume)</v>
      </c>
      <c r="F865" s="484" t="s">
        <v>55</v>
      </c>
      <c r="G865" s="486" t="s">
        <v>1</v>
      </c>
      <c r="H865" s="487" t="s">
        <v>4375</v>
      </c>
      <c r="I865" s="487"/>
      <c r="J865" s="463">
        <f t="shared" si="170"/>
        <v>0</v>
      </c>
      <c r="K865" s="311" t="s">
        <v>1074</v>
      </c>
      <c r="L865">
        <f t="shared" si="171"/>
        <v>6</v>
      </c>
      <c r="P865" s="14">
        <f>'STable 1.6'!F27</f>
        <v>0</v>
      </c>
    </row>
    <row r="866" spans="1:16" x14ac:dyDescent="0.2">
      <c r="A866" s="359" t="str">
        <f>B866&amp;"_"&amp;C866&amp;"_"&amp;".. "&amp;D866</f>
        <v>0865_T1.6_.. Long-term (Other changes in volume)</v>
      </c>
      <c r="B866" s="375" t="s">
        <v>3693</v>
      </c>
      <c r="C866" s="376" t="s">
        <v>2827</v>
      </c>
      <c r="D866" s="324" t="s">
        <v>4045</v>
      </c>
      <c r="E866" s="542" t="str">
        <f>B866&amp;"_"&amp;C866&amp;"_"&amp;F866&amp;", "&amp;G866</f>
        <v>0865_T1.6_Central Bank, Long-term (Other changes in volume)</v>
      </c>
      <c r="F866" s="484" t="s">
        <v>55</v>
      </c>
      <c r="G866" s="486" t="s">
        <v>4045</v>
      </c>
      <c r="H866" s="324"/>
      <c r="I866" s="324"/>
      <c r="J866" s="463">
        <f t="shared" si="170"/>
        <v>0</v>
      </c>
      <c r="K866" s="311" t="s">
        <v>1075</v>
      </c>
      <c r="L866">
        <f t="shared" si="171"/>
        <v>6</v>
      </c>
      <c r="P866" s="14">
        <f>'STable 1.6'!F28</f>
        <v>0</v>
      </c>
    </row>
    <row r="867" spans="1:16" x14ac:dyDescent="0.2">
      <c r="A867" s="359" t="str">
        <f t="shared" ref="A867:A872" si="179">B867&amp;"_"&amp;C867&amp;"_"&amp;".... "&amp;D867</f>
        <v>0866_T1.6_.... Special drawing rights (allocations)  (Other changes in volume)</v>
      </c>
      <c r="B867" s="375" t="s">
        <v>3694</v>
      </c>
      <c r="C867" s="376" t="s">
        <v>2827</v>
      </c>
      <c r="D867" s="323" t="s">
        <v>4046</v>
      </c>
      <c r="E867" s="542" t="str">
        <f>B867&amp;"_"&amp;C867&amp;"_"&amp;F867&amp;", "&amp;G867&amp;", "&amp;H867</f>
        <v>0866_T1.6_Central Bank, Long-term, Special drawing rights (allocations)  (Other changes in volume)</v>
      </c>
      <c r="F867" s="484" t="s">
        <v>55</v>
      </c>
      <c r="G867" s="486" t="s">
        <v>3</v>
      </c>
      <c r="H867" s="487" t="s">
        <v>4046</v>
      </c>
      <c r="I867" s="487"/>
      <c r="J867" s="463">
        <f t="shared" si="170"/>
        <v>0</v>
      </c>
      <c r="K867" s="311" t="s">
        <v>1076</v>
      </c>
      <c r="L867">
        <f t="shared" si="171"/>
        <v>6</v>
      </c>
      <c r="P867" s="14">
        <f>'STable 1.6'!F29</f>
        <v>0</v>
      </c>
    </row>
    <row r="868" spans="1:16" x14ac:dyDescent="0.2">
      <c r="A868" s="359" t="str">
        <f t="shared" si="179"/>
        <v>0867_T1.6_.... Currency and deposits 2/ (Other changes in volume)</v>
      </c>
      <c r="B868" s="375" t="s">
        <v>3695</v>
      </c>
      <c r="C868" s="376" t="s">
        <v>2827</v>
      </c>
      <c r="D868" s="323" t="s">
        <v>4040</v>
      </c>
      <c r="E868" s="542" t="str">
        <f>B868&amp;"_"&amp;C868&amp;"_"&amp;F868&amp;", "&amp;G868&amp;", "&amp;H868</f>
        <v>0867_T1.6_Central Bank, Long-term, Currency and deposits (Other changes in volume)</v>
      </c>
      <c r="F868" s="484" t="s">
        <v>55</v>
      </c>
      <c r="G868" s="486" t="s">
        <v>3</v>
      </c>
      <c r="H868" s="487" t="s">
        <v>4374</v>
      </c>
      <c r="I868" s="487"/>
      <c r="J868" s="463">
        <f t="shared" si="170"/>
        <v>0</v>
      </c>
      <c r="K868" s="311" t="s">
        <v>1077</v>
      </c>
      <c r="L868">
        <f t="shared" si="171"/>
        <v>6</v>
      </c>
      <c r="P868" s="14">
        <f>'STable 1.6'!F30</f>
        <v>0</v>
      </c>
    </row>
    <row r="869" spans="1:16" x14ac:dyDescent="0.2">
      <c r="A869" s="359" t="str">
        <f t="shared" si="179"/>
        <v>0868_T1.6_.... Debt securities (Other changes in volume)</v>
      </c>
      <c r="B869" s="375" t="s">
        <v>3696</v>
      </c>
      <c r="C869" s="376" t="s">
        <v>2827</v>
      </c>
      <c r="D869" s="323" t="s">
        <v>4041</v>
      </c>
      <c r="E869" s="542" t="str">
        <f t="shared" ref="E869:E872" si="180">B869&amp;"_"&amp;C869&amp;"_"&amp;F869&amp;", "&amp;G869&amp;", "&amp;H869</f>
        <v>0868_T1.6_Central Bank, Long-term, Debt securities (Other changes in volume)</v>
      </c>
      <c r="F869" s="484" t="s">
        <v>55</v>
      </c>
      <c r="G869" s="486" t="s">
        <v>3</v>
      </c>
      <c r="H869" s="487" t="s">
        <v>4041</v>
      </c>
      <c r="I869" s="487"/>
      <c r="J869" s="463">
        <f t="shared" si="170"/>
        <v>0</v>
      </c>
      <c r="K869" s="311" t="s">
        <v>1078</v>
      </c>
      <c r="L869">
        <f t="shared" si="171"/>
        <v>6</v>
      </c>
      <c r="P869" s="14">
        <f>'STable 1.6'!F31</f>
        <v>0</v>
      </c>
    </row>
    <row r="870" spans="1:16" x14ac:dyDescent="0.2">
      <c r="A870" s="359" t="str">
        <f t="shared" si="179"/>
        <v>0869_T1.6_.... Loans (Other changes in volume)</v>
      </c>
      <c r="B870" s="375" t="s">
        <v>3697</v>
      </c>
      <c r="C870" s="376" t="s">
        <v>2827</v>
      </c>
      <c r="D870" s="323" t="s">
        <v>4042</v>
      </c>
      <c r="E870" s="542" t="str">
        <f t="shared" si="180"/>
        <v>0869_T1.6_Central Bank, Long-term, Loans (Other changes in volume)</v>
      </c>
      <c r="F870" s="484" t="s">
        <v>55</v>
      </c>
      <c r="G870" s="486" t="s">
        <v>3</v>
      </c>
      <c r="H870" s="487" t="s">
        <v>4042</v>
      </c>
      <c r="I870" s="487"/>
      <c r="J870" s="463">
        <f t="shared" si="170"/>
        <v>0</v>
      </c>
      <c r="K870" s="311" t="s">
        <v>1079</v>
      </c>
      <c r="L870">
        <f t="shared" si="171"/>
        <v>6</v>
      </c>
      <c r="P870" s="14">
        <f>'STable 1.6'!F32</f>
        <v>0</v>
      </c>
    </row>
    <row r="871" spans="1:16" x14ac:dyDescent="0.2">
      <c r="A871" s="359" t="str">
        <f t="shared" si="179"/>
        <v>0870_T1.6_.... Trade credit and advances (Other changes in volume)</v>
      </c>
      <c r="B871" s="375" t="s">
        <v>3698</v>
      </c>
      <c r="C871" s="376" t="s">
        <v>2827</v>
      </c>
      <c r="D871" s="323" t="s">
        <v>4043</v>
      </c>
      <c r="E871" s="542" t="str">
        <f t="shared" si="180"/>
        <v>0870_T1.6_Central Bank, Long-term, Trade credit and advances (Other changes in volume)</v>
      </c>
      <c r="F871" s="484" t="s">
        <v>55</v>
      </c>
      <c r="G871" s="486" t="s">
        <v>3</v>
      </c>
      <c r="H871" s="487" t="s">
        <v>4043</v>
      </c>
      <c r="I871" s="487"/>
      <c r="J871" s="463">
        <f t="shared" si="170"/>
        <v>0</v>
      </c>
      <c r="K871" s="311" t="s">
        <v>1080</v>
      </c>
      <c r="L871">
        <f t="shared" si="171"/>
        <v>6</v>
      </c>
      <c r="P871" s="14">
        <f>'STable 1.6'!F33</f>
        <v>0</v>
      </c>
    </row>
    <row r="872" spans="1:16" x14ac:dyDescent="0.2">
      <c r="A872" s="359" t="str">
        <f t="shared" si="179"/>
        <v>0871_T1.6_.... Other debt liabilities 3/ (Other changes in volume)</v>
      </c>
      <c r="B872" s="375" t="s">
        <v>3699</v>
      </c>
      <c r="C872" s="376" t="s">
        <v>2827</v>
      </c>
      <c r="D872" s="323" t="s">
        <v>4047</v>
      </c>
      <c r="E872" s="542" t="str">
        <f t="shared" si="180"/>
        <v>0871_T1.6_Central Bank, Long-term, Other debt liabilities (Other changes in volume)</v>
      </c>
      <c r="F872" s="484" t="s">
        <v>55</v>
      </c>
      <c r="G872" s="486" t="s">
        <v>3</v>
      </c>
      <c r="H872" s="487" t="s">
        <v>4375</v>
      </c>
      <c r="I872" s="487"/>
      <c r="J872" s="463">
        <f t="shared" si="170"/>
        <v>0</v>
      </c>
      <c r="K872" s="311" t="s">
        <v>1081</v>
      </c>
      <c r="L872">
        <f t="shared" si="171"/>
        <v>6</v>
      </c>
      <c r="P872" s="14">
        <f>'STable 1.6'!F34</f>
        <v>0</v>
      </c>
    </row>
    <row r="873" spans="1:16" x14ac:dyDescent="0.2">
      <c r="A873" s="359" t="str">
        <f>B873&amp;"_"&amp;C873&amp;"_"&amp;D873</f>
        <v>0872_T1.6_Deposit-taking Corporations, except the Central Bank (Other changes in volume)</v>
      </c>
      <c r="B873" s="375" t="s">
        <v>3700</v>
      </c>
      <c r="C873" s="376" t="s">
        <v>2827</v>
      </c>
      <c r="D873" s="326" t="s">
        <v>4049</v>
      </c>
      <c r="E873" s="542" t="str">
        <f>B873&amp;"_"&amp;C873&amp;"_"&amp;F873</f>
        <v>0872_T1.6_Deposit-taking Corporations, except the Central Bank (Other changes in volume)</v>
      </c>
      <c r="F873" s="326" t="s">
        <v>4049</v>
      </c>
      <c r="G873" s="326"/>
      <c r="H873" s="326"/>
      <c r="I873" s="326"/>
      <c r="J873" s="463">
        <f t="shared" si="170"/>
        <v>0</v>
      </c>
      <c r="K873" s="311" t="s">
        <v>1082</v>
      </c>
      <c r="L873">
        <f t="shared" si="171"/>
        <v>6</v>
      </c>
      <c r="P873" s="14">
        <f>'STable 1.6'!F35</f>
        <v>0</v>
      </c>
    </row>
    <row r="874" spans="1:16" x14ac:dyDescent="0.2">
      <c r="A874" s="359" t="str">
        <f>B874&amp;"_"&amp;C874&amp;"_"&amp;".. "&amp;D874</f>
        <v>0873_T1.6_.. Short-term (Other changes in volume)</v>
      </c>
      <c r="B874" s="375" t="s">
        <v>3701</v>
      </c>
      <c r="C874" s="376" t="s">
        <v>2827</v>
      </c>
      <c r="D874" s="324" t="s">
        <v>4039</v>
      </c>
      <c r="E874" s="542" t="str">
        <f>B874&amp;"_"&amp;C874&amp;"_"&amp;F874&amp;", "&amp;G874</f>
        <v>0873_T1.6_Deposit-taking Corporations, except the Central Bank, Short-term (Other changes in volume)</v>
      </c>
      <c r="F874" s="326" t="s">
        <v>174</v>
      </c>
      <c r="G874" s="486" t="s">
        <v>4039</v>
      </c>
      <c r="H874" s="324"/>
      <c r="I874" s="324"/>
      <c r="J874" s="463">
        <f t="shared" si="170"/>
        <v>0</v>
      </c>
      <c r="K874" s="311" t="s">
        <v>1083</v>
      </c>
      <c r="L874">
        <f t="shared" si="171"/>
        <v>6</v>
      </c>
      <c r="P874" s="14">
        <f>'STable 1.6'!F36</f>
        <v>0</v>
      </c>
    </row>
    <row r="875" spans="1:16" x14ac:dyDescent="0.2">
      <c r="A875" s="359" t="str">
        <f>B875&amp;"_"&amp;C875&amp;"_"&amp;".... "&amp;D875</f>
        <v>0874_T1.6_.... Currency and deposits 2/ (Other changes in volume)</v>
      </c>
      <c r="B875" s="375" t="s">
        <v>3702</v>
      </c>
      <c r="C875" s="376" t="s">
        <v>2827</v>
      </c>
      <c r="D875" s="323" t="s">
        <v>4040</v>
      </c>
      <c r="E875" s="542" t="str">
        <f>B875&amp;"_"&amp;C875&amp;"_"&amp;F875&amp;", "&amp;G875&amp;", "&amp;H875</f>
        <v>0874_T1.6_Deposit-taking Corporations, except the Central Bank, Short-term, Currency and deposits (Other changes in volume)</v>
      </c>
      <c r="F875" s="326" t="s">
        <v>174</v>
      </c>
      <c r="G875" s="486" t="s">
        <v>1</v>
      </c>
      <c r="H875" s="487" t="s">
        <v>4374</v>
      </c>
      <c r="I875" s="487"/>
      <c r="J875" s="463">
        <f t="shared" si="170"/>
        <v>0</v>
      </c>
      <c r="K875" s="311" t="s">
        <v>1084</v>
      </c>
      <c r="L875">
        <f t="shared" si="171"/>
        <v>6</v>
      </c>
      <c r="P875" s="14">
        <f>'STable 1.6'!F37</f>
        <v>0</v>
      </c>
    </row>
    <row r="876" spans="1:16" x14ac:dyDescent="0.2">
      <c r="A876" s="359" t="str">
        <f>B876&amp;"_"&amp;C876&amp;"_"&amp;".... "&amp;D876</f>
        <v>0875_T1.6_.... Debt securities (Other changes in volume)</v>
      </c>
      <c r="B876" s="375" t="s">
        <v>3703</v>
      </c>
      <c r="C876" s="376" t="s">
        <v>2827</v>
      </c>
      <c r="D876" s="323" t="s">
        <v>4041</v>
      </c>
      <c r="E876" s="542" t="str">
        <f t="shared" ref="E876:E879" si="181">B876&amp;"_"&amp;C876&amp;"_"&amp;F876&amp;", "&amp;G876&amp;", "&amp;H876</f>
        <v>0875_T1.6_Deposit-taking Corporations, except the Central Bank, Short-term, Debt securities (Other changes in volume)</v>
      </c>
      <c r="F876" s="326" t="s">
        <v>174</v>
      </c>
      <c r="G876" s="486" t="s">
        <v>1</v>
      </c>
      <c r="H876" s="487" t="s">
        <v>4041</v>
      </c>
      <c r="I876" s="487"/>
      <c r="J876" s="463">
        <f t="shared" si="170"/>
        <v>0</v>
      </c>
      <c r="K876" s="311" t="s">
        <v>1085</v>
      </c>
      <c r="L876">
        <f t="shared" si="171"/>
        <v>6</v>
      </c>
      <c r="P876" s="14">
        <f>'STable 1.6'!F38</f>
        <v>0</v>
      </c>
    </row>
    <row r="877" spans="1:16" x14ac:dyDescent="0.2">
      <c r="A877" s="359" t="str">
        <f>B877&amp;"_"&amp;C877&amp;"_"&amp;".... "&amp;D877</f>
        <v>0876_T1.6_.... Loans (Other changes in volume)</v>
      </c>
      <c r="B877" s="375" t="s">
        <v>3704</v>
      </c>
      <c r="C877" s="376" t="s">
        <v>2827</v>
      </c>
      <c r="D877" s="323" t="s">
        <v>4042</v>
      </c>
      <c r="E877" s="542" t="str">
        <f t="shared" si="181"/>
        <v>0876_T1.6_Deposit-taking Corporations, except the Central Bank, Short-term, Loans (Other changes in volume)</v>
      </c>
      <c r="F877" s="326" t="s">
        <v>174</v>
      </c>
      <c r="G877" s="486" t="s">
        <v>1</v>
      </c>
      <c r="H877" s="487" t="s">
        <v>4042</v>
      </c>
      <c r="I877" s="487"/>
      <c r="J877" s="463">
        <f t="shared" si="170"/>
        <v>0</v>
      </c>
      <c r="K877" s="311" t="s">
        <v>1086</v>
      </c>
      <c r="L877">
        <f t="shared" si="171"/>
        <v>6</v>
      </c>
      <c r="P877" s="14">
        <f>'STable 1.6'!F39</f>
        <v>0</v>
      </c>
    </row>
    <row r="878" spans="1:16" x14ac:dyDescent="0.2">
      <c r="A878" s="359" t="str">
        <f>B878&amp;"_"&amp;C878&amp;"_"&amp;".... "&amp;D878</f>
        <v>0877_T1.6_.... Trade credit and advances (Other changes in volume)</v>
      </c>
      <c r="B878" s="375" t="s">
        <v>3705</v>
      </c>
      <c r="C878" s="376" t="s">
        <v>2827</v>
      </c>
      <c r="D878" s="323" t="s">
        <v>4043</v>
      </c>
      <c r="E878" s="542" t="str">
        <f t="shared" si="181"/>
        <v>0877_T1.6_Deposit-taking Corporations, except the Central Bank, Short-term, Trade credit and advances (Other changes in volume)</v>
      </c>
      <c r="F878" s="326" t="s">
        <v>174</v>
      </c>
      <c r="G878" s="486" t="s">
        <v>1</v>
      </c>
      <c r="H878" s="487" t="s">
        <v>4043</v>
      </c>
      <c r="I878" s="487"/>
      <c r="J878" s="463">
        <f t="shared" si="170"/>
        <v>0</v>
      </c>
      <c r="K878" s="311" t="s">
        <v>1087</v>
      </c>
      <c r="L878">
        <f t="shared" si="171"/>
        <v>6</v>
      </c>
      <c r="P878" s="14">
        <f>'STable 1.6'!F40</f>
        <v>0</v>
      </c>
    </row>
    <row r="879" spans="1:16" x14ac:dyDescent="0.2">
      <c r="A879" s="359" t="str">
        <f>B879&amp;"_"&amp;C879&amp;"_"&amp;".... "&amp;D879</f>
        <v>0878_T1.6_.... Other debt liabilities 3/ 4/ (Other changes in volume)</v>
      </c>
      <c r="B879" s="375" t="s">
        <v>3706</v>
      </c>
      <c r="C879" s="376" t="s">
        <v>2827</v>
      </c>
      <c r="D879" s="323" t="s">
        <v>4044</v>
      </c>
      <c r="E879" s="542" t="str">
        <f t="shared" si="181"/>
        <v>0878_T1.6_Deposit-taking Corporations, except the Central Bank, Short-term, Other debt liabilities (Other changes in volume)</v>
      </c>
      <c r="F879" s="326" t="s">
        <v>174</v>
      </c>
      <c r="G879" s="486" t="s">
        <v>1</v>
      </c>
      <c r="H879" s="487" t="s">
        <v>4375</v>
      </c>
      <c r="I879" s="487"/>
      <c r="J879" s="463">
        <f t="shared" si="170"/>
        <v>0</v>
      </c>
      <c r="K879" s="311" t="s">
        <v>1088</v>
      </c>
      <c r="L879">
        <f t="shared" si="171"/>
        <v>6</v>
      </c>
      <c r="P879" s="14">
        <f>'STable 1.6'!F41</f>
        <v>0</v>
      </c>
    </row>
    <row r="880" spans="1:16" x14ac:dyDescent="0.2">
      <c r="A880" s="359" t="str">
        <f>B880&amp;"_"&amp;C880&amp;"_"&amp;".. "&amp;D880</f>
        <v>0879_T1.6_.. Long-term (Other changes in volume)</v>
      </c>
      <c r="B880" s="375" t="s">
        <v>3707</v>
      </c>
      <c r="C880" s="376" t="s">
        <v>2827</v>
      </c>
      <c r="D880" s="324" t="s">
        <v>4045</v>
      </c>
      <c r="E880" s="542" t="str">
        <f>B880&amp;"_"&amp;C880&amp;"_"&amp;F880&amp;", "&amp;G880</f>
        <v>0879_T1.6_Deposit-taking Corporations, except the Central Bank, Long-term (Other changes in volume)</v>
      </c>
      <c r="F880" s="326" t="s">
        <v>174</v>
      </c>
      <c r="G880" s="486" t="s">
        <v>4045</v>
      </c>
      <c r="H880" s="324"/>
      <c r="I880" s="324"/>
      <c r="J880" s="463">
        <f t="shared" si="170"/>
        <v>0</v>
      </c>
      <c r="K880" s="311" t="s">
        <v>1089</v>
      </c>
      <c r="L880">
        <f t="shared" si="171"/>
        <v>6</v>
      </c>
      <c r="P880" s="14">
        <f>'STable 1.6'!F42</f>
        <v>0</v>
      </c>
    </row>
    <row r="881" spans="1:16" x14ac:dyDescent="0.2">
      <c r="A881" s="359" t="str">
        <f>B881&amp;"_"&amp;C881&amp;"_"&amp;".... "&amp;D881</f>
        <v>0880_T1.6_.... Currency and deposits 2/ (Other changes in volume)</v>
      </c>
      <c r="B881" s="375" t="s">
        <v>3708</v>
      </c>
      <c r="C881" s="376" t="s">
        <v>2827</v>
      </c>
      <c r="D881" s="323" t="s">
        <v>4040</v>
      </c>
      <c r="E881" s="542" t="str">
        <f>B881&amp;"_"&amp;C881&amp;"_"&amp;F881&amp;", "&amp;G881&amp;", "&amp;H881</f>
        <v>0880_T1.6_Deposit-taking Corporations, except the Central Bank, Long-term, Currency and deposits (Other changes in volume)</v>
      </c>
      <c r="F881" s="326" t="s">
        <v>174</v>
      </c>
      <c r="G881" s="486" t="s">
        <v>3</v>
      </c>
      <c r="H881" s="487" t="s">
        <v>4374</v>
      </c>
      <c r="I881" s="487"/>
      <c r="J881" s="463">
        <f t="shared" si="170"/>
        <v>0</v>
      </c>
      <c r="K881" s="311" t="s">
        <v>1090</v>
      </c>
      <c r="L881">
        <f t="shared" si="171"/>
        <v>6</v>
      </c>
      <c r="P881" s="14">
        <f>'STable 1.6'!F43</f>
        <v>0</v>
      </c>
    </row>
    <row r="882" spans="1:16" x14ac:dyDescent="0.2">
      <c r="A882" s="359" t="str">
        <f>B882&amp;"_"&amp;C882&amp;"_"&amp;".... "&amp;D882</f>
        <v>0881_T1.6_.... Debt securities (Other changes in volume)</v>
      </c>
      <c r="B882" s="375" t="s">
        <v>3709</v>
      </c>
      <c r="C882" s="376" t="s">
        <v>2827</v>
      </c>
      <c r="D882" s="323" t="s">
        <v>4041</v>
      </c>
      <c r="E882" s="542" t="str">
        <f>B882&amp;"_"&amp;C882&amp;"_"&amp;F882&amp;", "&amp;G882&amp;", "&amp;H882</f>
        <v>0881_T1.6_Deposit-taking Corporations, except the Central Bank, Long-term, Debt securities (Other changes in volume)</v>
      </c>
      <c r="F882" s="326" t="s">
        <v>174</v>
      </c>
      <c r="G882" s="486" t="s">
        <v>3</v>
      </c>
      <c r="H882" s="487" t="s">
        <v>4041</v>
      </c>
      <c r="I882" s="487"/>
      <c r="J882" s="463">
        <f t="shared" si="170"/>
        <v>0</v>
      </c>
      <c r="K882" s="311" t="s">
        <v>1091</v>
      </c>
      <c r="L882">
        <f t="shared" si="171"/>
        <v>6</v>
      </c>
      <c r="P882" s="14">
        <f>'STable 1.6'!F44</f>
        <v>0</v>
      </c>
    </row>
    <row r="883" spans="1:16" x14ac:dyDescent="0.2">
      <c r="A883" s="359" t="str">
        <f>B883&amp;"_"&amp;C883&amp;"_"&amp;".... "&amp;D883</f>
        <v>0882_T1.6_.... Loans (Other changes in volume)</v>
      </c>
      <c r="B883" s="375" t="s">
        <v>3710</v>
      </c>
      <c r="C883" s="376" t="s">
        <v>2827</v>
      </c>
      <c r="D883" s="323" t="s">
        <v>4042</v>
      </c>
      <c r="E883" s="542" t="str">
        <f t="shared" ref="E883:E885" si="182">B883&amp;"_"&amp;C883&amp;"_"&amp;F883&amp;", "&amp;G883&amp;", "&amp;H883</f>
        <v>0882_T1.6_Deposit-taking Corporations, except the Central Bank, Long-term, Loans (Other changes in volume)</v>
      </c>
      <c r="F883" s="326" t="s">
        <v>174</v>
      </c>
      <c r="G883" s="486" t="s">
        <v>3</v>
      </c>
      <c r="H883" s="487" t="s">
        <v>4042</v>
      </c>
      <c r="I883" s="487"/>
      <c r="J883" s="463">
        <f t="shared" si="170"/>
        <v>0</v>
      </c>
      <c r="K883" s="311" t="s">
        <v>1092</v>
      </c>
      <c r="L883">
        <f t="shared" si="171"/>
        <v>6</v>
      </c>
      <c r="P883" s="14">
        <f>'STable 1.6'!F45</f>
        <v>0</v>
      </c>
    </row>
    <row r="884" spans="1:16" x14ac:dyDescent="0.2">
      <c r="A884" s="359" t="str">
        <f>B884&amp;"_"&amp;C884&amp;"_"&amp;".... "&amp;D884</f>
        <v>0883_T1.6_.... Trade credit and advances (Other changes in volume)</v>
      </c>
      <c r="B884" s="375" t="s">
        <v>3711</v>
      </c>
      <c r="C884" s="376" t="s">
        <v>2827</v>
      </c>
      <c r="D884" s="323" t="s">
        <v>4043</v>
      </c>
      <c r="E884" s="542" t="str">
        <f t="shared" si="182"/>
        <v>0883_T1.6_Deposit-taking Corporations, except the Central Bank, Long-term, Trade credit and advances (Other changes in volume)</v>
      </c>
      <c r="F884" s="326" t="s">
        <v>174</v>
      </c>
      <c r="G884" s="486" t="s">
        <v>3</v>
      </c>
      <c r="H884" s="487" t="s">
        <v>4043</v>
      </c>
      <c r="I884" s="487"/>
      <c r="J884" s="463">
        <f t="shared" si="170"/>
        <v>0</v>
      </c>
      <c r="K884" s="311" t="s">
        <v>1093</v>
      </c>
      <c r="L884">
        <f t="shared" si="171"/>
        <v>6</v>
      </c>
      <c r="P884" s="14">
        <f>'STable 1.6'!F46</f>
        <v>0</v>
      </c>
    </row>
    <row r="885" spans="1:16" x14ac:dyDescent="0.2">
      <c r="A885" s="359" t="str">
        <f>B885&amp;"_"&amp;C885&amp;"_"&amp;".... "&amp;D885</f>
        <v>0884_T1.6_.... Other debt liabilities 3/ (Other changes in volume)</v>
      </c>
      <c r="B885" s="375" t="s">
        <v>3712</v>
      </c>
      <c r="C885" s="376" t="s">
        <v>2827</v>
      </c>
      <c r="D885" s="323" t="s">
        <v>4047</v>
      </c>
      <c r="E885" s="542" t="str">
        <f t="shared" si="182"/>
        <v>0884_T1.6_Deposit-taking Corporations, except the Central Bank, Long-term, Other debt liabilities (Other changes in volume)</v>
      </c>
      <c r="F885" s="326" t="s">
        <v>174</v>
      </c>
      <c r="G885" s="486" t="s">
        <v>3</v>
      </c>
      <c r="H885" s="487" t="s">
        <v>4375</v>
      </c>
      <c r="I885" s="487"/>
      <c r="J885" s="463">
        <f t="shared" si="170"/>
        <v>0</v>
      </c>
      <c r="K885" s="311" t="s">
        <v>1094</v>
      </c>
      <c r="L885">
        <f t="shared" si="171"/>
        <v>6</v>
      </c>
      <c r="P885" s="14">
        <f>'STable 1.6'!F47</f>
        <v>0</v>
      </c>
    </row>
    <row r="886" spans="1:16" x14ac:dyDescent="0.2">
      <c r="A886" s="359" t="str">
        <f>B886&amp;"_"&amp;C886&amp;"_"&amp;D886</f>
        <v>0885_T1.6_Other Sectors (Other changes in volume)</v>
      </c>
      <c r="B886" s="375" t="s">
        <v>3713</v>
      </c>
      <c r="C886" s="376" t="s">
        <v>2827</v>
      </c>
      <c r="D886" s="325" t="s">
        <v>4050</v>
      </c>
      <c r="E886" s="542" t="str">
        <f>B886&amp;"_"&amp;C886&amp;"_"&amp;F886</f>
        <v>0885_T1.6_Other Sectors (Other changes in volume)</v>
      </c>
      <c r="F886" s="484" t="s">
        <v>4050</v>
      </c>
      <c r="G886" s="325"/>
      <c r="H886" s="325"/>
      <c r="I886" s="325"/>
      <c r="J886" s="463">
        <f t="shared" si="170"/>
        <v>0</v>
      </c>
      <c r="K886" s="311" t="s">
        <v>1095</v>
      </c>
      <c r="L886">
        <f t="shared" si="171"/>
        <v>6</v>
      </c>
      <c r="P886" s="14">
        <f>'STable 1.6'!F48</f>
        <v>0</v>
      </c>
    </row>
    <row r="887" spans="1:16" x14ac:dyDescent="0.2">
      <c r="A887" s="359" t="str">
        <f>B887&amp;"_"&amp;C887&amp;"_"&amp;".. "&amp;D887</f>
        <v>0886_T1.6_.. Short-term (Other changes in volume)</v>
      </c>
      <c r="B887" s="375" t="s">
        <v>3714</v>
      </c>
      <c r="C887" s="376" t="s">
        <v>2827</v>
      </c>
      <c r="D887" s="324" t="s">
        <v>4039</v>
      </c>
      <c r="E887" s="542" t="str">
        <f>B887&amp;"_"&amp;C887&amp;"_"&amp;F887&amp;", "&amp;G887</f>
        <v>0886_T1.6_Other Sectors, Short-term (Other changes in volume)</v>
      </c>
      <c r="F887" s="484" t="s">
        <v>57</v>
      </c>
      <c r="G887" s="486" t="s">
        <v>4039</v>
      </c>
      <c r="H887" s="324"/>
      <c r="I887" s="324"/>
      <c r="J887" s="463">
        <f t="shared" si="170"/>
        <v>0</v>
      </c>
      <c r="K887" s="311" t="s">
        <v>1096</v>
      </c>
      <c r="L887">
        <f t="shared" si="171"/>
        <v>6</v>
      </c>
      <c r="P887" s="14">
        <f>'STable 1.6'!F49</f>
        <v>0</v>
      </c>
    </row>
    <row r="888" spans="1:16" x14ac:dyDescent="0.2">
      <c r="A888" s="359" t="str">
        <f>B888&amp;"_"&amp;C888&amp;"_"&amp;".... "&amp;D888</f>
        <v>0887_T1.6_.... Currency and deposits 2/ (Other changes in volume)</v>
      </c>
      <c r="B888" s="375" t="s">
        <v>3715</v>
      </c>
      <c r="C888" s="376" t="s">
        <v>2827</v>
      </c>
      <c r="D888" s="323" t="s">
        <v>4040</v>
      </c>
      <c r="E888" s="542" t="str">
        <f>B888&amp;"_"&amp;C888&amp;"_"&amp;F888&amp;", "&amp;G888&amp;", "&amp;H888</f>
        <v>0887_T1.6_Other Sectors, Short-term, Currency and deposits (Other changes in volume)</v>
      </c>
      <c r="F888" s="484" t="s">
        <v>57</v>
      </c>
      <c r="G888" s="486" t="s">
        <v>1</v>
      </c>
      <c r="H888" s="487" t="s">
        <v>4374</v>
      </c>
      <c r="I888" s="487"/>
      <c r="J888" s="463">
        <f t="shared" si="170"/>
        <v>0</v>
      </c>
      <c r="K888" s="311" t="s">
        <v>1097</v>
      </c>
      <c r="L888">
        <f t="shared" si="171"/>
        <v>6</v>
      </c>
      <c r="P888" s="14">
        <f>'STable 1.6'!F50</f>
        <v>0</v>
      </c>
    </row>
    <row r="889" spans="1:16" x14ac:dyDescent="0.2">
      <c r="A889" s="359" t="str">
        <f>B889&amp;"_"&amp;C889&amp;"_"&amp;".... "&amp;D889</f>
        <v>0888_T1.6_.... Debt securities (Other changes in volume)</v>
      </c>
      <c r="B889" s="375" t="s">
        <v>3716</v>
      </c>
      <c r="C889" s="376" t="s">
        <v>2827</v>
      </c>
      <c r="D889" s="323" t="s">
        <v>4041</v>
      </c>
      <c r="E889" s="542" t="str">
        <f t="shared" ref="E889:E892" si="183">B889&amp;"_"&amp;C889&amp;"_"&amp;F889&amp;", "&amp;G889&amp;", "&amp;H889</f>
        <v>0888_T1.6_Other Sectors, Short-term, Debt securities (Other changes in volume)</v>
      </c>
      <c r="F889" s="484" t="s">
        <v>57</v>
      </c>
      <c r="G889" s="486" t="s">
        <v>1</v>
      </c>
      <c r="H889" s="487" t="s">
        <v>4041</v>
      </c>
      <c r="I889" s="487"/>
      <c r="J889" s="463">
        <f t="shared" si="170"/>
        <v>0</v>
      </c>
      <c r="K889" s="311" t="s">
        <v>1098</v>
      </c>
      <c r="L889">
        <f t="shared" si="171"/>
        <v>6</v>
      </c>
      <c r="P889" s="14">
        <f>'STable 1.6'!F51</f>
        <v>0</v>
      </c>
    </row>
    <row r="890" spans="1:16" x14ac:dyDescent="0.2">
      <c r="A890" s="359" t="str">
        <f>B890&amp;"_"&amp;C890&amp;"_"&amp;".... "&amp;D890</f>
        <v>0889_T1.6_.... Loans (Other changes in volume)</v>
      </c>
      <c r="B890" s="375" t="s">
        <v>3717</v>
      </c>
      <c r="C890" s="376" t="s">
        <v>2827</v>
      </c>
      <c r="D890" s="323" t="s">
        <v>4042</v>
      </c>
      <c r="E890" s="542" t="str">
        <f t="shared" si="183"/>
        <v>0889_T1.6_Other Sectors, Short-term, Loans (Other changes in volume)</v>
      </c>
      <c r="F890" s="484" t="s">
        <v>57</v>
      </c>
      <c r="G890" s="486" t="s">
        <v>1</v>
      </c>
      <c r="H890" s="487" t="s">
        <v>4042</v>
      </c>
      <c r="I890" s="487"/>
      <c r="J890" s="463">
        <f t="shared" si="170"/>
        <v>0</v>
      </c>
      <c r="K890" s="311" t="s">
        <v>1099</v>
      </c>
      <c r="L890">
        <f t="shared" si="171"/>
        <v>6</v>
      </c>
      <c r="P890" s="14">
        <f>'STable 1.6'!F52</f>
        <v>0</v>
      </c>
    </row>
    <row r="891" spans="1:16" x14ac:dyDescent="0.2">
      <c r="A891" s="359" t="str">
        <f>B891&amp;"_"&amp;C891&amp;"_"&amp;".... "&amp;D891</f>
        <v>0890_T1.6_.... Trade credit and advances (Other changes in volume)</v>
      </c>
      <c r="B891" s="375" t="s">
        <v>3718</v>
      </c>
      <c r="C891" s="376" t="s">
        <v>2827</v>
      </c>
      <c r="D891" s="323" t="s">
        <v>4043</v>
      </c>
      <c r="E891" s="542" t="str">
        <f t="shared" si="183"/>
        <v>0890_T1.6_Other Sectors, Short-term, Trade credit and advances (Other changes in volume)</v>
      </c>
      <c r="F891" s="484" t="s">
        <v>57</v>
      </c>
      <c r="G891" s="486" t="s">
        <v>1</v>
      </c>
      <c r="H891" s="487" t="s">
        <v>4043</v>
      </c>
      <c r="I891" s="487"/>
      <c r="J891" s="463">
        <f t="shared" si="170"/>
        <v>0</v>
      </c>
      <c r="K891" s="311" t="s">
        <v>1100</v>
      </c>
      <c r="L891">
        <f t="shared" si="171"/>
        <v>6</v>
      </c>
      <c r="P891" s="14">
        <f>'STable 1.6'!F53</f>
        <v>0</v>
      </c>
    </row>
    <row r="892" spans="1:16" x14ac:dyDescent="0.2">
      <c r="A892" s="359" t="str">
        <f>B892&amp;"_"&amp;C892&amp;"_"&amp;".... "&amp;D892</f>
        <v>0891_T1.6_.... Other debt liabilities 3/ 4/ (Other changes in volume)</v>
      </c>
      <c r="B892" s="375" t="s">
        <v>3719</v>
      </c>
      <c r="C892" s="376" t="s">
        <v>2827</v>
      </c>
      <c r="D892" s="323" t="s">
        <v>4044</v>
      </c>
      <c r="E892" s="542" t="str">
        <f t="shared" si="183"/>
        <v>0891_T1.6_Other Sectors, Short-term, Other debt liabilities (Other changes in volume)</v>
      </c>
      <c r="F892" s="484" t="s">
        <v>57</v>
      </c>
      <c r="G892" s="486" t="s">
        <v>1</v>
      </c>
      <c r="H892" s="487" t="s">
        <v>4375</v>
      </c>
      <c r="I892" s="487"/>
      <c r="J892" s="463">
        <f t="shared" si="170"/>
        <v>0</v>
      </c>
      <c r="K892" s="311" t="s">
        <v>1101</v>
      </c>
      <c r="L892">
        <f t="shared" si="171"/>
        <v>6</v>
      </c>
      <c r="P892" s="14">
        <f>'STable 1.6'!F54</f>
        <v>0</v>
      </c>
    </row>
    <row r="893" spans="1:16" x14ac:dyDescent="0.2">
      <c r="A893" s="359" t="str">
        <f>B893&amp;"_"&amp;C893&amp;"_"&amp;".. "&amp;D893</f>
        <v>0892_T1.6_.. Long-term (Other changes in volume)</v>
      </c>
      <c r="B893" s="375" t="s">
        <v>3720</v>
      </c>
      <c r="C893" s="376" t="s">
        <v>2827</v>
      </c>
      <c r="D893" s="324" t="s">
        <v>4045</v>
      </c>
      <c r="E893" s="542" t="str">
        <f>B893&amp;"_"&amp;C893&amp;"_"&amp;F893&amp;", "&amp;G893</f>
        <v>0892_T1.6_Other Sectors, Long-term (Other changes in volume)</v>
      </c>
      <c r="F893" s="484" t="s">
        <v>57</v>
      </c>
      <c r="G893" s="486" t="s">
        <v>4045</v>
      </c>
      <c r="H893" s="324"/>
      <c r="I893" s="324"/>
      <c r="J893" s="463">
        <f t="shared" si="170"/>
        <v>0</v>
      </c>
      <c r="K893" s="311" t="s">
        <v>1102</v>
      </c>
      <c r="L893">
        <f t="shared" si="171"/>
        <v>6</v>
      </c>
      <c r="P893" s="14">
        <f>'STable 1.6'!F55</f>
        <v>0</v>
      </c>
    </row>
    <row r="894" spans="1:16" x14ac:dyDescent="0.2">
      <c r="A894" s="359" t="str">
        <f>B894&amp;"_"&amp;C894&amp;"_"&amp;".... "&amp;D894</f>
        <v>0893_T1.6_.... Currency and deposits 2/ (Other changes in volume)</v>
      </c>
      <c r="B894" s="375" t="s">
        <v>3721</v>
      </c>
      <c r="C894" s="376" t="s">
        <v>2827</v>
      </c>
      <c r="D894" s="323" t="s">
        <v>4040</v>
      </c>
      <c r="E894" s="542" t="str">
        <f>B894&amp;"_"&amp;C894&amp;"_"&amp;F894&amp;", "&amp;G894&amp;", "&amp;H894</f>
        <v>0893_T1.6_Other Sectors, Long-term, Currency and deposits (Other changes in volume)</v>
      </c>
      <c r="F894" s="484" t="s">
        <v>57</v>
      </c>
      <c r="G894" s="486" t="s">
        <v>3</v>
      </c>
      <c r="H894" s="487" t="s">
        <v>4374</v>
      </c>
      <c r="I894" s="487"/>
      <c r="J894" s="463">
        <f t="shared" si="170"/>
        <v>0</v>
      </c>
      <c r="K894" s="311" t="s">
        <v>1103</v>
      </c>
      <c r="L894">
        <f t="shared" si="171"/>
        <v>6</v>
      </c>
      <c r="P894" s="14">
        <f>'STable 1.6'!F56</f>
        <v>0</v>
      </c>
    </row>
    <row r="895" spans="1:16" x14ac:dyDescent="0.2">
      <c r="A895" s="359" t="str">
        <f>B895&amp;"_"&amp;C895&amp;"_"&amp;".... "&amp;D895</f>
        <v>0894_T1.6_.... Debt securities (Other changes in volume)</v>
      </c>
      <c r="B895" s="375" t="s">
        <v>3722</v>
      </c>
      <c r="C895" s="376" t="s">
        <v>2827</v>
      </c>
      <c r="D895" s="323" t="s">
        <v>4041</v>
      </c>
      <c r="E895" s="542" t="str">
        <f>B895&amp;"_"&amp;C895&amp;"_"&amp;F895&amp;", "&amp;G895&amp;", "&amp;H895</f>
        <v>0894_T1.6_Other Sectors, Long-term, Debt securities (Other changes in volume)</v>
      </c>
      <c r="F895" s="484" t="s">
        <v>57</v>
      </c>
      <c r="G895" s="486" t="s">
        <v>3</v>
      </c>
      <c r="H895" s="487" t="s">
        <v>4041</v>
      </c>
      <c r="I895" s="487"/>
      <c r="J895" s="463">
        <f t="shared" si="170"/>
        <v>0</v>
      </c>
      <c r="K895" s="311" t="s">
        <v>1104</v>
      </c>
      <c r="L895">
        <f t="shared" si="171"/>
        <v>6</v>
      </c>
      <c r="P895" s="14">
        <f>'STable 1.6'!F57</f>
        <v>0</v>
      </c>
    </row>
    <row r="896" spans="1:16" x14ac:dyDescent="0.2">
      <c r="A896" s="359" t="str">
        <f>B896&amp;"_"&amp;C896&amp;"_"&amp;".... "&amp;D896</f>
        <v>0895_T1.6_.... Loans (Other changes in volume)</v>
      </c>
      <c r="B896" s="375" t="s">
        <v>3723</v>
      </c>
      <c r="C896" s="376" t="s">
        <v>2827</v>
      </c>
      <c r="D896" s="323" t="s">
        <v>4042</v>
      </c>
      <c r="E896" s="542" t="str">
        <f t="shared" ref="E896:E898" si="184">B896&amp;"_"&amp;C896&amp;"_"&amp;F896&amp;", "&amp;G896&amp;", "&amp;H896</f>
        <v>0895_T1.6_Other Sectors, Long-term, Loans (Other changes in volume)</v>
      </c>
      <c r="F896" s="484" t="s">
        <v>57</v>
      </c>
      <c r="G896" s="486" t="s">
        <v>3</v>
      </c>
      <c r="H896" s="487" t="s">
        <v>4042</v>
      </c>
      <c r="I896" s="487"/>
      <c r="J896" s="463">
        <f t="shared" si="170"/>
        <v>0</v>
      </c>
      <c r="K896" s="311" t="s">
        <v>1105</v>
      </c>
      <c r="L896">
        <f t="shared" si="171"/>
        <v>6</v>
      </c>
      <c r="P896" s="14">
        <f>'STable 1.6'!F58</f>
        <v>0</v>
      </c>
    </row>
    <row r="897" spans="1:16" x14ac:dyDescent="0.2">
      <c r="A897" s="359" t="str">
        <f>B897&amp;"_"&amp;C897&amp;"_"&amp;".... "&amp;D897</f>
        <v>0896_T1.6_.... Trade credit and advances (Other changes in volume)</v>
      </c>
      <c r="B897" s="375" t="s">
        <v>3724</v>
      </c>
      <c r="C897" s="376" t="s">
        <v>2827</v>
      </c>
      <c r="D897" s="323" t="s">
        <v>4043</v>
      </c>
      <c r="E897" s="542" t="str">
        <f t="shared" si="184"/>
        <v>0896_T1.6_Other Sectors, Long-term, Trade credit and advances (Other changes in volume)</v>
      </c>
      <c r="F897" s="484" t="s">
        <v>57</v>
      </c>
      <c r="G897" s="486" t="s">
        <v>3</v>
      </c>
      <c r="H897" s="487" t="s">
        <v>4043</v>
      </c>
      <c r="I897" s="487"/>
      <c r="J897" s="463">
        <f t="shared" si="170"/>
        <v>0</v>
      </c>
      <c r="K897" s="311" t="s">
        <v>1106</v>
      </c>
      <c r="L897">
        <f t="shared" si="171"/>
        <v>6</v>
      </c>
      <c r="P897" s="14">
        <f>'STable 1.6'!F59</f>
        <v>0</v>
      </c>
    </row>
    <row r="898" spans="1:16" x14ac:dyDescent="0.2">
      <c r="A898" s="359" t="str">
        <f>B898&amp;"_"&amp;C898&amp;"_"&amp;".... "&amp;D898</f>
        <v>0897_T1.6_.... Other debt liabilities 3/ (Other changes in volume)</v>
      </c>
      <c r="B898" s="375" t="s">
        <v>3725</v>
      </c>
      <c r="C898" s="376" t="s">
        <v>2827</v>
      </c>
      <c r="D898" s="323" t="s">
        <v>4047</v>
      </c>
      <c r="E898" s="542" t="str">
        <f t="shared" si="184"/>
        <v>0897_T1.6_Other Sectors, Long-term, Other debt liabilities (Other changes in volume)</v>
      </c>
      <c r="F898" s="484" t="s">
        <v>57</v>
      </c>
      <c r="G898" s="486" t="s">
        <v>3</v>
      </c>
      <c r="H898" s="487" t="s">
        <v>4375</v>
      </c>
      <c r="I898" s="487"/>
      <c r="J898" s="463">
        <f t="shared" si="170"/>
        <v>0</v>
      </c>
      <c r="K898" s="311" t="s">
        <v>1107</v>
      </c>
      <c r="L898">
        <f t="shared" si="171"/>
        <v>6</v>
      </c>
      <c r="P898" s="14">
        <f>'STable 1.6'!F60</f>
        <v>0</v>
      </c>
    </row>
    <row r="899" spans="1:16" x14ac:dyDescent="0.2">
      <c r="A899" s="359" t="str">
        <f>B899&amp;"_"&amp;C899&amp;"_"&amp;D899</f>
        <v>0898_T1.6_Direct Investment: Intercompany Lending (Other changes in volume)</v>
      </c>
      <c r="B899" s="375" t="s">
        <v>3726</v>
      </c>
      <c r="C899" s="376" t="s">
        <v>2827</v>
      </c>
      <c r="D899" s="328" t="s">
        <v>4051</v>
      </c>
      <c r="E899" s="542" t="str">
        <f>B899&amp;"_"&amp;C899&amp;"_"&amp;F899</f>
        <v>0898_T1.6_Direct Investment: Intercompany Lending (Other changes in volume)</v>
      </c>
      <c r="F899" s="328" t="s">
        <v>4051</v>
      </c>
      <c r="G899" s="328"/>
      <c r="H899" s="328"/>
      <c r="I899" s="328"/>
      <c r="J899" s="463">
        <f t="shared" si="170"/>
        <v>0</v>
      </c>
      <c r="K899" s="311" t="s">
        <v>1108</v>
      </c>
      <c r="L899">
        <f t="shared" si="171"/>
        <v>6</v>
      </c>
      <c r="P899" s="14">
        <f>'STable 1.6'!F61</f>
        <v>0</v>
      </c>
    </row>
    <row r="900" spans="1:16" x14ac:dyDescent="0.2">
      <c r="A900" s="359" t="str">
        <f t="shared" ref="A900:A902" si="185">B900&amp;"_"&amp;C900&amp;"_"&amp;".. "&amp;D900</f>
        <v>0899_T1.6_.. Debt liabilities of direct investment enterprises to direct investors (Other changes in volume)</v>
      </c>
      <c r="B900" s="375" t="s">
        <v>3727</v>
      </c>
      <c r="C900" s="376" t="s">
        <v>2827</v>
      </c>
      <c r="D900" s="329" t="s">
        <v>4052</v>
      </c>
      <c r="E900" s="542" t="str">
        <f>B900&amp;"_"&amp;C900&amp;"_"&amp;F900&amp;", "&amp;H900</f>
        <v>0899_T1.6_Direct Investment: Intercompany Lending, Debt liabilities of direct investment enterprises to direct investors (Other changes in volume)</v>
      </c>
      <c r="F900" s="328" t="s">
        <v>58</v>
      </c>
      <c r="G900" s="329"/>
      <c r="H900" s="489" t="s">
        <v>4052</v>
      </c>
      <c r="I900" s="489"/>
      <c r="J900" s="463">
        <f t="shared" ref="J900:J963" si="186">J899</f>
        <v>0</v>
      </c>
      <c r="K900" s="311" t="s">
        <v>1109</v>
      </c>
      <c r="L900">
        <f t="shared" ref="L900:L963" si="187">L899</f>
        <v>6</v>
      </c>
      <c r="P900" s="14">
        <f>'STable 1.6'!F62</f>
        <v>0</v>
      </c>
    </row>
    <row r="901" spans="1:16" x14ac:dyDescent="0.2">
      <c r="A901" s="359" t="str">
        <f t="shared" si="185"/>
        <v>0900_T1.6_.. Debt liabilities of direct investors to direct investment enterprises (Other changes in volume)</v>
      </c>
      <c r="B901" s="375" t="s">
        <v>3728</v>
      </c>
      <c r="C901" s="376" t="s">
        <v>2827</v>
      </c>
      <c r="D901" s="329" t="s">
        <v>4053</v>
      </c>
      <c r="E901" s="542" t="str">
        <f t="shared" ref="E901:E902" si="188">B901&amp;"_"&amp;C901&amp;"_"&amp;F901&amp;", "&amp;H901</f>
        <v>0900_T1.6_Direct Investment: Intercompany Lending, Debt liabilities of direct investors to direct investment enterprises (Other changes in volume)</v>
      </c>
      <c r="F901" s="328" t="s">
        <v>58</v>
      </c>
      <c r="G901" s="329"/>
      <c r="H901" s="489" t="s">
        <v>4053</v>
      </c>
      <c r="I901" s="489"/>
      <c r="J901" s="463">
        <f t="shared" si="186"/>
        <v>0</v>
      </c>
      <c r="K901" s="311" t="s">
        <v>1110</v>
      </c>
      <c r="L901">
        <f t="shared" si="187"/>
        <v>6</v>
      </c>
      <c r="P901" s="14">
        <f>'STable 1.6'!F63</f>
        <v>0</v>
      </c>
    </row>
    <row r="902" spans="1:16" x14ac:dyDescent="0.2">
      <c r="A902" s="359" t="str">
        <f t="shared" si="185"/>
        <v>0901_T1.6_.. Debt liabilities between fellow enterprises (Other changes in volume)</v>
      </c>
      <c r="B902" s="375" t="s">
        <v>3729</v>
      </c>
      <c r="C902" s="376" t="s">
        <v>2827</v>
      </c>
      <c r="D902" s="329" t="s">
        <v>4054</v>
      </c>
      <c r="E902" s="542" t="str">
        <f t="shared" si="188"/>
        <v>0901_T1.6_Direct Investment: Intercompany Lending, Debt liabilities between fellow enterprises (Other changes in volume)</v>
      </c>
      <c r="F902" s="328" t="s">
        <v>58</v>
      </c>
      <c r="G902" s="329"/>
      <c r="H902" s="489" t="s">
        <v>4054</v>
      </c>
      <c r="I902" s="489"/>
      <c r="J902" s="463">
        <f t="shared" si="186"/>
        <v>0</v>
      </c>
      <c r="K902" s="311" t="s">
        <v>1111</v>
      </c>
      <c r="L902">
        <f t="shared" si="187"/>
        <v>6</v>
      </c>
      <c r="P902" s="14">
        <f>'STable 1.6'!F64</f>
        <v>0</v>
      </c>
    </row>
    <row r="903" spans="1:16" x14ac:dyDescent="0.2">
      <c r="A903" s="359" t="str">
        <f>B903&amp;"_"&amp;C903&amp;"_"&amp;D903</f>
        <v>0902_T1.6_Gross External Debt (Other changes in volume)</v>
      </c>
      <c r="B903" s="375" t="s">
        <v>3730</v>
      </c>
      <c r="C903" s="376" t="s">
        <v>2827</v>
      </c>
      <c r="D903" s="327" t="s">
        <v>4055</v>
      </c>
      <c r="E903" s="542" t="str">
        <f>B903&amp;"_"&amp;C903&amp;"_"&amp;F903</f>
        <v>0902_T1.6_Gross External Debt (Other changes in volume)</v>
      </c>
      <c r="F903" s="327" t="s">
        <v>4055</v>
      </c>
      <c r="G903" s="327"/>
      <c r="H903" s="327"/>
      <c r="I903" s="327"/>
      <c r="J903" s="463">
        <f t="shared" si="186"/>
        <v>0</v>
      </c>
      <c r="K903" s="312" t="s">
        <v>1112</v>
      </c>
      <c r="L903">
        <f t="shared" si="187"/>
        <v>6</v>
      </c>
      <c r="P903" s="14">
        <f>'STable 1.6'!F65</f>
        <v>0</v>
      </c>
    </row>
    <row r="904" spans="1:16" x14ac:dyDescent="0.2">
      <c r="A904" s="359" t="str">
        <f>B904&amp;"_"&amp;C904&amp;"_"&amp;D904</f>
        <v>0903_T1.6_General Government (Positon at end of period)</v>
      </c>
      <c r="B904" s="375" t="s">
        <v>3731</v>
      </c>
      <c r="C904" s="376" t="s">
        <v>2827</v>
      </c>
      <c r="D904" s="325" t="s">
        <v>4056</v>
      </c>
      <c r="E904" s="542" t="str">
        <f>B904&amp;"_"&amp;C904&amp;"_"&amp;F904</f>
        <v>0903_T1.6_General Government (Positon at end of period)</v>
      </c>
      <c r="F904" s="484" t="s">
        <v>4056</v>
      </c>
      <c r="G904" s="325"/>
      <c r="H904" s="325"/>
      <c r="I904" s="325"/>
      <c r="J904" s="463">
        <f t="shared" si="186"/>
        <v>0</v>
      </c>
      <c r="K904" s="311" t="s">
        <v>1113</v>
      </c>
      <c r="L904">
        <f t="shared" si="187"/>
        <v>6</v>
      </c>
      <c r="P904" s="14">
        <f>'STable 1.6'!G7</f>
        <v>0</v>
      </c>
    </row>
    <row r="905" spans="1:16" x14ac:dyDescent="0.2">
      <c r="A905" s="359" t="str">
        <f>B905&amp;"_"&amp;C905&amp;"_"&amp;".. "&amp;D905</f>
        <v>0904_T1.6_.. Short-term (Positon at end of period)</v>
      </c>
      <c r="B905" s="375" t="s">
        <v>3732</v>
      </c>
      <c r="C905" s="376" t="s">
        <v>2827</v>
      </c>
      <c r="D905" s="324" t="s">
        <v>4057</v>
      </c>
      <c r="E905" s="542" t="str">
        <f>B905&amp;"_"&amp;C905&amp;"_"&amp;F905&amp;", "&amp;G905</f>
        <v>0904_T1.6_General Government, Short-term (Positon at end of period)</v>
      </c>
      <c r="F905" s="484" t="s">
        <v>27</v>
      </c>
      <c r="G905" s="486" t="s">
        <v>4057</v>
      </c>
      <c r="H905" s="324"/>
      <c r="I905" s="324"/>
      <c r="J905" s="463">
        <f t="shared" si="186"/>
        <v>0</v>
      </c>
      <c r="K905" s="311" t="s">
        <v>1114</v>
      </c>
      <c r="L905">
        <f t="shared" si="187"/>
        <v>6</v>
      </c>
      <c r="P905" s="14">
        <f>'STable 1.6'!G8</f>
        <v>0</v>
      </c>
    </row>
    <row r="906" spans="1:16" x14ac:dyDescent="0.2">
      <c r="A906" s="359" t="str">
        <f>B906&amp;"_"&amp;C906&amp;"_"&amp;".... "&amp;D906</f>
        <v>0905_T1.6_.... Currency and deposits 2/ (Positon at end of period)</v>
      </c>
      <c r="B906" s="375" t="s">
        <v>3733</v>
      </c>
      <c r="C906" s="376" t="s">
        <v>2827</v>
      </c>
      <c r="D906" s="323" t="s">
        <v>4058</v>
      </c>
      <c r="E906" s="542" t="str">
        <f>B906&amp;"_"&amp;C906&amp;"_"&amp;F906&amp;", "&amp;G906&amp;", "&amp;H906</f>
        <v>0905_T1.6_General Government, Short-term, Currency and deposits (Positon at end of period)</v>
      </c>
      <c r="F906" s="484" t="s">
        <v>27</v>
      </c>
      <c r="G906" s="486" t="s">
        <v>1</v>
      </c>
      <c r="H906" s="487" t="s">
        <v>4376</v>
      </c>
      <c r="I906" s="487"/>
      <c r="J906" s="463">
        <f t="shared" si="186"/>
        <v>0</v>
      </c>
      <c r="K906" s="311" t="s">
        <v>1115</v>
      </c>
      <c r="L906">
        <f t="shared" si="187"/>
        <v>6</v>
      </c>
      <c r="P906" s="14">
        <f>'STable 1.6'!G9</f>
        <v>0</v>
      </c>
    </row>
    <row r="907" spans="1:16" x14ac:dyDescent="0.2">
      <c r="A907" s="359" t="str">
        <f>B907&amp;"_"&amp;C907&amp;"_"&amp;".... "&amp;D907</f>
        <v>0906_T1.6_.... Debt securities (Positon at end of period)</v>
      </c>
      <c r="B907" s="375" t="s">
        <v>3734</v>
      </c>
      <c r="C907" s="376" t="s">
        <v>2827</v>
      </c>
      <c r="D907" s="323" t="s">
        <v>4059</v>
      </c>
      <c r="E907" s="542" t="str">
        <f t="shared" ref="E907:E910" si="189">B907&amp;"_"&amp;C907&amp;"_"&amp;F907&amp;", "&amp;G907&amp;", "&amp;H907</f>
        <v>0906_T1.6_General Government, Short-term, Debt securities (Positon at end of period)</v>
      </c>
      <c r="F907" s="484" t="s">
        <v>27</v>
      </c>
      <c r="G907" s="486" t="s">
        <v>1</v>
      </c>
      <c r="H907" s="487" t="s">
        <v>4059</v>
      </c>
      <c r="I907" s="487"/>
      <c r="J907" s="463">
        <f t="shared" si="186"/>
        <v>0</v>
      </c>
      <c r="K907" s="311" t="s">
        <v>1116</v>
      </c>
      <c r="L907">
        <f t="shared" si="187"/>
        <v>6</v>
      </c>
      <c r="P907" s="14">
        <f>'STable 1.6'!G10</f>
        <v>0</v>
      </c>
    </row>
    <row r="908" spans="1:16" x14ac:dyDescent="0.2">
      <c r="A908" s="359" t="str">
        <f>B908&amp;"_"&amp;C908&amp;"_"&amp;".... "&amp;D908</f>
        <v>0907_T1.6_.... Loans (Positon at end of period)</v>
      </c>
      <c r="B908" s="375" t="s">
        <v>3735</v>
      </c>
      <c r="C908" s="376" t="s">
        <v>2827</v>
      </c>
      <c r="D908" s="323" t="s">
        <v>4060</v>
      </c>
      <c r="E908" s="542" t="str">
        <f t="shared" si="189"/>
        <v>0907_T1.6_General Government, Short-term, Loans (Positon at end of period)</v>
      </c>
      <c r="F908" s="484" t="s">
        <v>27</v>
      </c>
      <c r="G908" s="486" t="s">
        <v>1</v>
      </c>
      <c r="H908" s="487" t="s">
        <v>4060</v>
      </c>
      <c r="I908" s="487"/>
      <c r="J908" s="463">
        <f t="shared" si="186"/>
        <v>0</v>
      </c>
      <c r="K908" s="311" t="s">
        <v>1117</v>
      </c>
      <c r="L908">
        <f t="shared" si="187"/>
        <v>6</v>
      </c>
      <c r="P908" s="14">
        <f>'STable 1.6'!G11</f>
        <v>0</v>
      </c>
    </row>
    <row r="909" spans="1:16" x14ac:dyDescent="0.2">
      <c r="A909" s="359" t="str">
        <f>B909&amp;"_"&amp;C909&amp;"_"&amp;".... "&amp;D909</f>
        <v>0908_T1.6_.... Trade credit and advances (Positon at end of period)</v>
      </c>
      <c r="B909" s="375" t="s">
        <v>3736</v>
      </c>
      <c r="C909" s="376" t="s">
        <v>2827</v>
      </c>
      <c r="D909" s="323" t="s">
        <v>4061</v>
      </c>
      <c r="E909" s="542" t="str">
        <f t="shared" si="189"/>
        <v>0908_T1.6_General Government, Short-term, Trade credit and advances (Positon at end of period)</v>
      </c>
      <c r="F909" s="484" t="s">
        <v>27</v>
      </c>
      <c r="G909" s="486" t="s">
        <v>1</v>
      </c>
      <c r="H909" s="487" t="s">
        <v>4061</v>
      </c>
      <c r="I909" s="487"/>
      <c r="J909" s="463">
        <f t="shared" si="186"/>
        <v>0</v>
      </c>
      <c r="K909" s="311" t="s">
        <v>1118</v>
      </c>
      <c r="L909">
        <f t="shared" si="187"/>
        <v>6</v>
      </c>
      <c r="P909" s="14">
        <f>'STable 1.6'!G12</f>
        <v>0</v>
      </c>
    </row>
    <row r="910" spans="1:16" x14ac:dyDescent="0.2">
      <c r="A910" s="359" t="str">
        <f>B910&amp;"_"&amp;C910&amp;"_"&amp;".... "&amp;D910</f>
        <v>0909_T1.6_.... Other debt liabilities 3/ 4/ (Positon at end of period)</v>
      </c>
      <c r="B910" s="375" t="s">
        <v>3737</v>
      </c>
      <c r="C910" s="376" t="s">
        <v>2827</v>
      </c>
      <c r="D910" s="323" t="s">
        <v>4062</v>
      </c>
      <c r="E910" s="542" t="str">
        <f t="shared" si="189"/>
        <v>0909_T1.6_General Government, Short-term, Other debt liabilities (Positon at end of period)</v>
      </c>
      <c r="F910" s="484" t="s">
        <v>27</v>
      </c>
      <c r="G910" s="486" t="s">
        <v>1</v>
      </c>
      <c r="H910" s="487" t="s">
        <v>4377</v>
      </c>
      <c r="I910" s="487"/>
      <c r="J910" s="463">
        <f t="shared" si="186"/>
        <v>0</v>
      </c>
      <c r="K910" s="311" t="s">
        <v>1119</v>
      </c>
      <c r="L910">
        <f t="shared" si="187"/>
        <v>6</v>
      </c>
      <c r="P910" s="14">
        <f>'STable 1.6'!G13</f>
        <v>0</v>
      </c>
    </row>
    <row r="911" spans="1:16" x14ac:dyDescent="0.2">
      <c r="A911" s="359" t="str">
        <f>B911&amp;"_"&amp;C911&amp;"_"&amp;".. "&amp;D911</f>
        <v>0910_T1.6_.. Long-term (Positon at end of period)</v>
      </c>
      <c r="B911" s="375" t="s">
        <v>3738</v>
      </c>
      <c r="C911" s="376" t="s">
        <v>2827</v>
      </c>
      <c r="D911" s="324" t="s">
        <v>4063</v>
      </c>
      <c r="E911" s="542" t="str">
        <f>B911&amp;"_"&amp;C911&amp;"_"&amp;F911&amp;", "&amp;G911</f>
        <v>0910_T1.6_General Government, Long-term (Positon at end of period)</v>
      </c>
      <c r="F911" s="484" t="s">
        <v>27</v>
      </c>
      <c r="G911" s="486" t="s">
        <v>4063</v>
      </c>
      <c r="H911" s="324"/>
      <c r="I911" s="324"/>
      <c r="J911" s="463">
        <f t="shared" si="186"/>
        <v>0</v>
      </c>
      <c r="K911" s="311" t="s">
        <v>1120</v>
      </c>
      <c r="L911">
        <f t="shared" si="187"/>
        <v>6</v>
      </c>
      <c r="P911" s="14">
        <f>'STable 1.6'!G14</f>
        <v>0</v>
      </c>
    </row>
    <row r="912" spans="1:16" x14ac:dyDescent="0.2">
      <c r="A912" s="359" t="str">
        <f t="shared" ref="A912:A917" si="190">B912&amp;"_"&amp;C912&amp;"_"&amp;".... "&amp;D912</f>
        <v>0911_T1.6_.... Special drawing rights (allocations)  (Positon at end of period)</v>
      </c>
      <c r="B912" s="375" t="s">
        <v>3739</v>
      </c>
      <c r="C912" s="376" t="s">
        <v>2827</v>
      </c>
      <c r="D912" s="323" t="s">
        <v>4064</v>
      </c>
      <c r="E912" s="542" t="str">
        <f>B912&amp;"_"&amp;C912&amp;"_"&amp;F912&amp;", "&amp;G912&amp;", "&amp;H912</f>
        <v>0911_T1.6_General Government, Long-term, Special drawing rights (allocations)  (Positon at end of period)</v>
      </c>
      <c r="F912" s="484" t="s">
        <v>27</v>
      </c>
      <c r="G912" s="486" t="s">
        <v>3</v>
      </c>
      <c r="H912" s="487" t="s">
        <v>4064</v>
      </c>
      <c r="I912" s="487"/>
      <c r="J912" s="463">
        <f t="shared" si="186"/>
        <v>0</v>
      </c>
      <c r="K912" s="311" t="s">
        <v>1121</v>
      </c>
      <c r="L912">
        <f t="shared" si="187"/>
        <v>6</v>
      </c>
      <c r="P912" s="14">
        <f>'STable 1.6'!G15</f>
        <v>0</v>
      </c>
    </row>
    <row r="913" spans="1:16" x14ac:dyDescent="0.2">
      <c r="A913" s="359" t="str">
        <f t="shared" si="190"/>
        <v>0912_T1.6_.... Currency and deposits 2/ (Positon at end of period)</v>
      </c>
      <c r="B913" s="375" t="s">
        <v>3740</v>
      </c>
      <c r="C913" s="376" t="s">
        <v>2827</v>
      </c>
      <c r="D913" s="323" t="s">
        <v>4058</v>
      </c>
      <c r="E913" s="542" t="str">
        <f>B913&amp;"_"&amp;C913&amp;"_"&amp;F913&amp;", "&amp;G913&amp;", "&amp;H913</f>
        <v>0912_T1.6_General Government, Long-term, Currency and deposits (Positon at end of period)</v>
      </c>
      <c r="F913" s="484" t="s">
        <v>27</v>
      </c>
      <c r="G913" s="486" t="s">
        <v>3</v>
      </c>
      <c r="H913" s="487" t="s">
        <v>4376</v>
      </c>
      <c r="I913" s="487"/>
      <c r="J913" s="463">
        <f t="shared" si="186"/>
        <v>0</v>
      </c>
      <c r="K913" s="311" t="s">
        <v>1122</v>
      </c>
      <c r="L913">
        <f t="shared" si="187"/>
        <v>6</v>
      </c>
      <c r="P913" s="14">
        <f>'STable 1.6'!G16</f>
        <v>0</v>
      </c>
    </row>
    <row r="914" spans="1:16" x14ac:dyDescent="0.2">
      <c r="A914" s="359" t="str">
        <f t="shared" si="190"/>
        <v>0913_T1.6_.... Debt securities (Positon at end of period)</v>
      </c>
      <c r="B914" s="375" t="s">
        <v>3741</v>
      </c>
      <c r="C914" s="376" t="s">
        <v>2827</v>
      </c>
      <c r="D914" s="323" t="s">
        <v>4059</v>
      </c>
      <c r="E914" s="542" t="str">
        <f t="shared" ref="E914:E917" si="191">B914&amp;"_"&amp;C914&amp;"_"&amp;F914&amp;", "&amp;G914&amp;", "&amp;H914</f>
        <v>0913_T1.6_General Government, Long-term, Debt securities (Positon at end of period)</v>
      </c>
      <c r="F914" s="484" t="s">
        <v>27</v>
      </c>
      <c r="G914" s="486" t="s">
        <v>3</v>
      </c>
      <c r="H914" s="487" t="s">
        <v>4059</v>
      </c>
      <c r="I914" s="487"/>
      <c r="J914" s="463">
        <f t="shared" si="186"/>
        <v>0</v>
      </c>
      <c r="K914" s="311" t="s">
        <v>1123</v>
      </c>
      <c r="L914">
        <f t="shared" si="187"/>
        <v>6</v>
      </c>
      <c r="P914" s="14">
        <f>'STable 1.6'!G17</f>
        <v>0</v>
      </c>
    </row>
    <row r="915" spans="1:16" x14ac:dyDescent="0.2">
      <c r="A915" s="359" t="str">
        <f t="shared" si="190"/>
        <v>0914_T1.6_.... Loans (Positon at end of period)</v>
      </c>
      <c r="B915" s="375" t="s">
        <v>3742</v>
      </c>
      <c r="C915" s="376" t="s">
        <v>2827</v>
      </c>
      <c r="D915" s="323" t="s">
        <v>4060</v>
      </c>
      <c r="E915" s="542" t="str">
        <f t="shared" si="191"/>
        <v>0914_T1.6_General Government, Long-term, Loans (Positon at end of period)</v>
      </c>
      <c r="F915" s="484" t="s">
        <v>27</v>
      </c>
      <c r="G915" s="486" t="s">
        <v>3</v>
      </c>
      <c r="H915" s="487" t="s">
        <v>4060</v>
      </c>
      <c r="I915" s="487"/>
      <c r="J915" s="463">
        <f t="shared" si="186"/>
        <v>0</v>
      </c>
      <c r="K915" s="311" t="s">
        <v>1124</v>
      </c>
      <c r="L915">
        <f t="shared" si="187"/>
        <v>6</v>
      </c>
      <c r="P915" s="14">
        <f>'STable 1.6'!G18</f>
        <v>0</v>
      </c>
    </row>
    <row r="916" spans="1:16" x14ac:dyDescent="0.2">
      <c r="A916" s="359" t="str">
        <f t="shared" si="190"/>
        <v>0915_T1.6_.... Trade credit and advances (Positon at end of period)</v>
      </c>
      <c r="B916" s="375" t="s">
        <v>3743</v>
      </c>
      <c r="C916" s="376" t="s">
        <v>2827</v>
      </c>
      <c r="D916" s="323" t="s">
        <v>4061</v>
      </c>
      <c r="E916" s="542" t="str">
        <f t="shared" si="191"/>
        <v>0915_T1.6_General Government, Long-term, Trade credit and advances (Positon at end of period)</v>
      </c>
      <c r="F916" s="484" t="s">
        <v>27</v>
      </c>
      <c r="G916" s="486" t="s">
        <v>3</v>
      </c>
      <c r="H916" s="487" t="s">
        <v>4061</v>
      </c>
      <c r="I916" s="487"/>
      <c r="J916" s="463">
        <f t="shared" si="186"/>
        <v>0</v>
      </c>
      <c r="K916" s="311" t="s">
        <v>1125</v>
      </c>
      <c r="L916">
        <f t="shared" si="187"/>
        <v>6</v>
      </c>
      <c r="P916" s="14">
        <f>'STable 1.6'!G19</f>
        <v>0</v>
      </c>
    </row>
    <row r="917" spans="1:16" x14ac:dyDescent="0.2">
      <c r="A917" s="359" t="str">
        <f t="shared" si="190"/>
        <v>0916_T1.6_.... Other debt liabilities 3/ (Positon at end of period)</v>
      </c>
      <c r="B917" s="375" t="s">
        <v>3744</v>
      </c>
      <c r="C917" s="376" t="s">
        <v>2827</v>
      </c>
      <c r="D917" s="323" t="s">
        <v>4065</v>
      </c>
      <c r="E917" s="542" t="str">
        <f t="shared" si="191"/>
        <v>0916_T1.6_General Government, Long-term, Other debt liabilities (Positon at end of period)</v>
      </c>
      <c r="F917" s="484" t="s">
        <v>27</v>
      </c>
      <c r="G917" s="486" t="s">
        <v>3</v>
      </c>
      <c r="H917" s="487" t="s">
        <v>4377</v>
      </c>
      <c r="I917" s="487"/>
      <c r="J917" s="463">
        <f t="shared" si="186"/>
        <v>0</v>
      </c>
      <c r="K917" s="311" t="s">
        <v>1126</v>
      </c>
      <c r="L917">
        <f t="shared" si="187"/>
        <v>6</v>
      </c>
      <c r="P917" s="14">
        <f>'STable 1.6'!G20</f>
        <v>0</v>
      </c>
    </row>
    <row r="918" spans="1:16" x14ac:dyDescent="0.2">
      <c r="A918" s="359" t="str">
        <f>B918&amp;"_"&amp;C918&amp;"_"&amp;D918</f>
        <v>0917_T1.6_Central Bank (Positon at end of period)</v>
      </c>
      <c r="B918" s="375" t="s">
        <v>3745</v>
      </c>
      <c r="C918" s="376" t="s">
        <v>2827</v>
      </c>
      <c r="D918" s="325" t="s">
        <v>4066</v>
      </c>
      <c r="E918" s="542" t="str">
        <f>B918&amp;"_"&amp;C918&amp;"_"&amp;F918</f>
        <v>0917_T1.6_Central Bank (Positon at end of period)</v>
      </c>
      <c r="F918" s="484" t="s">
        <v>4066</v>
      </c>
      <c r="G918" s="325"/>
      <c r="H918" s="325"/>
      <c r="I918" s="325"/>
      <c r="J918" s="463">
        <f t="shared" si="186"/>
        <v>0</v>
      </c>
      <c r="K918" s="311" t="s">
        <v>1127</v>
      </c>
      <c r="L918">
        <f t="shared" si="187"/>
        <v>6</v>
      </c>
      <c r="P918" s="14">
        <f>'STable 1.6'!G21</f>
        <v>0</v>
      </c>
    </row>
    <row r="919" spans="1:16" x14ac:dyDescent="0.2">
      <c r="A919" s="359" t="str">
        <f>B919&amp;"_"&amp;C919&amp;"_"&amp;".. "&amp;D919</f>
        <v>0918_T1.6_.. Short-term (Positon at end of period)</v>
      </c>
      <c r="B919" s="375" t="s">
        <v>3746</v>
      </c>
      <c r="C919" s="376" t="s">
        <v>2827</v>
      </c>
      <c r="D919" s="324" t="s">
        <v>4057</v>
      </c>
      <c r="E919" s="542" t="str">
        <f>B919&amp;"_"&amp;C919&amp;"_"&amp;F919&amp;", "&amp;G919</f>
        <v>0918_T1.6_Central Bank, Short-term (Positon at end of period)</v>
      </c>
      <c r="F919" s="484" t="s">
        <v>55</v>
      </c>
      <c r="G919" s="486" t="s">
        <v>4057</v>
      </c>
      <c r="H919" s="324"/>
      <c r="I919" s="324"/>
      <c r="J919" s="463">
        <f t="shared" si="186"/>
        <v>0</v>
      </c>
      <c r="K919" s="311" t="s">
        <v>1128</v>
      </c>
      <c r="L919">
        <f t="shared" si="187"/>
        <v>6</v>
      </c>
      <c r="P919" s="14">
        <f>'STable 1.6'!G22</f>
        <v>0</v>
      </c>
    </row>
    <row r="920" spans="1:16" x14ac:dyDescent="0.2">
      <c r="A920" s="359" t="str">
        <f>B920&amp;"_"&amp;C920&amp;"_"&amp;".... "&amp;D920</f>
        <v>0919_T1.6_.... Currency and deposits 2/ (Positon at end of period)</v>
      </c>
      <c r="B920" s="375" t="s">
        <v>3747</v>
      </c>
      <c r="C920" s="376" t="s">
        <v>2827</v>
      </c>
      <c r="D920" s="323" t="s">
        <v>4058</v>
      </c>
      <c r="E920" s="542" t="str">
        <f>B920&amp;"_"&amp;C920&amp;"_"&amp;F920&amp;", "&amp;G920&amp;", "&amp;H920</f>
        <v>0919_T1.6_Central Bank, Short-term, Currency and deposits (Positon at end of period)</v>
      </c>
      <c r="F920" s="484" t="s">
        <v>55</v>
      </c>
      <c r="G920" s="486" t="s">
        <v>1</v>
      </c>
      <c r="H920" s="487" t="s">
        <v>4376</v>
      </c>
      <c r="I920" s="487"/>
      <c r="J920" s="463">
        <f t="shared" si="186"/>
        <v>0</v>
      </c>
      <c r="K920" s="311" t="s">
        <v>1129</v>
      </c>
      <c r="L920">
        <f t="shared" si="187"/>
        <v>6</v>
      </c>
      <c r="P920" s="14">
        <f>'STable 1.6'!G23</f>
        <v>0</v>
      </c>
    </row>
    <row r="921" spans="1:16" x14ac:dyDescent="0.2">
      <c r="A921" s="359" t="str">
        <f>B921&amp;"_"&amp;C921&amp;"_"&amp;".... "&amp;D921</f>
        <v>0920_T1.6_.... Debt securities (Positon at end of period)</v>
      </c>
      <c r="B921" s="375" t="s">
        <v>3748</v>
      </c>
      <c r="C921" s="376" t="s">
        <v>2827</v>
      </c>
      <c r="D921" s="323" t="s">
        <v>4059</v>
      </c>
      <c r="E921" s="542" t="str">
        <f t="shared" ref="E921:E924" si="192">B921&amp;"_"&amp;C921&amp;"_"&amp;F921&amp;", "&amp;G921&amp;", "&amp;H921</f>
        <v>0920_T1.6_Central Bank, Short-term, Debt securities (Positon at end of period)</v>
      </c>
      <c r="F921" s="484" t="s">
        <v>55</v>
      </c>
      <c r="G921" s="486" t="s">
        <v>1</v>
      </c>
      <c r="H921" s="487" t="s">
        <v>4059</v>
      </c>
      <c r="I921" s="487"/>
      <c r="J921" s="463">
        <f t="shared" si="186"/>
        <v>0</v>
      </c>
      <c r="K921" s="311" t="s">
        <v>1130</v>
      </c>
      <c r="L921">
        <f t="shared" si="187"/>
        <v>6</v>
      </c>
      <c r="P921" s="14">
        <f>'STable 1.6'!G24</f>
        <v>0</v>
      </c>
    </row>
    <row r="922" spans="1:16" x14ac:dyDescent="0.2">
      <c r="A922" s="359" t="str">
        <f>B922&amp;"_"&amp;C922&amp;"_"&amp;".... "&amp;D922</f>
        <v>0921_T1.6_.... Loans (Positon at end of period)</v>
      </c>
      <c r="B922" s="375" t="s">
        <v>3749</v>
      </c>
      <c r="C922" s="376" t="s">
        <v>2827</v>
      </c>
      <c r="D922" s="323" t="s">
        <v>4060</v>
      </c>
      <c r="E922" s="542" t="str">
        <f t="shared" si="192"/>
        <v>0921_T1.6_Central Bank, Short-term, Loans (Positon at end of period)</v>
      </c>
      <c r="F922" s="484" t="s">
        <v>55</v>
      </c>
      <c r="G922" s="486" t="s">
        <v>1</v>
      </c>
      <c r="H922" s="487" t="s">
        <v>4060</v>
      </c>
      <c r="I922" s="487"/>
      <c r="J922" s="463">
        <f t="shared" si="186"/>
        <v>0</v>
      </c>
      <c r="K922" s="311" t="s">
        <v>1131</v>
      </c>
      <c r="L922">
        <f t="shared" si="187"/>
        <v>6</v>
      </c>
      <c r="P922" s="14">
        <f>'STable 1.6'!G25</f>
        <v>0</v>
      </c>
    </row>
    <row r="923" spans="1:16" x14ac:dyDescent="0.2">
      <c r="A923" s="359" t="str">
        <f>B923&amp;"_"&amp;C923&amp;"_"&amp;".... "&amp;D923</f>
        <v>0922_T1.6_.... Trade credit and advances (Positon at end of period)</v>
      </c>
      <c r="B923" s="375" t="s">
        <v>3750</v>
      </c>
      <c r="C923" s="376" t="s">
        <v>2827</v>
      </c>
      <c r="D923" s="323" t="s">
        <v>4061</v>
      </c>
      <c r="E923" s="542" t="str">
        <f t="shared" si="192"/>
        <v>0922_T1.6_Central Bank, Short-term, Trade credit and advances (Positon at end of period)</v>
      </c>
      <c r="F923" s="484" t="s">
        <v>55</v>
      </c>
      <c r="G923" s="486" t="s">
        <v>1</v>
      </c>
      <c r="H923" s="487" t="s">
        <v>4061</v>
      </c>
      <c r="I923" s="487"/>
      <c r="J923" s="463">
        <f t="shared" si="186"/>
        <v>0</v>
      </c>
      <c r="K923" s="311" t="s">
        <v>1132</v>
      </c>
      <c r="L923">
        <f t="shared" si="187"/>
        <v>6</v>
      </c>
      <c r="P923" s="14">
        <f>'STable 1.6'!G26</f>
        <v>0</v>
      </c>
    </row>
    <row r="924" spans="1:16" x14ac:dyDescent="0.2">
      <c r="A924" s="359" t="str">
        <f>B924&amp;"_"&amp;C924&amp;"_"&amp;".... "&amp;D924</f>
        <v>0923_T1.6_.... Other debt liabilities 3/ 4/ (Positon at end of period)</v>
      </c>
      <c r="B924" s="375" t="s">
        <v>3751</v>
      </c>
      <c r="C924" s="376" t="s">
        <v>2827</v>
      </c>
      <c r="D924" s="323" t="s">
        <v>4062</v>
      </c>
      <c r="E924" s="542" t="str">
        <f t="shared" si="192"/>
        <v>0923_T1.6_Central Bank, Short-term, Other debt liabilities (Positon at end of period)</v>
      </c>
      <c r="F924" s="484" t="s">
        <v>55</v>
      </c>
      <c r="G924" s="486" t="s">
        <v>1</v>
      </c>
      <c r="H924" s="487" t="s">
        <v>4377</v>
      </c>
      <c r="I924" s="487"/>
      <c r="J924" s="463">
        <f t="shared" si="186"/>
        <v>0</v>
      </c>
      <c r="K924" s="311" t="s">
        <v>1133</v>
      </c>
      <c r="L924">
        <f t="shared" si="187"/>
        <v>6</v>
      </c>
      <c r="P924" s="14">
        <f>'STable 1.6'!G27</f>
        <v>0</v>
      </c>
    </row>
    <row r="925" spans="1:16" x14ac:dyDescent="0.2">
      <c r="A925" s="359" t="str">
        <f>B925&amp;"_"&amp;C925&amp;"_"&amp;".. "&amp;D925</f>
        <v>0924_T1.6_.. Long-term (Positon at end of period)</v>
      </c>
      <c r="B925" s="375" t="s">
        <v>3752</v>
      </c>
      <c r="C925" s="376" t="s">
        <v>2827</v>
      </c>
      <c r="D925" s="324" t="s">
        <v>4063</v>
      </c>
      <c r="E925" s="542" t="str">
        <f>B925&amp;"_"&amp;C925&amp;"_"&amp;F925&amp;", "&amp;G925</f>
        <v>0924_T1.6_Central Bank, Long-term (Positon at end of period)</v>
      </c>
      <c r="F925" s="484" t="s">
        <v>55</v>
      </c>
      <c r="G925" s="486" t="s">
        <v>4063</v>
      </c>
      <c r="H925" s="324"/>
      <c r="I925" s="324"/>
      <c r="J925" s="463">
        <f t="shared" si="186"/>
        <v>0</v>
      </c>
      <c r="K925" s="311" t="s">
        <v>1134</v>
      </c>
      <c r="L925">
        <f t="shared" si="187"/>
        <v>6</v>
      </c>
      <c r="P925" s="14">
        <f>'STable 1.6'!G28</f>
        <v>0</v>
      </c>
    </row>
    <row r="926" spans="1:16" x14ac:dyDescent="0.2">
      <c r="A926" s="359" t="str">
        <f t="shared" ref="A926:A931" si="193">B926&amp;"_"&amp;C926&amp;"_"&amp;".... "&amp;D926</f>
        <v>0925_T1.6_.... Special drawing rights (allocations)  (Positon at end of period)</v>
      </c>
      <c r="B926" s="375" t="s">
        <v>3753</v>
      </c>
      <c r="C926" s="376" t="s">
        <v>2827</v>
      </c>
      <c r="D926" s="323" t="s">
        <v>4064</v>
      </c>
      <c r="E926" s="542" t="str">
        <f>B926&amp;"_"&amp;C926&amp;"_"&amp;F926&amp;", "&amp;G926&amp;", "&amp;H926</f>
        <v>0925_T1.6_Central Bank, Long-term, Special drawing rights (allocations)  (Positon at end of period)</v>
      </c>
      <c r="F926" s="484" t="s">
        <v>55</v>
      </c>
      <c r="G926" s="486" t="s">
        <v>3</v>
      </c>
      <c r="H926" s="487" t="s">
        <v>4064</v>
      </c>
      <c r="I926" s="487"/>
      <c r="J926" s="463">
        <f t="shared" si="186"/>
        <v>0</v>
      </c>
      <c r="K926" s="311" t="s">
        <v>1135</v>
      </c>
      <c r="L926">
        <f t="shared" si="187"/>
        <v>6</v>
      </c>
      <c r="P926" s="14">
        <f>'STable 1.6'!G29</f>
        <v>0</v>
      </c>
    </row>
    <row r="927" spans="1:16" x14ac:dyDescent="0.2">
      <c r="A927" s="359" t="str">
        <f t="shared" si="193"/>
        <v>0926_T1.6_.... Currency and deposits 2/ (Positon at end of period)</v>
      </c>
      <c r="B927" s="375" t="s">
        <v>3754</v>
      </c>
      <c r="C927" s="376" t="s">
        <v>2827</v>
      </c>
      <c r="D927" s="323" t="s">
        <v>4058</v>
      </c>
      <c r="E927" s="542" t="str">
        <f>B927&amp;"_"&amp;C927&amp;"_"&amp;F927&amp;", "&amp;G927&amp;", "&amp;H927</f>
        <v>0926_T1.6_Central Bank, Long-term, Currency and deposits (Positon at end of period)</v>
      </c>
      <c r="F927" s="484" t="s">
        <v>55</v>
      </c>
      <c r="G927" s="486" t="s">
        <v>3</v>
      </c>
      <c r="H927" s="487" t="s">
        <v>4376</v>
      </c>
      <c r="I927" s="487"/>
      <c r="J927" s="463">
        <f t="shared" si="186"/>
        <v>0</v>
      </c>
      <c r="K927" s="311" t="s">
        <v>1136</v>
      </c>
      <c r="L927">
        <f t="shared" si="187"/>
        <v>6</v>
      </c>
      <c r="P927" s="14">
        <f>'STable 1.6'!G30</f>
        <v>0</v>
      </c>
    </row>
    <row r="928" spans="1:16" x14ac:dyDescent="0.2">
      <c r="A928" s="359" t="str">
        <f t="shared" si="193"/>
        <v>0927_T1.6_.... Debt securities (Positon at end of period)</v>
      </c>
      <c r="B928" s="375" t="s">
        <v>3755</v>
      </c>
      <c r="C928" s="376" t="s">
        <v>2827</v>
      </c>
      <c r="D928" s="323" t="s">
        <v>4059</v>
      </c>
      <c r="E928" s="542" t="str">
        <f t="shared" ref="E928:E931" si="194">B928&amp;"_"&amp;C928&amp;"_"&amp;F928&amp;", "&amp;G928&amp;", "&amp;H928</f>
        <v>0927_T1.6_Central Bank, Long-term, Debt securities (Positon at end of period)</v>
      </c>
      <c r="F928" s="484" t="s">
        <v>55</v>
      </c>
      <c r="G928" s="486" t="s">
        <v>3</v>
      </c>
      <c r="H928" s="487" t="s">
        <v>4059</v>
      </c>
      <c r="I928" s="487"/>
      <c r="J928" s="463">
        <f t="shared" si="186"/>
        <v>0</v>
      </c>
      <c r="K928" s="311" t="s">
        <v>1137</v>
      </c>
      <c r="L928">
        <f t="shared" si="187"/>
        <v>6</v>
      </c>
      <c r="P928" s="14">
        <f>'STable 1.6'!G31</f>
        <v>0</v>
      </c>
    </row>
    <row r="929" spans="1:16" x14ac:dyDescent="0.2">
      <c r="A929" s="359" t="str">
        <f t="shared" si="193"/>
        <v>0928_T1.6_.... Loans (Positon at end of period)</v>
      </c>
      <c r="B929" s="375" t="s">
        <v>3756</v>
      </c>
      <c r="C929" s="376" t="s">
        <v>2827</v>
      </c>
      <c r="D929" s="323" t="s">
        <v>4060</v>
      </c>
      <c r="E929" s="542" t="str">
        <f t="shared" si="194"/>
        <v>0928_T1.6_Central Bank, Long-term, Loans (Positon at end of period)</v>
      </c>
      <c r="F929" s="484" t="s">
        <v>55</v>
      </c>
      <c r="G929" s="486" t="s">
        <v>3</v>
      </c>
      <c r="H929" s="487" t="s">
        <v>4060</v>
      </c>
      <c r="I929" s="487"/>
      <c r="J929" s="463">
        <f t="shared" si="186"/>
        <v>0</v>
      </c>
      <c r="K929" s="311" t="s">
        <v>1138</v>
      </c>
      <c r="L929">
        <f t="shared" si="187"/>
        <v>6</v>
      </c>
      <c r="P929" s="14">
        <f>'STable 1.6'!G32</f>
        <v>0</v>
      </c>
    </row>
    <row r="930" spans="1:16" x14ac:dyDescent="0.2">
      <c r="A930" s="359" t="str">
        <f t="shared" si="193"/>
        <v>0929_T1.6_.... Trade credit and advances (Positon at end of period)</v>
      </c>
      <c r="B930" s="375" t="s">
        <v>3757</v>
      </c>
      <c r="C930" s="376" t="s">
        <v>2827</v>
      </c>
      <c r="D930" s="323" t="s">
        <v>4061</v>
      </c>
      <c r="E930" s="542" t="str">
        <f t="shared" si="194"/>
        <v>0929_T1.6_Central Bank, Long-term, Trade credit and advances (Positon at end of period)</v>
      </c>
      <c r="F930" s="484" t="s">
        <v>55</v>
      </c>
      <c r="G930" s="486" t="s">
        <v>3</v>
      </c>
      <c r="H930" s="487" t="s">
        <v>4061</v>
      </c>
      <c r="I930" s="487"/>
      <c r="J930" s="463">
        <f t="shared" si="186"/>
        <v>0</v>
      </c>
      <c r="K930" s="311" t="s">
        <v>1139</v>
      </c>
      <c r="L930">
        <f t="shared" si="187"/>
        <v>6</v>
      </c>
      <c r="P930" s="14">
        <f>'STable 1.6'!G33</f>
        <v>0</v>
      </c>
    </row>
    <row r="931" spans="1:16" x14ac:dyDescent="0.2">
      <c r="A931" s="359" t="str">
        <f t="shared" si="193"/>
        <v>0930_T1.6_.... Other debt liabilities 3/ (Positon at end of period)</v>
      </c>
      <c r="B931" s="375" t="s">
        <v>3758</v>
      </c>
      <c r="C931" s="376" t="s">
        <v>2827</v>
      </c>
      <c r="D931" s="323" t="s">
        <v>4065</v>
      </c>
      <c r="E931" s="542" t="str">
        <f t="shared" si="194"/>
        <v>0930_T1.6_Central Bank, Long-term, Other debt liabilities (Positon at end of period)</v>
      </c>
      <c r="F931" s="484" t="s">
        <v>55</v>
      </c>
      <c r="G931" s="486" t="s">
        <v>3</v>
      </c>
      <c r="H931" s="487" t="s">
        <v>4377</v>
      </c>
      <c r="I931" s="487"/>
      <c r="J931" s="463">
        <f t="shared" si="186"/>
        <v>0</v>
      </c>
      <c r="K931" s="311" t="s">
        <v>1140</v>
      </c>
      <c r="L931">
        <f t="shared" si="187"/>
        <v>6</v>
      </c>
      <c r="P931" s="14">
        <f>'STable 1.6'!G34</f>
        <v>0</v>
      </c>
    </row>
    <row r="932" spans="1:16" x14ac:dyDescent="0.2">
      <c r="A932" s="359" t="str">
        <f>B932&amp;"_"&amp;C932&amp;"_"&amp;D932</f>
        <v>0931_T1.6_Deposit-taking Corporations, except the Central Bank (Positon at end of period)</v>
      </c>
      <c r="B932" s="375" t="s">
        <v>3759</v>
      </c>
      <c r="C932" s="376" t="s">
        <v>2827</v>
      </c>
      <c r="D932" s="326" t="s">
        <v>4067</v>
      </c>
      <c r="E932" s="542" t="str">
        <f>B932&amp;"_"&amp;C932&amp;"_"&amp;F932</f>
        <v>0931_T1.6_Deposit-taking Corporations, except the Central Bank (Positon at end of period)</v>
      </c>
      <c r="F932" s="326" t="s">
        <v>4067</v>
      </c>
      <c r="G932" s="326"/>
      <c r="H932" s="326"/>
      <c r="I932" s="326"/>
      <c r="J932" s="463">
        <f t="shared" si="186"/>
        <v>0</v>
      </c>
      <c r="K932" s="311" t="s">
        <v>1141</v>
      </c>
      <c r="L932">
        <f t="shared" si="187"/>
        <v>6</v>
      </c>
      <c r="P932" s="14">
        <f>'STable 1.6'!G35</f>
        <v>0</v>
      </c>
    </row>
    <row r="933" spans="1:16" x14ac:dyDescent="0.2">
      <c r="A933" s="359" t="str">
        <f>B933&amp;"_"&amp;C933&amp;"_"&amp;".. "&amp;D933</f>
        <v>0932_T1.6_.. Short-term (Positon at end of period)</v>
      </c>
      <c r="B933" s="375" t="s">
        <v>3760</v>
      </c>
      <c r="C933" s="376" t="s">
        <v>2827</v>
      </c>
      <c r="D933" s="324" t="s">
        <v>4057</v>
      </c>
      <c r="E933" s="542" t="str">
        <f>B933&amp;"_"&amp;C933&amp;"_"&amp;F933&amp;", "&amp;G933</f>
        <v>0932_T1.6_Deposit-taking Corporations, except the Central Bank, Short-term (Positon at end of period)</v>
      </c>
      <c r="F933" s="326" t="s">
        <v>174</v>
      </c>
      <c r="G933" s="486" t="s">
        <v>4057</v>
      </c>
      <c r="H933" s="324"/>
      <c r="I933" s="324"/>
      <c r="J933" s="463">
        <f t="shared" si="186"/>
        <v>0</v>
      </c>
      <c r="K933" s="311" t="s">
        <v>1142</v>
      </c>
      <c r="L933">
        <f t="shared" si="187"/>
        <v>6</v>
      </c>
      <c r="P933" s="14">
        <f>'STable 1.6'!G36</f>
        <v>0</v>
      </c>
    </row>
    <row r="934" spans="1:16" x14ac:dyDescent="0.2">
      <c r="A934" s="359" t="str">
        <f>B934&amp;"_"&amp;C934&amp;"_"&amp;".... "&amp;D934</f>
        <v>0933_T1.6_.... Currency and deposits 2/ (Positon at end of period)</v>
      </c>
      <c r="B934" s="375" t="s">
        <v>3761</v>
      </c>
      <c r="C934" s="376" t="s">
        <v>2827</v>
      </c>
      <c r="D934" s="323" t="s">
        <v>4058</v>
      </c>
      <c r="E934" s="542" t="str">
        <f>B934&amp;"_"&amp;C934&amp;"_"&amp;F934&amp;", "&amp;G934&amp;", "&amp;H934</f>
        <v>0933_T1.6_Deposit-taking Corporations, except the Central Bank, Short-term, Currency and deposits (Positon at end of period)</v>
      </c>
      <c r="F934" s="326" t="s">
        <v>174</v>
      </c>
      <c r="G934" s="486" t="s">
        <v>1</v>
      </c>
      <c r="H934" s="487" t="s">
        <v>4376</v>
      </c>
      <c r="I934" s="487"/>
      <c r="J934" s="463">
        <f t="shared" si="186"/>
        <v>0</v>
      </c>
      <c r="K934" s="311" t="s">
        <v>1143</v>
      </c>
      <c r="L934">
        <f t="shared" si="187"/>
        <v>6</v>
      </c>
      <c r="P934" s="14">
        <f>'STable 1.6'!G37</f>
        <v>0</v>
      </c>
    </row>
    <row r="935" spans="1:16" x14ac:dyDescent="0.2">
      <c r="A935" s="359" t="str">
        <f>B935&amp;"_"&amp;C935&amp;"_"&amp;".... "&amp;D935</f>
        <v>0934_T1.6_.... Debt securities (Positon at end of period)</v>
      </c>
      <c r="B935" s="375" t="s">
        <v>3762</v>
      </c>
      <c r="C935" s="376" t="s">
        <v>2827</v>
      </c>
      <c r="D935" s="323" t="s">
        <v>4059</v>
      </c>
      <c r="E935" s="542" t="str">
        <f t="shared" ref="E935:E938" si="195">B935&amp;"_"&amp;C935&amp;"_"&amp;F935&amp;", "&amp;G935&amp;", "&amp;H935</f>
        <v>0934_T1.6_Deposit-taking Corporations, except the Central Bank, Short-term, Debt securities (Positon at end of period)</v>
      </c>
      <c r="F935" s="326" t="s">
        <v>174</v>
      </c>
      <c r="G935" s="486" t="s">
        <v>1</v>
      </c>
      <c r="H935" s="487" t="s">
        <v>4059</v>
      </c>
      <c r="I935" s="487"/>
      <c r="J935" s="463">
        <f t="shared" si="186"/>
        <v>0</v>
      </c>
      <c r="K935" s="311" t="s">
        <v>1144</v>
      </c>
      <c r="L935">
        <f t="shared" si="187"/>
        <v>6</v>
      </c>
      <c r="P935" s="14">
        <f>'STable 1.6'!G38</f>
        <v>0</v>
      </c>
    </row>
    <row r="936" spans="1:16" x14ac:dyDescent="0.2">
      <c r="A936" s="359" t="str">
        <f>B936&amp;"_"&amp;C936&amp;"_"&amp;".... "&amp;D936</f>
        <v>0935_T1.6_.... Loans (Positon at end of period)</v>
      </c>
      <c r="B936" s="375" t="s">
        <v>3763</v>
      </c>
      <c r="C936" s="376" t="s">
        <v>2827</v>
      </c>
      <c r="D936" s="323" t="s">
        <v>4060</v>
      </c>
      <c r="E936" s="542" t="str">
        <f t="shared" si="195"/>
        <v>0935_T1.6_Deposit-taking Corporations, except the Central Bank, Short-term, Loans (Positon at end of period)</v>
      </c>
      <c r="F936" s="326" t="s">
        <v>174</v>
      </c>
      <c r="G936" s="486" t="s">
        <v>1</v>
      </c>
      <c r="H936" s="487" t="s">
        <v>4060</v>
      </c>
      <c r="I936" s="487"/>
      <c r="J936" s="463">
        <f t="shared" si="186"/>
        <v>0</v>
      </c>
      <c r="K936" s="311" t="s">
        <v>1145</v>
      </c>
      <c r="L936">
        <f t="shared" si="187"/>
        <v>6</v>
      </c>
      <c r="P936" s="14">
        <f>'STable 1.6'!G39</f>
        <v>0</v>
      </c>
    </row>
    <row r="937" spans="1:16" x14ac:dyDescent="0.2">
      <c r="A937" s="359" t="str">
        <f>B937&amp;"_"&amp;C937&amp;"_"&amp;".... "&amp;D937</f>
        <v>0936_T1.6_.... Trade credit and advances (Positon at end of period)</v>
      </c>
      <c r="B937" s="375" t="s">
        <v>3764</v>
      </c>
      <c r="C937" s="376" t="s">
        <v>2827</v>
      </c>
      <c r="D937" s="323" t="s">
        <v>4061</v>
      </c>
      <c r="E937" s="542" t="str">
        <f t="shared" si="195"/>
        <v>0936_T1.6_Deposit-taking Corporations, except the Central Bank, Short-term, Trade credit and advances (Positon at end of period)</v>
      </c>
      <c r="F937" s="326" t="s">
        <v>174</v>
      </c>
      <c r="G937" s="486" t="s">
        <v>1</v>
      </c>
      <c r="H937" s="487" t="s">
        <v>4061</v>
      </c>
      <c r="I937" s="487"/>
      <c r="J937" s="463">
        <f t="shared" si="186"/>
        <v>0</v>
      </c>
      <c r="K937" s="311" t="s">
        <v>1146</v>
      </c>
      <c r="L937">
        <f t="shared" si="187"/>
        <v>6</v>
      </c>
      <c r="P937" s="14">
        <f>'STable 1.6'!G40</f>
        <v>0</v>
      </c>
    </row>
    <row r="938" spans="1:16" x14ac:dyDescent="0.2">
      <c r="A938" s="359" t="str">
        <f>B938&amp;"_"&amp;C938&amp;"_"&amp;".... "&amp;D938</f>
        <v>0937_T1.6_.... Other debt liabilities 3/ 4/ (Positon at end of period)</v>
      </c>
      <c r="B938" s="375" t="s">
        <v>3765</v>
      </c>
      <c r="C938" s="376" t="s">
        <v>2827</v>
      </c>
      <c r="D938" s="323" t="s">
        <v>4062</v>
      </c>
      <c r="E938" s="542" t="str">
        <f t="shared" si="195"/>
        <v>0937_T1.6_Deposit-taking Corporations, except the Central Bank, Short-term, Other debt liabilities (Positon at end of period)</v>
      </c>
      <c r="F938" s="326" t="s">
        <v>174</v>
      </c>
      <c r="G938" s="486" t="s">
        <v>1</v>
      </c>
      <c r="H938" s="487" t="s">
        <v>4377</v>
      </c>
      <c r="I938" s="487"/>
      <c r="J938" s="463">
        <f t="shared" si="186"/>
        <v>0</v>
      </c>
      <c r="K938" s="311" t="s">
        <v>1147</v>
      </c>
      <c r="L938">
        <f t="shared" si="187"/>
        <v>6</v>
      </c>
      <c r="P938" s="14">
        <f>'STable 1.6'!G41</f>
        <v>0</v>
      </c>
    </row>
    <row r="939" spans="1:16" x14ac:dyDescent="0.2">
      <c r="A939" s="359" t="str">
        <f>B939&amp;"_"&amp;C939&amp;"_"&amp;".. "&amp;D939</f>
        <v>0938_T1.6_.. Long-term (Positon at end of period)</v>
      </c>
      <c r="B939" s="375" t="s">
        <v>3766</v>
      </c>
      <c r="C939" s="376" t="s">
        <v>2827</v>
      </c>
      <c r="D939" s="324" t="s">
        <v>4063</v>
      </c>
      <c r="E939" s="542" t="str">
        <f>B939&amp;"_"&amp;C939&amp;"_"&amp;F939&amp;", "&amp;G939</f>
        <v>0938_T1.6_Deposit-taking Corporations, except the Central Bank, Long-term (Positon at end of period)</v>
      </c>
      <c r="F939" s="326" t="s">
        <v>174</v>
      </c>
      <c r="G939" s="486" t="s">
        <v>4063</v>
      </c>
      <c r="H939" s="324"/>
      <c r="I939" s="324"/>
      <c r="J939" s="463">
        <f t="shared" si="186"/>
        <v>0</v>
      </c>
      <c r="K939" s="311" t="s">
        <v>1148</v>
      </c>
      <c r="L939">
        <f t="shared" si="187"/>
        <v>6</v>
      </c>
      <c r="P939" s="14">
        <f>'STable 1.6'!G42</f>
        <v>0</v>
      </c>
    </row>
    <row r="940" spans="1:16" x14ac:dyDescent="0.2">
      <c r="A940" s="359" t="str">
        <f>B940&amp;"_"&amp;C940&amp;"_"&amp;".... "&amp;D940</f>
        <v>0939_T1.6_.... Currency and deposits 2/ (Positon at end of period)</v>
      </c>
      <c r="B940" s="375" t="s">
        <v>3767</v>
      </c>
      <c r="C940" s="376" t="s">
        <v>2827</v>
      </c>
      <c r="D940" s="323" t="s">
        <v>4058</v>
      </c>
      <c r="E940" s="542" t="str">
        <f>B940&amp;"_"&amp;C940&amp;"_"&amp;F940&amp;", "&amp;G940&amp;", "&amp;H940</f>
        <v>0939_T1.6_Deposit-taking Corporations, except the Central Bank, Long-term, Currency and deposits (Positon at end of period)</v>
      </c>
      <c r="F940" s="326" t="s">
        <v>174</v>
      </c>
      <c r="G940" s="486" t="s">
        <v>3</v>
      </c>
      <c r="H940" s="487" t="s">
        <v>4376</v>
      </c>
      <c r="I940" s="487"/>
      <c r="J940" s="463">
        <f t="shared" si="186"/>
        <v>0</v>
      </c>
      <c r="K940" s="311" t="s">
        <v>1149</v>
      </c>
      <c r="L940">
        <f t="shared" si="187"/>
        <v>6</v>
      </c>
      <c r="P940" s="14">
        <f>'STable 1.6'!G43</f>
        <v>0</v>
      </c>
    </row>
    <row r="941" spans="1:16" x14ac:dyDescent="0.2">
      <c r="A941" s="359" t="str">
        <f>B941&amp;"_"&amp;C941&amp;"_"&amp;".... "&amp;D941</f>
        <v>0940_T1.6_.... Debt securities (Positon at end of period)</v>
      </c>
      <c r="B941" s="375" t="s">
        <v>3768</v>
      </c>
      <c r="C941" s="376" t="s">
        <v>2827</v>
      </c>
      <c r="D941" s="323" t="s">
        <v>4059</v>
      </c>
      <c r="E941" s="542" t="str">
        <f>B941&amp;"_"&amp;C941&amp;"_"&amp;F941&amp;", "&amp;G941&amp;", "&amp;H941</f>
        <v>0940_T1.6_Deposit-taking Corporations, except the Central Bank, Long-term, Debt securities (Positon at end of period)</v>
      </c>
      <c r="F941" s="326" t="s">
        <v>174</v>
      </c>
      <c r="G941" s="486" t="s">
        <v>3</v>
      </c>
      <c r="H941" s="487" t="s">
        <v>4059</v>
      </c>
      <c r="I941" s="487"/>
      <c r="J941" s="463">
        <f t="shared" si="186"/>
        <v>0</v>
      </c>
      <c r="K941" s="311" t="s">
        <v>1150</v>
      </c>
      <c r="L941">
        <f t="shared" si="187"/>
        <v>6</v>
      </c>
      <c r="P941" s="14">
        <f>'STable 1.6'!G44</f>
        <v>0</v>
      </c>
    </row>
    <row r="942" spans="1:16" x14ac:dyDescent="0.2">
      <c r="A942" s="359" t="str">
        <f>B942&amp;"_"&amp;C942&amp;"_"&amp;".... "&amp;D942</f>
        <v>0941_T1.6_.... Loans (Positon at end of period)</v>
      </c>
      <c r="B942" s="375" t="s">
        <v>3769</v>
      </c>
      <c r="C942" s="376" t="s">
        <v>2827</v>
      </c>
      <c r="D942" s="323" t="s">
        <v>4060</v>
      </c>
      <c r="E942" s="542" t="str">
        <f t="shared" ref="E942:E944" si="196">B942&amp;"_"&amp;C942&amp;"_"&amp;F942&amp;", "&amp;G942&amp;", "&amp;H942</f>
        <v>0941_T1.6_Deposit-taking Corporations, except the Central Bank, Long-term, Loans (Positon at end of period)</v>
      </c>
      <c r="F942" s="326" t="s">
        <v>174</v>
      </c>
      <c r="G942" s="486" t="s">
        <v>3</v>
      </c>
      <c r="H942" s="487" t="s">
        <v>4060</v>
      </c>
      <c r="I942" s="487"/>
      <c r="J942" s="463">
        <f t="shared" si="186"/>
        <v>0</v>
      </c>
      <c r="K942" s="311" t="s">
        <v>1151</v>
      </c>
      <c r="L942">
        <f t="shared" si="187"/>
        <v>6</v>
      </c>
      <c r="P942" s="14">
        <f>'STable 1.6'!G45</f>
        <v>0</v>
      </c>
    </row>
    <row r="943" spans="1:16" x14ac:dyDescent="0.2">
      <c r="A943" s="359" t="str">
        <f>B943&amp;"_"&amp;C943&amp;"_"&amp;".... "&amp;D943</f>
        <v>0942_T1.6_.... Trade credit and advances (Positon at end of period)</v>
      </c>
      <c r="B943" s="375" t="s">
        <v>3770</v>
      </c>
      <c r="C943" s="376" t="s">
        <v>2827</v>
      </c>
      <c r="D943" s="323" t="s">
        <v>4061</v>
      </c>
      <c r="E943" s="542" t="str">
        <f t="shared" si="196"/>
        <v>0942_T1.6_Deposit-taking Corporations, except the Central Bank, Long-term, Trade credit and advances (Positon at end of period)</v>
      </c>
      <c r="F943" s="326" t="s">
        <v>174</v>
      </c>
      <c r="G943" s="486" t="s">
        <v>3</v>
      </c>
      <c r="H943" s="487" t="s">
        <v>4061</v>
      </c>
      <c r="I943" s="487"/>
      <c r="J943" s="463">
        <f t="shared" si="186"/>
        <v>0</v>
      </c>
      <c r="K943" s="311" t="s">
        <v>1152</v>
      </c>
      <c r="L943">
        <f t="shared" si="187"/>
        <v>6</v>
      </c>
      <c r="P943" s="14">
        <f>'STable 1.6'!G46</f>
        <v>0</v>
      </c>
    </row>
    <row r="944" spans="1:16" x14ac:dyDescent="0.2">
      <c r="A944" s="359" t="str">
        <f>B944&amp;"_"&amp;C944&amp;"_"&amp;".... "&amp;D944</f>
        <v>0943_T1.6_.... Other debt liabilities 3/ (Positon at end of period)</v>
      </c>
      <c r="B944" s="375" t="s">
        <v>3771</v>
      </c>
      <c r="C944" s="376" t="s">
        <v>2827</v>
      </c>
      <c r="D944" s="323" t="s">
        <v>4065</v>
      </c>
      <c r="E944" s="542" t="str">
        <f t="shared" si="196"/>
        <v>0943_T1.6_Deposit-taking Corporations, except the Central Bank, Long-term, Other debt liabilities (Positon at end of period)</v>
      </c>
      <c r="F944" s="326" t="s">
        <v>174</v>
      </c>
      <c r="G944" s="486" t="s">
        <v>3</v>
      </c>
      <c r="H944" s="487" t="s">
        <v>4377</v>
      </c>
      <c r="I944" s="487"/>
      <c r="J944" s="463">
        <f t="shared" si="186"/>
        <v>0</v>
      </c>
      <c r="K944" s="311" t="s">
        <v>1153</v>
      </c>
      <c r="L944">
        <f t="shared" si="187"/>
        <v>6</v>
      </c>
      <c r="P944" s="14">
        <f>'STable 1.6'!G47</f>
        <v>0</v>
      </c>
    </row>
    <row r="945" spans="1:16" x14ac:dyDescent="0.2">
      <c r="A945" s="359" t="str">
        <f>B945&amp;"_"&amp;C945&amp;"_"&amp;D945</f>
        <v>0944_T1.6_Other Sectors (Positon at end of period)</v>
      </c>
      <c r="B945" s="375" t="s">
        <v>3772</v>
      </c>
      <c r="C945" s="376" t="s">
        <v>2827</v>
      </c>
      <c r="D945" s="325" t="s">
        <v>4068</v>
      </c>
      <c r="E945" s="542" t="str">
        <f>B945&amp;"_"&amp;C945&amp;"_"&amp;F945</f>
        <v>0944_T1.6_Other Sectors (Positon at end of period)</v>
      </c>
      <c r="F945" s="484" t="s">
        <v>4068</v>
      </c>
      <c r="G945" s="325"/>
      <c r="H945" s="325"/>
      <c r="I945" s="325"/>
      <c r="J945" s="463">
        <f t="shared" si="186"/>
        <v>0</v>
      </c>
      <c r="K945" s="311" t="s">
        <v>1154</v>
      </c>
      <c r="L945">
        <f t="shared" si="187"/>
        <v>6</v>
      </c>
      <c r="P945" s="14">
        <f>'STable 1.6'!G48</f>
        <v>0</v>
      </c>
    </row>
    <row r="946" spans="1:16" x14ac:dyDescent="0.2">
      <c r="A946" s="359" t="str">
        <f>B946&amp;"_"&amp;C946&amp;"_"&amp;".. "&amp;D946</f>
        <v>0945_T1.6_.. Short-term (Positon at end of period)</v>
      </c>
      <c r="B946" s="375" t="s">
        <v>3773</v>
      </c>
      <c r="C946" s="376" t="s">
        <v>2827</v>
      </c>
      <c r="D946" s="324" t="s">
        <v>4057</v>
      </c>
      <c r="E946" s="542" t="str">
        <f>B946&amp;"_"&amp;C946&amp;"_"&amp;F946&amp;", "&amp;G946</f>
        <v>0945_T1.6_Other Sectors, Short-term (Positon at end of period)</v>
      </c>
      <c r="F946" s="484" t="s">
        <v>57</v>
      </c>
      <c r="G946" s="486" t="s">
        <v>4057</v>
      </c>
      <c r="H946" s="324"/>
      <c r="I946" s="324"/>
      <c r="J946" s="463">
        <f t="shared" si="186"/>
        <v>0</v>
      </c>
      <c r="K946" s="311" t="s">
        <v>1155</v>
      </c>
      <c r="L946">
        <f t="shared" si="187"/>
        <v>6</v>
      </c>
      <c r="P946" s="14">
        <f>'STable 1.6'!G49</f>
        <v>0</v>
      </c>
    </row>
    <row r="947" spans="1:16" x14ac:dyDescent="0.2">
      <c r="A947" s="359" t="str">
        <f>B947&amp;"_"&amp;C947&amp;"_"&amp;".... "&amp;D947</f>
        <v>0946_T1.6_.... Currency and deposits 2/ (Positon at end of period)</v>
      </c>
      <c r="B947" s="375" t="s">
        <v>3774</v>
      </c>
      <c r="C947" s="376" t="s">
        <v>2827</v>
      </c>
      <c r="D947" s="323" t="s">
        <v>4058</v>
      </c>
      <c r="E947" s="542" t="str">
        <f>B947&amp;"_"&amp;C947&amp;"_"&amp;F947&amp;", "&amp;G947&amp;", "&amp;H947</f>
        <v>0946_T1.6_Other Sectors, Short-term, Currency and deposits (Positon at end of period)</v>
      </c>
      <c r="F947" s="484" t="s">
        <v>57</v>
      </c>
      <c r="G947" s="486" t="s">
        <v>1</v>
      </c>
      <c r="H947" s="487" t="s">
        <v>4376</v>
      </c>
      <c r="I947" s="487"/>
      <c r="J947" s="463">
        <f t="shared" si="186"/>
        <v>0</v>
      </c>
      <c r="K947" s="311" t="s">
        <v>1156</v>
      </c>
      <c r="L947">
        <f t="shared" si="187"/>
        <v>6</v>
      </c>
      <c r="P947" s="14">
        <f>'STable 1.6'!G50</f>
        <v>0</v>
      </c>
    </row>
    <row r="948" spans="1:16" x14ac:dyDescent="0.2">
      <c r="A948" s="359" t="str">
        <f>B948&amp;"_"&amp;C948&amp;"_"&amp;".... "&amp;D948</f>
        <v>0947_T1.6_.... Debt securities (Positon at end of period)</v>
      </c>
      <c r="B948" s="375" t="s">
        <v>3775</v>
      </c>
      <c r="C948" s="376" t="s">
        <v>2827</v>
      </c>
      <c r="D948" s="323" t="s">
        <v>4059</v>
      </c>
      <c r="E948" s="542" t="str">
        <f t="shared" ref="E948:E951" si="197">B948&amp;"_"&amp;C948&amp;"_"&amp;F948&amp;", "&amp;G948&amp;", "&amp;H948</f>
        <v>0947_T1.6_Other Sectors, Short-term, Debt securities (Positon at end of period)</v>
      </c>
      <c r="F948" s="484" t="s">
        <v>57</v>
      </c>
      <c r="G948" s="486" t="s">
        <v>1</v>
      </c>
      <c r="H948" s="487" t="s">
        <v>4059</v>
      </c>
      <c r="I948" s="487"/>
      <c r="J948" s="463">
        <f t="shared" si="186"/>
        <v>0</v>
      </c>
      <c r="K948" s="311" t="s">
        <v>1157</v>
      </c>
      <c r="L948">
        <f t="shared" si="187"/>
        <v>6</v>
      </c>
      <c r="P948" s="14">
        <f>'STable 1.6'!G51</f>
        <v>0</v>
      </c>
    </row>
    <row r="949" spans="1:16" x14ac:dyDescent="0.2">
      <c r="A949" s="359" t="str">
        <f>B949&amp;"_"&amp;C949&amp;"_"&amp;".... "&amp;D949</f>
        <v>0948_T1.6_.... Loans (Positon at end of period)</v>
      </c>
      <c r="B949" s="375" t="s">
        <v>3776</v>
      </c>
      <c r="C949" s="376" t="s">
        <v>2827</v>
      </c>
      <c r="D949" s="323" t="s">
        <v>4060</v>
      </c>
      <c r="E949" s="542" t="str">
        <f t="shared" si="197"/>
        <v>0948_T1.6_Other Sectors, Short-term, Loans (Positon at end of period)</v>
      </c>
      <c r="F949" s="484" t="s">
        <v>57</v>
      </c>
      <c r="G949" s="486" t="s">
        <v>1</v>
      </c>
      <c r="H949" s="487" t="s">
        <v>4060</v>
      </c>
      <c r="I949" s="487"/>
      <c r="J949" s="463">
        <f t="shared" si="186"/>
        <v>0</v>
      </c>
      <c r="K949" s="311" t="s">
        <v>1158</v>
      </c>
      <c r="L949">
        <f t="shared" si="187"/>
        <v>6</v>
      </c>
      <c r="P949" s="14">
        <f>'STable 1.6'!G52</f>
        <v>0</v>
      </c>
    </row>
    <row r="950" spans="1:16" x14ac:dyDescent="0.2">
      <c r="A950" s="359" t="str">
        <f>B950&amp;"_"&amp;C950&amp;"_"&amp;".... "&amp;D950</f>
        <v>0949_T1.6_.... Trade credit and advances (Positon at end of period)</v>
      </c>
      <c r="B950" s="375" t="s">
        <v>3777</v>
      </c>
      <c r="C950" s="376" t="s">
        <v>2827</v>
      </c>
      <c r="D950" s="323" t="s">
        <v>4061</v>
      </c>
      <c r="E950" s="542" t="str">
        <f t="shared" si="197"/>
        <v>0949_T1.6_Other Sectors, Short-term, Trade credit and advances (Positon at end of period)</v>
      </c>
      <c r="F950" s="484" t="s">
        <v>57</v>
      </c>
      <c r="G950" s="486" t="s">
        <v>1</v>
      </c>
      <c r="H950" s="487" t="s">
        <v>4061</v>
      </c>
      <c r="I950" s="487"/>
      <c r="J950" s="463">
        <f t="shared" si="186"/>
        <v>0</v>
      </c>
      <c r="K950" s="311" t="s">
        <v>1159</v>
      </c>
      <c r="L950">
        <f t="shared" si="187"/>
        <v>6</v>
      </c>
      <c r="P950" s="14">
        <f>'STable 1.6'!G53</f>
        <v>0</v>
      </c>
    </row>
    <row r="951" spans="1:16" x14ac:dyDescent="0.2">
      <c r="A951" s="359" t="str">
        <f>B951&amp;"_"&amp;C951&amp;"_"&amp;".... "&amp;D951</f>
        <v>0950_T1.6_.... Other debt liabilities 3/ 4/ (Positon at end of period)</v>
      </c>
      <c r="B951" s="375" t="s">
        <v>3778</v>
      </c>
      <c r="C951" s="376" t="s">
        <v>2827</v>
      </c>
      <c r="D951" s="323" t="s">
        <v>4062</v>
      </c>
      <c r="E951" s="542" t="str">
        <f t="shared" si="197"/>
        <v>0950_T1.6_Other Sectors, Short-term, Other debt liabilities (Positon at end of period)</v>
      </c>
      <c r="F951" s="484" t="s">
        <v>57</v>
      </c>
      <c r="G951" s="486" t="s">
        <v>1</v>
      </c>
      <c r="H951" s="487" t="s">
        <v>4377</v>
      </c>
      <c r="I951" s="487"/>
      <c r="J951" s="463">
        <f t="shared" si="186"/>
        <v>0</v>
      </c>
      <c r="K951" s="311" t="s">
        <v>1160</v>
      </c>
      <c r="L951">
        <f t="shared" si="187"/>
        <v>6</v>
      </c>
      <c r="P951" s="14">
        <f>'STable 1.6'!G54</f>
        <v>0</v>
      </c>
    </row>
    <row r="952" spans="1:16" x14ac:dyDescent="0.2">
      <c r="A952" s="359" t="str">
        <f>B952&amp;"_"&amp;C952&amp;"_"&amp;".. "&amp;D952</f>
        <v>0951_T1.6_.. Long-term (Positon at end of period)</v>
      </c>
      <c r="B952" s="375" t="s">
        <v>3779</v>
      </c>
      <c r="C952" s="376" t="s">
        <v>2827</v>
      </c>
      <c r="D952" s="324" t="s">
        <v>4063</v>
      </c>
      <c r="E952" s="542" t="str">
        <f>B952&amp;"_"&amp;C952&amp;"_"&amp;F952&amp;", "&amp;G952</f>
        <v>0951_T1.6_Other Sectors, Long-term (Positon at end of period)</v>
      </c>
      <c r="F952" s="484" t="s">
        <v>57</v>
      </c>
      <c r="G952" s="486" t="s">
        <v>4063</v>
      </c>
      <c r="H952" s="324"/>
      <c r="I952" s="324"/>
      <c r="J952" s="463">
        <f t="shared" si="186"/>
        <v>0</v>
      </c>
      <c r="K952" s="311" t="s">
        <v>1161</v>
      </c>
      <c r="L952">
        <f t="shared" si="187"/>
        <v>6</v>
      </c>
      <c r="P952" s="14">
        <f>'STable 1.6'!G55</f>
        <v>0</v>
      </c>
    </row>
    <row r="953" spans="1:16" x14ac:dyDescent="0.2">
      <c r="A953" s="359" t="str">
        <f>B953&amp;"_"&amp;C953&amp;"_"&amp;".... "&amp;D953</f>
        <v>0952_T1.6_.... Currency and deposits 2/ (Positon at end of period)</v>
      </c>
      <c r="B953" s="375" t="s">
        <v>3780</v>
      </c>
      <c r="C953" s="376" t="s">
        <v>2827</v>
      </c>
      <c r="D953" s="323" t="s">
        <v>4058</v>
      </c>
      <c r="E953" s="542" t="str">
        <f>B953&amp;"_"&amp;C953&amp;"_"&amp;F953&amp;", "&amp;G953&amp;", "&amp;H953</f>
        <v>0952_T1.6_Other Sectors, Long-term, Currency and deposits (Positon at end of period)</v>
      </c>
      <c r="F953" s="484" t="s">
        <v>57</v>
      </c>
      <c r="G953" s="486" t="s">
        <v>3</v>
      </c>
      <c r="H953" s="487" t="s">
        <v>4376</v>
      </c>
      <c r="I953" s="487"/>
      <c r="J953" s="463">
        <f t="shared" si="186"/>
        <v>0</v>
      </c>
      <c r="K953" s="311" t="s">
        <v>1162</v>
      </c>
      <c r="L953">
        <f t="shared" si="187"/>
        <v>6</v>
      </c>
      <c r="P953" s="14">
        <f>'STable 1.6'!G56</f>
        <v>0</v>
      </c>
    </row>
    <row r="954" spans="1:16" x14ac:dyDescent="0.2">
      <c r="A954" s="359" t="str">
        <f>B954&amp;"_"&amp;C954&amp;"_"&amp;".... "&amp;D954</f>
        <v>0953_T1.6_.... Debt securities (Positon at end of period)</v>
      </c>
      <c r="B954" s="375" t="s">
        <v>3781</v>
      </c>
      <c r="C954" s="376" t="s">
        <v>2827</v>
      </c>
      <c r="D954" s="323" t="s">
        <v>4059</v>
      </c>
      <c r="E954" s="542" t="str">
        <f>B954&amp;"_"&amp;C954&amp;"_"&amp;F954&amp;", "&amp;G954&amp;", "&amp;H954</f>
        <v>0953_T1.6_Other Sectors, Long-term, Debt securities (Positon at end of period)</v>
      </c>
      <c r="F954" s="484" t="s">
        <v>57</v>
      </c>
      <c r="G954" s="486" t="s">
        <v>3</v>
      </c>
      <c r="H954" s="487" t="s">
        <v>4059</v>
      </c>
      <c r="I954" s="487"/>
      <c r="J954" s="463">
        <f t="shared" si="186"/>
        <v>0</v>
      </c>
      <c r="K954" s="311" t="s">
        <v>1163</v>
      </c>
      <c r="L954">
        <f t="shared" si="187"/>
        <v>6</v>
      </c>
      <c r="P954" s="14">
        <f>'STable 1.6'!G57</f>
        <v>0</v>
      </c>
    </row>
    <row r="955" spans="1:16" x14ac:dyDescent="0.2">
      <c r="A955" s="359" t="str">
        <f>B955&amp;"_"&amp;C955&amp;"_"&amp;".... "&amp;D955</f>
        <v>0954_T1.6_.... Loans (Positon at end of period)</v>
      </c>
      <c r="B955" s="375" t="s">
        <v>3782</v>
      </c>
      <c r="C955" s="376" t="s">
        <v>2827</v>
      </c>
      <c r="D955" s="323" t="s">
        <v>4060</v>
      </c>
      <c r="E955" s="542" t="str">
        <f t="shared" ref="E955:E957" si="198">B955&amp;"_"&amp;C955&amp;"_"&amp;F955&amp;", "&amp;G955&amp;", "&amp;H955</f>
        <v>0954_T1.6_Other Sectors, Long-term, Loans (Positon at end of period)</v>
      </c>
      <c r="F955" s="484" t="s">
        <v>57</v>
      </c>
      <c r="G955" s="486" t="s">
        <v>3</v>
      </c>
      <c r="H955" s="487" t="s">
        <v>4060</v>
      </c>
      <c r="I955" s="487"/>
      <c r="J955" s="463">
        <f t="shared" si="186"/>
        <v>0</v>
      </c>
      <c r="K955" s="311" t="s">
        <v>1164</v>
      </c>
      <c r="L955">
        <f t="shared" si="187"/>
        <v>6</v>
      </c>
      <c r="P955" s="14">
        <f>'STable 1.6'!G58</f>
        <v>0</v>
      </c>
    </row>
    <row r="956" spans="1:16" x14ac:dyDescent="0.2">
      <c r="A956" s="359" t="str">
        <f>B956&amp;"_"&amp;C956&amp;"_"&amp;".... "&amp;D956</f>
        <v>0955_T1.6_.... Trade credit and advances (Positon at end of period)</v>
      </c>
      <c r="B956" s="375" t="s">
        <v>3783</v>
      </c>
      <c r="C956" s="376" t="s">
        <v>2827</v>
      </c>
      <c r="D956" s="323" t="s">
        <v>4061</v>
      </c>
      <c r="E956" s="542" t="str">
        <f t="shared" si="198"/>
        <v>0955_T1.6_Other Sectors, Long-term, Trade credit and advances (Positon at end of period)</v>
      </c>
      <c r="F956" s="484" t="s">
        <v>57</v>
      </c>
      <c r="G956" s="486" t="s">
        <v>3</v>
      </c>
      <c r="H956" s="487" t="s">
        <v>4061</v>
      </c>
      <c r="I956" s="487"/>
      <c r="J956" s="463">
        <f t="shared" si="186"/>
        <v>0</v>
      </c>
      <c r="K956" s="311" t="s">
        <v>1165</v>
      </c>
      <c r="L956">
        <f t="shared" si="187"/>
        <v>6</v>
      </c>
      <c r="P956" s="14">
        <f>'STable 1.6'!G59</f>
        <v>0</v>
      </c>
    </row>
    <row r="957" spans="1:16" x14ac:dyDescent="0.2">
      <c r="A957" s="359" t="str">
        <f>B957&amp;"_"&amp;C957&amp;"_"&amp;".... "&amp;D957</f>
        <v>0956_T1.6_.... Other debt liabilities 3/ (Positon at end of period)</v>
      </c>
      <c r="B957" s="375" t="s">
        <v>3784</v>
      </c>
      <c r="C957" s="376" t="s">
        <v>2827</v>
      </c>
      <c r="D957" s="323" t="s">
        <v>4065</v>
      </c>
      <c r="E957" s="542" t="str">
        <f t="shared" si="198"/>
        <v>0956_T1.6_Other Sectors, Long-term, Other debt liabilities (Positon at end of period)</v>
      </c>
      <c r="F957" s="484" t="s">
        <v>57</v>
      </c>
      <c r="G957" s="486" t="s">
        <v>3</v>
      </c>
      <c r="H957" s="487" t="s">
        <v>4377</v>
      </c>
      <c r="I957" s="487"/>
      <c r="J957" s="463">
        <f t="shared" si="186"/>
        <v>0</v>
      </c>
      <c r="K957" s="311" t="s">
        <v>1166</v>
      </c>
      <c r="L957">
        <f t="shared" si="187"/>
        <v>6</v>
      </c>
      <c r="P957" s="14">
        <f>'STable 1.6'!G60</f>
        <v>0</v>
      </c>
    </row>
    <row r="958" spans="1:16" x14ac:dyDescent="0.2">
      <c r="A958" s="359" t="str">
        <f>B958&amp;"_"&amp;C958&amp;"_"&amp;D958</f>
        <v>0957_T1.6_Direct Investment: Intercompany Lending (Positon at end of period)</v>
      </c>
      <c r="B958" s="375" t="s">
        <v>3785</v>
      </c>
      <c r="C958" s="376" t="s">
        <v>2827</v>
      </c>
      <c r="D958" s="328" t="s">
        <v>4069</v>
      </c>
      <c r="E958" s="542" t="str">
        <f>B958&amp;"_"&amp;C958&amp;"_"&amp;F958</f>
        <v>0957_T1.6_Direct Investment: Intercompany Lending (Positon at end of period)</v>
      </c>
      <c r="F958" s="328" t="s">
        <v>4069</v>
      </c>
      <c r="G958" s="328"/>
      <c r="H958" s="328"/>
      <c r="I958" s="328"/>
      <c r="J958" s="463">
        <f t="shared" si="186"/>
        <v>0</v>
      </c>
      <c r="K958" s="311" t="s">
        <v>1167</v>
      </c>
      <c r="L958">
        <f t="shared" si="187"/>
        <v>6</v>
      </c>
      <c r="P958" s="14">
        <f>'STable 1.6'!G61</f>
        <v>0</v>
      </c>
    </row>
    <row r="959" spans="1:16" x14ac:dyDescent="0.2">
      <c r="A959" s="359" t="str">
        <f t="shared" ref="A959:A961" si="199">B959&amp;"_"&amp;C959&amp;"_"&amp;".. "&amp;D959</f>
        <v>0958_T1.6_.. Debt liabilities of direct investment enterprises to direct investors (Positon at end of period)</v>
      </c>
      <c r="B959" s="375" t="s">
        <v>3786</v>
      </c>
      <c r="C959" s="376" t="s">
        <v>2827</v>
      </c>
      <c r="D959" s="329" t="s">
        <v>4070</v>
      </c>
      <c r="E959" s="542" t="str">
        <f>B959&amp;"_"&amp;C959&amp;"_"&amp;F959&amp;", "&amp;H959</f>
        <v>0958_T1.6_Direct Investment: Intercompany Lending, Debt liabilities of direct investment enterprises to direct investors (Positon at end of period)</v>
      </c>
      <c r="F959" s="328" t="s">
        <v>58</v>
      </c>
      <c r="G959" s="329"/>
      <c r="H959" s="489" t="s">
        <v>4070</v>
      </c>
      <c r="I959" s="489"/>
      <c r="J959" s="463">
        <f t="shared" si="186"/>
        <v>0</v>
      </c>
      <c r="K959" s="311" t="s">
        <v>1168</v>
      </c>
      <c r="L959">
        <f t="shared" si="187"/>
        <v>6</v>
      </c>
      <c r="P959" s="14">
        <f>'STable 1.6'!G62</f>
        <v>0</v>
      </c>
    </row>
    <row r="960" spans="1:16" x14ac:dyDescent="0.2">
      <c r="A960" s="359" t="str">
        <f t="shared" si="199"/>
        <v>0959_T1.6_.. Debt liabilities of direct investors to direct investment enterprises (Positon at end of period)</v>
      </c>
      <c r="B960" s="375" t="s">
        <v>3787</v>
      </c>
      <c r="C960" s="376" t="s">
        <v>2827</v>
      </c>
      <c r="D960" s="329" t="s">
        <v>4071</v>
      </c>
      <c r="E960" s="542" t="str">
        <f t="shared" ref="E960:E961" si="200">B960&amp;"_"&amp;C960&amp;"_"&amp;F960&amp;", "&amp;H960</f>
        <v>0959_T1.6_Direct Investment: Intercompany Lending, Debt liabilities of direct investors to direct investment enterprises (Positon at end of period)</v>
      </c>
      <c r="F960" s="328" t="s">
        <v>58</v>
      </c>
      <c r="G960" s="329"/>
      <c r="H960" s="489" t="s">
        <v>4071</v>
      </c>
      <c r="I960" s="489"/>
      <c r="J960" s="463">
        <f t="shared" si="186"/>
        <v>0</v>
      </c>
      <c r="K960" s="311" t="s">
        <v>1169</v>
      </c>
      <c r="L960">
        <f t="shared" si="187"/>
        <v>6</v>
      </c>
      <c r="P960" s="14">
        <f>'STable 1.6'!G63</f>
        <v>0</v>
      </c>
    </row>
    <row r="961" spans="1:16" x14ac:dyDescent="0.2">
      <c r="A961" s="359" t="str">
        <f t="shared" si="199"/>
        <v>0960_T1.6_.. Debt liabilities between fellow enterprises (Positon at end of period)</v>
      </c>
      <c r="B961" s="375" t="s">
        <v>3788</v>
      </c>
      <c r="C961" s="376" t="s">
        <v>2827</v>
      </c>
      <c r="D961" s="329" t="s">
        <v>4072</v>
      </c>
      <c r="E961" s="542" t="str">
        <f t="shared" si="200"/>
        <v>0960_T1.6_Direct Investment: Intercompany Lending, Debt liabilities between fellow enterprises (Positon at end of period)</v>
      </c>
      <c r="F961" s="328" t="s">
        <v>58</v>
      </c>
      <c r="G961" s="329"/>
      <c r="H961" s="489" t="s">
        <v>4072</v>
      </c>
      <c r="I961" s="489"/>
      <c r="J961" s="463">
        <f t="shared" si="186"/>
        <v>0</v>
      </c>
      <c r="K961" s="311" t="s">
        <v>1170</v>
      </c>
      <c r="L961">
        <f t="shared" si="187"/>
        <v>6</v>
      </c>
      <c r="P961" s="14">
        <f>'STable 1.6'!G64</f>
        <v>0</v>
      </c>
    </row>
    <row r="962" spans="1:16" x14ac:dyDescent="0.2">
      <c r="A962" s="386" t="str">
        <f>B962&amp;"_"&amp;C962&amp;"_"&amp;D962</f>
        <v>0961_T1.6_Gross External Debt (Positon at end of period)</v>
      </c>
      <c r="B962" s="387" t="s">
        <v>3789</v>
      </c>
      <c r="C962" s="282" t="s">
        <v>2827</v>
      </c>
      <c r="D962" s="388" t="s">
        <v>4073</v>
      </c>
      <c r="E962" s="543" t="str">
        <f>B962&amp;"_"&amp;C962&amp;"_"&amp;F962</f>
        <v>0961_T1.6_Gross External Debt (Positon at end of period)</v>
      </c>
      <c r="F962" s="388" t="s">
        <v>4073</v>
      </c>
      <c r="G962" s="388"/>
      <c r="H962" s="388"/>
      <c r="I962" s="388"/>
      <c r="J962" s="514">
        <f t="shared" si="186"/>
        <v>0</v>
      </c>
      <c r="K962" s="403" t="s">
        <v>1171</v>
      </c>
      <c r="L962">
        <f t="shared" si="187"/>
        <v>6</v>
      </c>
      <c r="P962" s="14">
        <f>'STable 1.6'!G65</f>
        <v>0</v>
      </c>
    </row>
    <row r="963" spans="1:16" x14ac:dyDescent="0.2">
      <c r="A963" s="358" t="str">
        <f>B963&amp;"_"&amp;C963&amp;"_"&amp;D963</f>
        <v>0962_T2.1_General Government (Total)</v>
      </c>
      <c r="B963" s="363" t="s">
        <v>3790</v>
      </c>
      <c r="C963" s="370" t="s">
        <v>2828</v>
      </c>
      <c r="D963" s="331" t="s">
        <v>4241</v>
      </c>
      <c r="E963" s="536" t="str">
        <f>B963&amp;"_"&amp;C963&amp;"_"&amp;F963&amp;", "&amp;H963</f>
        <v>0962_T2.1_General Government, Total</v>
      </c>
      <c r="F963" s="331" t="s">
        <v>27</v>
      </c>
      <c r="G963" s="331"/>
      <c r="H963" s="332" t="s">
        <v>4</v>
      </c>
      <c r="I963" s="332"/>
      <c r="J963" s="463">
        <f t="shared" si="186"/>
        <v>0</v>
      </c>
      <c r="K963" s="311" t="s">
        <v>1172</v>
      </c>
      <c r="L963">
        <f t="shared" si="187"/>
        <v>6</v>
      </c>
      <c r="M963" s="14">
        <f>'STable 2.1'!B8</f>
        <v>0</v>
      </c>
      <c r="N963" s="14">
        <f>'STable 2.1'!G8</f>
        <v>0</v>
      </c>
      <c r="O963" s="14">
        <f>'STable 2.1'!L8</f>
        <v>0</v>
      </c>
      <c r="P963" s="14">
        <f>'STable 2.1'!Q8</f>
        <v>0</v>
      </c>
    </row>
    <row r="964" spans="1:16" x14ac:dyDescent="0.2">
      <c r="A964" s="358" t="str">
        <f>B964&amp;"_"&amp;C964&amp;"_"&amp;".. "&amp;D964</f>
        <v>0963_T2.1_.. Short-term 4/ (Total)</v>
      </c>
      <c r="B964" s="363" t="s">
        <v>3791</v>
      </c>
      <c r="C964" s="370" t="s">
        <v>2828</v>
      </c>
      <c r="D964" s="332" t="s">
        <v>4242</v>
      </c>
      <c r="E964" s="536" t="str">
        <f>B964&amp;"_"&amp;C964&amp;"_"&amp;F964&amp;", "&amp;G964&amp;", "&amp;H964</f>
        <v>0963_T2.1_General Government, Short-term, Total</v>
      </c>
      <c r="F964" s="331" t="s">
        <v>27</v>
      </c>
      <c r="G964" s="486" t="s">
        <v>1</v>
      </c>
      <c r="H964" s="332" t="s">
        <v>4</v>
      </c>
      <c r="I964" s="332"/>
      <c r="J964" s="463">
        <f t="shared" ref="J964:J1027" si="201">J963</f>
        <v>0</v>
      </c>
      <c r="K964" s="311" t="s">
        <v>1173</v>
      </c>
      <c r="L964">
        <f t="shared" ref="L964:L1027" si="202">L963</f>
        <v>6</v>
      </c>
      <c r="M964" s="14">
        <f>'STable 2.1'!B9</f>
        <v>0</v>
      </c>
      <c r="N964" s="14">
        <f>'STable 2.1'!G9</f>
        <v>0</v>
      </c>
      <c r="O964" s="14">
        <f>'STable 2.1'!L9</f>
        <v>0</v>
      </c>
      <c r="P964" s="14">
        <f>'STable 2.1'!Q9</f>
        <v>0</v>
      </c>
    </row>
    <row r="965" spans="1:16" x14ac:dyDescent="0.2">
      <c r="A965" s="358" t="str">
        <f>B965&amp;"_"&amp;C965&amp;"_"&amp;".. "&amp;D965</f>
        <v>0964_T2.1_.. Long-term 5/ (Total)</v>
      </c>
      <c r="B965" s="363" t="s">
        <v>3792</v>
      </c>
      <c r="C965" s="370" t="s">
        <v>2828</v>
      </c>
      <c r="D965" s="332" t="s">
        <v>4243</v>
      </c>
      <c r="E965" s="536" t="str">
        <f>B965&amp;"_"&amp;C965&amp;"_"&amp;F965&amp;", "&amp;G965&amp;", "&amp;H965</f>
        <v>0964_T2.1_General Government, Long-term, Total</v>
      </c>
      <c r="F965" s="331" t="s">
        <v>27</v>
      </c>
      <c r="G965" s="486" t="s">
        <v>3</v>
      </c>
      <c r="H965" s="332" t="s">
        <v>4</v>
      </c>
      <c r="I965" s="332"/>
      <c r="J965" s="463">
        <f t="shared" si="201"/>
        <v>0</v>
      </c>
      <c r="K965" s="311" t="s">
        <v>1174</v>
      </c>
      <c r="L965">
        <f t="shared" si="202"/>
        <v>6</v>
      </c>
      <c r="M965" s="14">
        <f>'STable 2.1'!B10</f>
        <v>0</v>
      </c>
      <c r="N965" s="14">
        <f>'STable 2.1'!G10</f>
        <v>0</v>
      </c>
      <c r="O965" s="14">
        <f>'STable 2.1'!L10</f>
        <v>0</v>
      </c>
      <c r="P965" s="14">
        <f>'STable 2.1'!Q10</f>
        <v>0</v>
      </c>
    </row>
    <row r="966" spans="1:16" x14ac:dyDescent="0.2">
      <c r="A966" s="358" t="str">
        <f>B966&amp;"_"&amp;C966&amp;"_"&amp;D966</f>
        <v>0965_T2.1_Central Bank (Total)</v>
      </c>
      <c r="B966" s="363" t="s">
        <v>3793</v>
      </c>
      <c r="C966" s="370" t="s">
        <v>2828</v>
      </c>
      <c r="D966" s="333" t="s">
        <v>4244</v>
      </c>
      <c r="E966" s="536" t="str">
        <f>B966&amp;"_"&amp;C966&amp;"_"&amp;F966&amp;", "&amp;H966</f>
        <v>0965_T2.1_Central Bank, Total</v>
      </c>
      <c r="F966" s="333" t="s">
        <v>55</v>
      </c>
      <c r="G966" s="333"/>
      <c r="H966" s="332" t="s">
        <v>4</v>
      </c>
      <c r="I966" s="332"/>
      <c r="J966" s="463">
        <f t="shared" si="201"/>
        <v>0</v>
      </c>
      <c r="K966" s="311" t="s">
        <v>1175</v>
      </c>
      <c r="L966">
        <f t="shared" si="202"/>
        <v>6</v>
      </c>
      <c r="M966" s="14">
        <f>'STable 2.1'!B11</f>
        <v>0</v>
      </c>
      <c r="N966" s="14">
        <f>'STable 2.1'!G11</f>
        <v>0</v>
      </c>
      <c r="O966" s="14">
        <f>'STable 2.1'!L11</f>
        <v>0</v>
      </c>
      <c r="P966" s="14">
        <f>'STable 2.1'!Q11</f>
        <v>0</v>
      </c>
    </row>
    <row r="967" spans="1:16" x14ac:dyDescent="0.2">
      <c r="A967" s="358" t="str">
        <f>B967&amp;"_"&amp;C967&amp;"_"&amp;".. "&amp;D967</f>
        <v>0966_T2.1_.. Short-term (Total)</v>
      </c>
      <c r="B967" s="363" t="s">
        <v>3794</v>
      </c>
      <c r="C967" s="370" t="s">
        <v>2828</v>
      </c>
      <c r="D967" s="332" t="s">
        <v>4245</v>
      </c>
      <c r="E967" s="536" t="str">
        <f>B967&amp;"_"&amp;C967&amp;"_"&amp;F967&amp;", "&amp;G967&amp;", "&amp;H967</f>
        <v>0966_T2.1_Central Bank, Short-term, Total</v>
      </c>
      <c r="F967" s="333" t="s">
        <v>55</v>
      </c>
      <c r="G967" s="486" t="s">
        <v>1</v>
      </c>
      <c r="H967" s="332" t="s">
        <v>4</v>
      </c>
      <c r="I967" s="332"/>
      <c r="J967" s="463">
        <f t="shared" si="201"/>
        <v>0</v>
      </c>
      <c r="K967" s="311" t="s">
        <v>1176</v>
      </c>
      <c r="L967">
        <f t="shared" si="202"/>
        <v>6</v>
      </c>
      <c r="M967" s="14">
        <f>'STable 2.1'!B12</f>
        <v>0</v>
      </c>
      <c r="N967" s="14">
        <f>'STable 2.1'!G12</f>
        <v>0</v>
      </c>
      <c r="O967" s="14">
        <f>'STable 2.1'!L12</f>
        <v>0</v>
      </c>
      <c r="P967" s="14">
        <f>'STable 2.1'!Q12</f>
        <v>0</v>
      </c>
    </row>
    <row r="968" spans="1:16" x14ac:dyDescent="0.2">
      <c r="A968" s="358" t="str">
        <f>B968&amp;"_"&amp;C968&amp;"_"&amp;".. "&amp;D968</f>
        <v>0967_T2.1_.. Long-term 5/ (Total)</v>
      </c>
      <c r="B968" s="363" t="s">
        <v>3795</v>
      </c>
      <c r="C968" s="370" t="s">
        <v>2828</v>
      </c>
      <c r="D968" s="332" t="s">
        <v>4243</v>
      </c>
      <c r="E968" s="536" t="str">
        <f>B968&amp;"_"&amp;C968&amp;"_"&amp;F968&amp;", "&amp;G968&amp;", "&amp;H968</f>
        <v>0967_T2.1_Central Bank, Long-term, Total</v>
      </c>
      <c r="F968" s="333" t="s">
        <v>55</v>
      </c>
      <c r="G968" s="486" t="s">
        <v>3</v>
      </c>
      <c r="H968" s="332" t="s">
        <v>4</v>
      </c>
      <c r="I968" s="332"/>
      <c r="J968" s="463">
        <f t="shared" si="201"/>
        <v>0</v>
      </c>
      <c r="K968" s="311" t="s">
        <v>1177</v>
      </c>
      <c r="L968">
        <f t="shared" si="202"/>
        <v>6</v>
      </c>
      <c r="M968" s="14">
        <f>'STable 2.1'!B13</f>
        <v>0</v>
      </c>
      <c r="N968" s="14">
        <f>'STable 2.1'!G13</f>
        <v>0</v>
      </c>
      <c r="O968" s="14">
        <f>'STable 2.1'!L13</f>
        <v>0</v>
      </c>
      <c r="P968" s="14">
        <f>'STable 2.1'!Q13</f>
        <v>0</v>
      </c>
    </row>
    <row r="969" spans="1:16" x14ac:dyDescent="0.2">
      <c r="A969" s="358" t="str">
        <f>B969&amp;"_"&amp;C969&amp;"_"&amp;D969</f>
        <v>0968_T2.1_Deposit-Taking Corporations, except the Central Bank (Total)</v>
      </c>
      <c r="B969" s="363" t="s">
        <v>3796</v>
      </c>
      <c r="C969" s="370" t="s">
        <v>2828</v>
      </c>
      <c r="D969" s="334" t="s">
        <v>4246</v>
      </c>
      <c r="E969" s="536" t="str">
        <f>B969&amp;"_"&amp;C969&amp;"_"&amp;F969&amp;", "&amp;H969</f>
        <v>0968_T2.1_Deposit-Taking Corporations, except the Central Bank, Total</v>
      </c>
      <c r="F969" s="490" t="s">
        <v>56</v>
      </c>
      <c r="G969" s="334"/>
      <c r="H969" s="332" t="s">
        <v>4</v>
      </c>
      <c r="I969" s="332"/>
      <c r="J969" s="463">
        <f t="shared" si="201"/>
        <v>0</v>
      </c>
      <c r="K969" s="311" t="s">
        <v>1178</v>
      </c>
      <c r="L969">
        <f t="shared" si="202"/>
        <v>6</v>
      </c>
      <c r="M969" s="14">
        <f>'STable 2.1'!B14</f>
        <v>0</v>
      </c>
      <c r="N969" s="14">
        <f>'STable 2.1'!G14</f>
        <v>0</v>
      </c>
      <c r="O969" s="14">
        <f>'STable 2.1'!L14</f>
        <v>0</v>
      </c>
      <c r="P969" s="14">
        <f>'STable 2.1'!Q14</f>
        <v>0</v>
      </c>
    </row>
    <row r="970" spans="1:16" x14ac:dyDescent="0.2">
      <c r="A970" s="358" t="str">
        <f>B970&amp;"_"&amp;C970&amp;"_"&amp;".. "&amp;D970</f>
        <v>0969_T2.1_.. Short-term 4/ (Total)</v>
      </c>
      <c r="B970" s="363" t="s">
        <v>3797</v>
      </c>
      <c r="C970" s="370" t="s">
        <v>2828</v>
      </c>
      <c r="D970" s="332" t="s">
        <v>4242</v>
      </c>
      <c r="E970" s="536" t="str">
        <f>B970&amp;"_"&amp;C970&amp;"_"&amp;F970&amp;", "&amp;G970&amp;", "&amp;H970</f>
        <v>0969_T2.1_Deposit-Taking Corporations, except the Central Bank, Short-term, Total</v>
      </c>
      <c r="F970" s="490" t="s">
        <v>56</v>
      </c>
      <c r="G970" s="486" t="s">
        <v>1</v>
      </c>
      <c r="H970" s="332" t="s">
        <v>4</v>
      </c>
      <c r="I970" s="332"/>
      <c r="J970" s="463">
        <f t="shared" si="201"/>
        <v>0</v>
      </c>
      <c r="K970" s="311" t="s">
        <v>1179</v>
      </c>
      <c r="L970">
        <f t="shared" si="202"/>
        <v>6</v>
      </c>
      <c r="M970" s="14">
        <f>'STable 2.1'!B15</f>
        <v>0</v>
      </c>
      <c r="N970" s="14">
        <f>'STable 2.1'!G15</f>
        <v>0</v>
      </c>
      <c r="O970" s="14">
        <f>'STable 2.1'!L15</f>
        <v>0</v>
      </c>
      <c r="P970" s="14">
        <f>'STable 2.1'!Q15</f>
        <v>0</v>
      </c>
    </row>
    <row r="971" spans="1:16" x14ac:dyDescent="0.2">
      <c r="A971" s="358" t="str">
        <f>B971&amp;"_"&amp;C971&amp;"_"&amp;".. "&amp;D971</f>
        <v>0970_T2.1_.. Long-term (Total)</v>
      </c>
      <c r="B971" s="363" t="s">
        <v>3798</v>
      </c>
      <c r="C971" s="370" t="s">
        <v>2828</v>
      </c>
      <c r="D971" s="332" t="s">
        <v>4247</v>
      </c>
      <c r="E971" s="536" t="str">
        <f>B971&amp;"_"&amp;C971&amp;"_"&amp;F971&amp;", "&amp;G971&amp;", "&amp;H971</f>
        <v>0970_T2.1_Deposit-Taking Corporations, except the Central Bank, Long-term, Total</v>
      </c>
      <c r="F971" s="490" t="s">
        <v>56</v>
      </c>
      <c r="G971" s="486" t="s">
        <v>3</v>
      </c>
      <c r="H971" s="332" t="s">
        <v>4</v>
      </c>
      <c r="I971" s="332"/>
      <c r="J971" s="463">
        <f t="shared" si="201"/>
        <v>0</v>
      </c>
      <c r="K971" s="311" t="s">
        <v>1180</v>
      </c>
      <c r="L971">
        <f t="shared" si="202"/>
        <v>6</v>
      </c>
      <c r="M971" s="14">
        <f>'STable 2.1'!B16</f>
        <v>0</v>
      </c>
      <c r="N971" s="14">
        <f>'STable 2.1'!G16</f>
        <v>0</v>
      </c>
      <c r="O971" s="14">
        <f>'STable 2.1'!L16</f>
        <v>0</v>
      </c>
      <c r="P971" s="14">
        <f>'STable 2.1'!Q16</f>
        <v>0</v>
      </c>
    </row>
    <row r="972" spans="1:16" x14ac:dyDescent="0.2">
      <c r="A972" s="358" t="str">
        <f>B972&amp;"_"&amp;C972&amp;"_"&amp;D972</f>
        <v>0971_T2.1_Other Sectors (Total)</v>
      </c>
      <c r="B972" s="363" t="s">
        <v>3799</v>
      </c>
      <c r="C972" s="370" t="s">
        <v>2828</v>
      </c>
      <c r="D972" s="333" t="s">
        <v>4248</v>
      </c>
      <c r="E972" s="536" t="str">
        <f>B972&amp;"_"&amp;C972&amp;"_"&amp;F972&amp;", "&amp;H972</f>
        <v>0971_T2.1_Other Sectors, Total</v>
      </c>
      <c r="F972" s="333" t="s">
        <v>57</v>
      </c>
      <c r="G972" s="333"/>
      <c r="H972" s="332" t="s">
        <v>4</v>
      </c>
      <c r="I972" s="332"/>
      <c r="J972" s="463">
        <f t="shared" si="201"/>
        <v>0</v>
      </c>
      <c r="K972" s="311" t="s">
        <v>1181</v>
      </c>
      <c r="L972">
        <f t="shared" si="202"/>
        <v>6</v>
      </c>
      <c r="M972" s="14">
        <f>'STable 2.1'!B17</f>
        <v>0</v>
      </c>
      <c r="N972" s="14">
        <f>'STable 2.1'!G17</f>
        <v>0</v>
      </c>
      <c r="O972" s="14">
        <f>'STable 2.1'!L17</f>
        <v>0</v>
      </c>
      <c r="P972" s="14">
        <f>'STable 2.1'!Q17</f>
        <v>0</v>
      </c>
    </row>
    <row r="973" spans="1:16" x14ac:dyDescent="0.2">
      <c r="A973" s="358" t="str">
        <f>B973&amp;"_"&amp;C973&amp;"_"&amp;".. "&amp;D973</f>
        <v>0972_T2.1_.. Short-term 4/ (Total)</v>
      </c>
      <c r="B973" s="363" t="s">
        <v>3800</v>
      </c>
      <c r="C973" s="370" t="s">
        <v>2828</v>
      </c>
      <c r="D973" s="332" t="s">
        <v>4242</v>
      </c>
      <c r="E973" s="536" t="str">
        <f>B973&amp;"_"&amp;C973&amp;"_"&amp;F973&amp;", "&amp;G973&amp;", "&amp;H973</f>
        <v>0972_T2.1_Other Sectors, Short-term, Total</v>
      </c>
      <c r="F973" s="333" t="s">
        <v>57</v>
      </c>
      <c r="G973" s="486" t="s">
        <v>1</v>
      </c>
      <c r="H973" s="332" t="s">
        <v>4</v>
      </c>
      <c r="I973" s="332"/>
      <c r="J973" s="463">
        <f t="shared" si="201"/>
        <v>0</v>
      </c>
      <c r="K973" s="311" t="s">
        <v>1182</v>
      </c>
      <c r="L973">
        <f t="shared" si="202"/>
        <v>6</v>
      </c>
      <c r="M973" s="14">
        <f>'STable 2.1'!B18</f>
        <v>0</v>
      </c>
      <c r="N973" s="14">
        <f>'STable 2.1'!G18</f>
        <v>0</v>
      </c>
      <c r="O973" s="14">
        <f>'STable 2.1'!L18</f>
        <v>0</v>
      </c>
      <c r="P973" s="14">
        <f>'STable 2.1'!Q18</f>
        <v>0</v>
      </c>
    </row>
    <row r="974" spans="1:16" x14ac:dyDescent="0.2">
      <c r="A974" s="358" t="str">
        <f>B974&amp;"_"&amp;C974&amp;"_"&amp;".. "&amp;D974</f>
        <v>0973_T2.1_.. Long-term (Total)</v>
      </c>
      <c r="B974" s="363" t="s">
        <v>3801</v>
      </c>
      <c r="C974" s="370" t="s">
        <v>2828</v>
      </c>
      <c r="D974" s="332" t="s">
        <v>4247</v>
      </c>
      <c r="E974" s="536" t="str">
        <f>B974&amp;"_"&amp;C974&amp;"_"&amp;F974&amp;", "&amp;G974&amp;", "&amp;H974</f>
        <v>0973_T2.1_Other Sectors, Long-term, Total</v>
      </c>
      <c r="F974" s="333" t="s">
        <v>57</v>
      </c>
      <c r="G974" s="486" t="s">
        <v>3</v>
      </c>
      <c r="H974" s="332" t="s">
        <v>4</v>
      </c>
      <c r="I974" s="332"/>
      <c r="J974" s="463">
        <f t="shared" si="201"/>
        <v>0</v>
      </c>
      <c r="K974" s="311" t="s">
        <v>1183</v>
      </c>
      <c r="L974">
        <f t="shared" si="202"/>
        <v>6</v>
      </c>
      <c r="M974" s="14">
        <f>'STable 2.1'!B19</f>
        <v>0</v>
      </c>
      <c r="N974" s="14">
        <f>'STable 2.1'!G19</f>
        <v>0</v>
      </c>
      <c r="O974" s="14">
        <f>'STable 2.1'!L19</f>
        <v>0</v>
      </c>
      <c r="P974" s="14">
        <f>'STable 2.1'!Q19</f>
        <v>0</v>
      </c>
    </row>
    <row r="975" spans="1:16" x14ac:dyDescent="0.2">
      <c r="A975" s="358" t="str">
        <f>B975&amp;"_"&amp;C975&amp;"_"&amp;D975</f>
        <v>0974_T2.1_Direct Investment: Intercompany Lending  (Total)</v>
      </c>
      <c r="B975" s="363" t="s">
        <v>3802</v>
      </c>
      <c r="C975" s="370" t="s">
        <v>2828</v>
      </c>
      <c r="D975" s="333" t="s">
        <v>4249</v>
      </c>
      <c r="E975" s="536" t="str">
        <f>B975&amp;"_"&amp;C975&amp;"_"&amp;F975&amp;", "&amp;H975</f>
        <v>0974_T2.1_Direct Investment: Intercompany Lending, Total</v>
      </c>
      <c r="F975" s="333" t="s">
        <v>58</v>
      </c>
      <c r="G975" s="333"/>
      <c r="H975" s="332" t="s">
        <v>4</v>
      </c>
      <c r="I975" s="332"/>
      <c r="J975" s="463">
        <f t="shared" si="201"/>
        <v>0</v>
      </c>
      <c r="K975" s="311" t="s">
        <v>1184</v>
      </c>
      <c r="L975">
        <f t="shared" si="202"/>
        <v>6</v>
      </c>
      <c r="M975" s="14">
        <f>'STable 2.1'!B20</f>
        <v>0</v>
      </c>
      <c r="N975" s="14">
        <f>'STable 2.1'!G20</f>
        <v>0</v>
      </c>
      <c r="O975" s="14">
        <f>'STable 2.1'!L20</f>
        <v>0</v>
      </c>
      <c r="P975" s="14">
        <f>'STable 2.1'!Q20</f>
        <v>0</v>
      </c>
    </row>
    <row r="976" spans="1:16" x14ac:dyDescent="0.2">
      <c r="A976" s="358" t="str">
        <f>B976&amp;"_"&amp;C976&amp;"_"&amp;".. "&amp;D976</f>
        <v>0975_T2.1_.. Debt liabilities of direct investment enterprises to direct investors (Total)</v>
      </c>
      <c r="B976" s="363" t="s">
        <v>3803</v>
      </c>
      <c r="C976" s="370" t="s">
        <v>2828</v>
      </c>
      <c r="D976" s="335" t="s">
        <v>4250</v>
      </c>
      <c r="E976" s="536" t="str">
        <f>B976&amp;"_"&amp;C976&amp;"_"&amp;F976&amp;", "&amp;G976&amp;", "&amp;H976</f>
        <v>0975_T2.1_Direct Investment: Intercompany Lending, Debt liabilities of direct investment enterprises to direct investors, Total</v>
      </c>
      <c r="F976" s="333" t="s">
        <v>58</v>
      </c>
      <c r="G976" s="491" t="s">
        <v>142</v>
      </c>
      <c r="H976" s="332" t="s">
        <v>4</v>
      </c>
      <c r="I976" s="332"/>
      <c r="J976" s="463">
        <f t="shared" si="201"/>
        <v>0</v>
      </c>
      <c r="K976" s="311" t="s">
        <v>1185</v>
      </c>
      <c r="L976">
        <f t="shared" si="202"/>
        <v>6</v>
      </c>
      <c r="M976" s="14">
        <f>'STable 2.1'!B21</f>
        <v>0</v>
      </c>
      <c r="N976" s="14">
        <f>'STable 2.1'!G21</f>
        <v>0</v>
      </c>
      <c r="O976" s="14">
        <f>'STable 2.1'!L21</f>
        <v>0</v>
      </c>
      <c r="P976" s="14">
        <f>'STable 2.1'!Q21</f>
        <v>0</v>
      </c>
    </row>
    <row r="977" spans="1:16" x14ac:dyDescent="0.2">
      <c r="A977" s="358" t="str">
        <f>B977&amp;"_"&amp;C977&amp;"_"&amp;".. "&amp;D977</f>
        <v>0976_T2.1_.. Debt liabilities of direct investors to direct investment enterprises  (Total)</v>
      </c>
      <c r="B977" s="363" t="s">
        <v>3804</v>
      </c>
      <c r="C977" s="370" t="s">
        <v>2828</v>
      </c>
      <c r="D977" s="335" t="s">
        <v>4251</v>
      </c>
      <c r="E977" s="536" t="str">
        <f>B977&amp;"_"&amp;C977&amp;"_"&amp;F977&amp;", "&amp;G977&amp;", "&amp;H977</f>
        <v>0976_T2.1_Direct Investment: Intercompany Lending, Debt liabilities of direct investors to direct investment enterprises, Total</v>
      </c>
      <c r="F977" s="333" t="s">
        <v>58</v>
      </c>
      <c r="G977" s="491" t="s">
        <v>143</v>
      </c>
      <c r="H977" s="332" t="s">
        <v>4</v>
      </c>
      <c r="I977" s="332"/>
      <c r="J977" s="463">
        <f t="shared" si="201"/>
        <v>0</v>
      </c>
      <c r="K977" s="311" t="s">
        <v>1186</v>
      </c>
      <c r="L977">
        <f t="shared" si="202"/>
        <v>6</v>
      </c>
      <c r="M977" s="14">
        <f>'STable 2.1'!B22</f>
        <v>0</v>
      </c>
      <c r="N977" s="14">
        <f>'STable 2.1'!G22</f>
        <v>0</v>
      </c>
      <c r="O977" s="14">
        <f>'STable 2.1'!L22</f>
        <v>0</v>
      </c>
      <c r="P977" s="14">
        <f>'STable 2.1'!Q22</f>
        <v>0</v>
      </c>
    </row>
    <row r="978" spans="1:16" x14ac:dyDescent="0.2">
      <c r="A978" s="358" t="str">
        <f>B978&amp;"_"&amp;C978&amp;"_"&amp;".. "&amp;D978</f>
        <v>0977_T2.1_.. Debt liabilities between fellow enterprises (Total)</v>
      </c>
      <c r="B978" s="363" t="s">
        <v>3805</v>
      </c>
      <c r="C978" s="370" t="s">
        <v>2828</v>
      </c>
      <c r="D978" s="335" t="s">
        <v>4252</v>
      </c>
      <c r="E978" s="536" t="str">
        <f>B978&amp;"_"&amp;C978&amp;"_"&amp;F978&amp;", "&amp;G978&amp;", "&amp;H978</f>
        <v>0977_T2.1_Direct Investment: Intercompany Lending, Debt liabilities between fellow enterprises, Total</v>
      </c>
      <c r="F978" s="333" t="s">
        <v>58</v>
      </c>
      <c r="G978" s="491" t="s">
        <v>41</v>
      </c>
      <c r="H978" s="332" t="s">
        <v>4</v>
      </c>
      <c r="I978" s="332"/>
      <c r="J978" s="463">
        <f t="shared" si="201"/>
        <v>0</v>
      </c>
      <c r="K978" s="311" t="s">
        <v>1187</v>
      </c>
      <c r="L978">
        <f t="shared" si="202"/>
        <v>6</v>
      </c>
      <c r="M978" s="14">
        <f>'STable 2.1'!B23</f>
        <v>0</v>
      </c>
      <c r="N978" s="14">
        <f>'STable 2.1'!G23</f>
        <v>0</v>
      </c>
      <c r="O978" s="14">
        <f>'STable 2.1'!L23</f>
        <v>0</v>
      </c>
      <c r="P978" s="14">
        <f>'STable 2.1'!Q23</f>
        <v>0</v>
      </c>
    </row>
    <row r="979" spans="1:16" x14ac:dyDescent="0.2">
      <c r="A979" s="358" t="str">
        <f>B979&amp;"_"&amp;C979&amp;"_"&amp;D979</f>
        <v>0978_T2.1_Gross External Foreign Currency and Foreign-Currency-Linked Debt Position  (Total)</v>
      </c>
      <c r="B979" s="363" t="s">
        <v>3806</v>
      </c>
      <c r="C979" s="370" t="s">
        <v>2828</v>
      </c>
      <c r="D979" s="331" t="s">
        <v>4253</v>
      </c>
      <c r="E979" s="536" t="str">
        <f>B979&amp;"_"&amp;C979&amp;"_"&amp;F979&amp;", "&amp;H979</f>
        <v>0978_T2.1_Gross External Foreign Currency and Foreign-Currency-Linked Debt Position, Total</v>
      </c>
      <c r="F979" s="331" t="s">
        <v>4378</v>
      </c>
      <c r="G979" s="331"/>
      <c r="H979" s="332" t="s">
        <v>4</v>
      </c>
      <c r="I979" s="332"/>
      <c r="J979" s="463">
        <f t="shared" si="201"/>
        <v>0</v>
      </c>
      <c r="K979" s="311" t="s">
        <v>1188</v>
      </c>
      <c r="L979">
        <f t="shared" si="202"/>
        <v>6</v>
      </c>
      <c r="M979" s="14">
        <f>'STable 2.1'!B24</f>
        <v>0</v>
      </c>
      <c r="N979" s="14">
        <f>'STable 2.1'!G24</f>
        <v>0</v>
      </c>
      <c r="O979" s="14">
        <f>'STable 2.1'!L24</f>
        <v>0</v>
      </c>
      <c r="P979" s="14">
        <f>'STable 2.1'!Q24</f>
        <v>0</v>
      </c>
    </row>
    <row r="980" spans="1:16" x14ac:dyDescent="0.2">
      <c r="A980" s="358" t="str">
        <f>B980&amp;"_"&amp;C980&amp;"_"&amp;D980</f>
        <v>0979_T2.1_General Government (U.S. dollar)</v>
      </c>
      <c r="B980" s="363" t="s">
        <v>3807</v>
      </c>
      <c r="C980" s="370" t="s">
        <v>2828</v>
      </c>
      <c r="D980" s="331" t="s">
        <v>4254</v>
      </c>
      <c r="E980" s="536" t="str">
        <f>B980&amp;"_"&amp;C980&amp;"_"&amp;F980&amp;", "&amp;H980</f>
        <v>0979_T2.1_General Government, U.S. dollar</v>
      </c>
      <c r="F980" s="331" t="s">
        <v>27</v>
      </c>
      <c r="G980" s="331"/>
      <c r="H980" s="492" t="s">
        <v>186</v>
      </c>
      <c r="I980" s="492"/>
      <c r="J980" s="463">
        <f t="shared" si="201"/>
        <v>0</v>
      </c>
      <c r="K980" s="311" t="s">
        <v>1189</v>
      </c>
      <c r="L980">
        <f t="shared" si="202"/>
        <v>6</v>
      </c>
      <c r="M980" s="14">
        <f>'STable 2.1'!C8</f>
        <v>0</v>
      </c>
      <c r="N980" s="14">
        <f>'STable 2.1'!H8</f>
        <v>0</v>
      </c>
      <c r="O980" s="14">
        <f>'STable 2.1'!M8</f>
        <v>0</v>
      </c>
      <c r="P980" s="14">
        <f>'STable 2.1'!R8</f>
        <v>0</v>
      </c>
    </row>
    <row r="981" spans="1:16" x14ac:dyDescent="0.2">
      <c r="A981" s="358" t="str">
        <f>B981&amp;"_"&amp;C981&amp;"_"&amp;".. "&amp;D981</f>
        <v>0980_T2.1_.. Short-term 4/ (U.S. dollar)</v>
      </c>
      <c r="B981" s="363" t="s">
        <v>3808</v>
      </c>
      <c r="C981" s="370" t="s">
        <v>2828</v>
      </c>
      <c r="D981" s="332" t="s">
        <v>4255</v>
      </c>
      <c r="E981" s="536" t="str">
        <f>B981&amp;"_"&amp;C981&amp;"_"&amp;F981&amp;", "&amp;G981&amp;", "&amp;H981</f>
        <v>0980_T2.1_General Government, Short-term, U.S. dollar</v>
      </c>
      <c r="F981" s="331" t="s">
        <v>27</v>
      </c>
      <c r="G981" s="486" t="s">
        <v>1</v>
      </c>
      <c r="H981" s="492" t="s">
        <v>186</v>
      </c>
      <c r="I981" s="492"/>
      <c r="J981" s="463">
        <f t="shared" si="201"/>
        <v>0</v>
      </c>
      <c r="K981" s="311" t="s">
        <v>1190</v>
      </c>
      <c r="L981">
        <f t="shared" si="202"/>
        <v>6</v>
      </c>
      <c r="M981" s="14">
        <f>'STable 2.1'!C9</f>
        <v>0</v>
      </c>
      <c r="N981" s="14">
        <f>'STable 2.1'!H9</f>
        <v>0</v>
      </c>
      <c r="O981" s="14">
        <f>'STable 2.1'!M9</f>
        <v>0</v>
      </c>
      <c r="P981" s="14">
        <f>'STable 2.1'!R9</f>
        <v>0</v>
      </c>
    </row>
    <row r="982" spans="1:16" x14ac:dyDescent="0.2">
      <c r="A982" s="358" t="str">
        <f>B982&amp;"_"&amp;C982&amp;"_"&amp;".. "&amp;D982</f>
        <v>0981_T2.1_.. Long-term 5/ (U.S. dollar)</v>
      </c>
      <c r="B982" s="363" t="s">
        <v>3809</v>
      </c>
      <c r="C982" s="370" t="s">
        <v>2828</v>
      </c>
      <c r="D982" s="332" t="s">
        <v>4256</v>
      </c>
      <c r="E982" s="536" t="str">
        <f>B982&amp;"_"&amp;C982&amp;"_"&amp;F982&amp;", "&amp;G982&amp;", "&amp;H982</f>
        <v>0981_T2.1_General Government, Long-term, U.S. dollar</v>
      </c>
      <c r="F982" s="331" t="s">
        <v>27</v>
      </c>
      <c r="G982" s="486" t="s">
        <v>3</v>
      </c>
      <c r="H982" s="492" t="s">
        <v>186</v>
      </c>
      <c r="I982" s="492"/>
      <c r="J982" s="463">
        <f t="shared" si="201"/>
        <v>0</v>
      </c>
      <c r="K982" s="311" t="s">
        <v>1191</v>
      </c>
      <c r="L982">
        <f t="shared" si="202"/>
        <v>6</v>
      </c>
      <c r="M982" s="14">
        <f>'STable 2.1'!C10</f>
        <v>0</v>
      </c>
      <c r="N982" s="14">
        <f>'STable 2.1'!H10</f>
        <v>0</v>
      </c>
      <c r="O982" s="14">
        <f>'STable 2.1'!M10</f>
        <v>0</v>
      </c>
      <c r="P982" s="14">
        <f>'STable 2.1'!R10</f>
        <v>0</v>
      </c>
    </row>
    <row r="983" spans="1:16" x14ac:dyDescent="0.2">
      <c r="A983" s="358" t="str">
        <f>B983&amp;"_"&amp;C983&amp;"_"&amp;D983</f>
        <v>0982_T2.1_Central Bank (U.S. dollar)</v>
      </c>
      <c r="B983" s="363" t="s">
        <v>3810</v>
      </c>
      <c r="C983" s="370" t="s">
        <v>2828</v>
      </c>
      <c r="D983" s="333" t="s">
        <v>4257</v>
      </c>
      <c r="E983" s="536" t="str">
        <f>B983&amp;"_"&amp;C983&amp;"_"&amp;F983&amp;", "&amp;H983</f>
        <v>0982_T2.1_Central Bank, U.S. dollar</v>
      </c>
      <c r="F983" s="333" t="s">
        <v>55</v>
      </c>
      <c r="G983" s="333"/>
      <c r="H983" s="492" t="s">
        <v>186</v>
      </c>
      <c r="I983" s="492"/>
      <c r="J983" s="463">
        <f t="shared" si="201"/>
        <v>0</v>
      </c>
      <c r="K983" s="311" t="s">
        <v>1192</v>
      </c>
      <c r="L983">
        <f t="shared" si="202"/>
        <v>6</v>
      </c>
      <c r="M983" s="14">
        <f>'STable 2.1'!C11</f>
        <v>0</v>
      </c>
      <c r="N983" s="14">
        <f>'STable 2.1'!H11</f>
        <v>0</v>
      </c>
      <c r="O983" s="14">
        <f>'STable 2.1'!M11</f>
        <v>0</v>
      </c>
      <c r="P983" s="14">
        <f>'STable 2.1'!R11</f>
        <v>0</v>
      </c>
    </row>
    <row r="984" spans="1:16" x14ac:dyDescent="0.2">
      <c r="A984" s="358" t="str">
        <f>B984&amp;"_"&amp;C984&amp;"_"&amp;".. "&amp;D984</f>
        <v>0983_T2.1_.. Short-term (U.S. dollar)</v>
      </c>
      <c r="B984" s="363" t="s">
        <v>3811</v>
      </c>
      <c r="C984" s="370" t="s">
        <v>2828</v>
      </c>
      <c r="D984" s="332" t="s">
        <v>4258</v>
      </c>
      <c r="E984" s="536" t="str">
        <f>B984&amp;"_"&amp;C984&amp;"_"&amp;F984&amp;", "&amp;G984&amp;", "&amp;H984</f>
        <v>0983_T2.1_Central Bank, Short-term, U.S. dollar</v>
      </c>
      <c r="F984" s="333" t="s">
        <v>55</v>
      </c>
      <c r="G984" s="486" t="s">
        <v>1</v>
      </c>
      <c r="H984" s="492" t="s">
        <v>186</v>
      </c>
      <c r="I984" s="492"/>
      <c r="J984" s="463">
        <f t="shared" si="201"/>
        <v>0</v>
      </c>
      <c r="K984" s="311" t="s">
        <v>1193</v>
      </c>
      <c r="L984">
        <f t="shared" si="202"/>
        <v>6</v>
      </c>
      <c r="M984" s="14">
        <f>'STable 2.1'!C12</f>
        <v>0</v>
      </c>
      <c r="N984" s="14">
        <f>'STable 2.1'!H12</f>
        <v>0</v>
      </c>
      <c r="O984" s="14">
        <f>'STable 2.1'!M12</f>
        <v>0</v>
      </c>
      <c r="P984" s="14">
        <f>'STable 2.1'!R12</f>
        <v>0</v>
      </c>
    </row>
    <row r="985" spans="1:16" x14ac:dyDescent="0.2">
      <c r="A985" s="358" t="str">
        <f>B985&amp;"_"&amp;C985&amp;"_"&amp;".. "&amp;D985</f>
        <v>0984_T2.1_.. Long-term 5/ (U.S. dollar)</v>
      </c>
      <c r="B985" s="363" t="s">
        <v>3812</v>
      </c>
      <c r="C985" s="370" t="s">
        <v>2828</v>
      </c>
      <c r="D985" s="332" t="s">
        <v>4256</v>
      </c>
      <c r="E985" s="536" t="str">
        <f>B985&amp;"_"&amp;C985&amp;"_"&amp;F985&amp;", "&amp;G985&amp;", "&amp;H985</f>
        <v>0984_T2.1_Central Bank, Long-term, U.S. dollar</v>
      </c>
      <c r="F985" s="333" t="s">
        <v>55</v>
      </c>
      <c r="G985" s="486" t="s">
        <v>3</v>
      </c>
      <c r="H985" s="492" t="s">
        <v>186</v>
      </c>
      <c r="I985" s="492"/>
      <c r="J985" s="463">
        <f t="shared" si="201"/>
        <v>0</v>
      </c>
      <c r="K985" s="311" t="s">
        <v>1194</v>
      </c>
      <c r="L985">
        <f t="shared" si="202"/>
        <v>6</v>
      </c>
      <c r="M985" s="14">
        <f>'STable 2.1'!C13</f>
        <v>0</v>
      </c>
      <c r="N985" s="14">
        <f>'STable 2.1'!H13</f>
        <v>0</v>
      </c>
      <c r="O985" s="14">
        <f>'STable 2.1'!M13</f>
        <v>0</v>
      </c>
      <c r="P985" s="14">
        <f>'STable 2.1'!R13</f>
        <v>0</v>
      </c>
    </row>
    <row r="986" spans="1:16" x14ac:dyDescent="0.2">
      <c r="A986" s="358" t="str">
        <f>B986&amp;"_"&amp;C986&amp;"_"&amp;D986</f>
        <v>0985_T2.1_Deposit-Taking Corporations, except the Central Bank (U.S. dollar)</v>
      </c>
      <c r="B986" s="363" t="s">
        <v>3813</v>
      </c>
      <c r="C986" s="370" t="s">
        <v>2828</v>
      </c>
      <c r="D986" s="334" t="s">
        <v>4259</v>
      </c>
      <c r="E986" s="536" t="str">
        <f>B986&amp;"_"&amp;C986&amp;"_"&amp;F986&amp;", "&amp;H986</f>
        <v>0985_T2.1_Deposit-Taking Corporations, except the Central Bank, U.S. dollar</v>
      </c>
      <c r="F986" s="490" t="s">
        <v>56</v>
      </c>
      <c r="G986" s="334"/>
      <c r="H986" s="492" t="s">
        <v>186</v>
      </c>
      <c r="I986" s="492"/>
      <c r="J986" s="463">
        <f t="shared" si="201"/>
        <v>0</v>
      </c>
      <c r="K986" s="311" t="s">
        <v>1195</v>
      </c>
      <c r="L986">
        <f t="shared" si="202"/>
        <v>6</v>
      </c>
      <c r="M986" s="14">
        <f>'STable 2.1'!C14</f>
        <v>0</v>
      </c>
      <c r="N986" s="14">
        <f>'STable 2.1'!H14</f>
        <v>0</v>
      </c>
      <c r="O986" s="14">
        <f>'STable 2.1'!M14</f>
        <v>0</v>
      </c>
      <c r="P986" s="14">
        <f>'STable 2.1'!R14</f>
        <v>0</v>
      </c>
    </row>
    <row r="987" spans="1:16" x14ac:dyDescent="0.2">
      <c r="A987" s="358" t="str">
        <f>B987&amp;"_"&amp;C987&amp;"_"&amp;".. "&amp;D987</f>
        <v>0986_T2.1_.. Short-term 4/ (U.S. dollar)</v>
      </c>
      <c r="B987" s="363" t="s">
        <v>3814</v>
      </c>
      <c r="C987" s="370" t="s">
        <v>2828</v>
      </c>
      <c r="D987" s="332" t="s">
        <v>4255</v>
      </c>
      <c r="E987" s="536" t="str">
        <f>B987&amp;"_"&amp;C987&amp;"_"&amp;F987&amp;", "&amp;G987&amp;", "&amp;H987</f>
        <v>0986_T2.1_Deposit-Taking Corporations, except the Central Bank, Short-term, U.S. dollar</v>
      </c>
      <c r="F987" s="490" t="s">
        <v>56</v>
      </c>
      <c r="G987" s="486" t="s">
        <v>1</v>
      </c>
      <c r="H987" s="492" t="s">
        <v>186</v>
      </c>
      <c r="I987" s="492"/>
      <c r="J987" s="463">
        <f t="shared" si="201"/>
        <v>0</v>
      </c>
      <c r="K987" s="311" t="s">
        <v>1196</v>
      </c>
      <c r="L987">
        <f t="shared" si="202"/>
        <v>6</v>
      </c>
      <c r="M987" s="14">
        <f>'STable 2.1'!C15</f>
        <v>0</v>
      </c>
      <c r="N987" s="14">
        <f>'STable 2.1'!H15</f>
        <v>0</v>
      </c>
      <c r="O987" s="14">
        <f>'STable 2.1'!M15</f>
        <v>0</v>
      </c>
      <c r="P987" s="14">
        <f>'STable 2.1'!R15</f>
        <v>0</v>
      </c>
    </row>
    <row r="988" spans="1:16" x14ac:dyDescent="0.2">
      <c r="A988" s="358" t="str">
        <f>B988&amp;"_"&amp;C988&amp;"_"&amp;".. "&amp;D988</f>
        <v>0987_T2.1_.. Long-term (U.S. dollar)</v>
      </c>
      <c r="B988" s="363" t="s">
        <v>3815</v>
      </c>
      <c r="C988" s="370" t="s">
        <v>2828</v>
      </c>
      <c r="D988" s="332" t="s">
        <v>4260</v>
      </c>
      <c r="E988" s="536" t="str">
        <f>B988&amp;"_"&amp;C988&amp;"_"&amp;F988&amp;", "&amp;G988&amp;", "&amp;H988</f>
        <v>0987_T2.1_Deposit-Taking Corporations, except the Central Bank, Long-term, U.S. dollar</v>
      </c>
      <c r="F988" s="490" t="s">
        <v>56</v>
      </c>
      <c r="G988" s="486" t="s">
        <v>3</v>
      </c>
      <c r="H988" s="492" t="s">
        <v>186</v>
      </c>
      <c r="I988" s="492"/>
      <c r="J988" s="463">
        <f t="shared" si="201"/>
        <v>0</v>
      </c>
      <c r="K988" s="311" t="s">
        <v>1197</v>
      </c>
      <c r="L988">
        <f t="shared" si="202"/>
        <v>6</v>
      </c>
      <c r="M988" s="14">
        <f>'STable 2.1'!C16</f>
        <v>0</v>
      </c>
      <c r="N988" s="14">
        <f>'STable 2.1'!H16</f>
        <v>0</v>
      </c>
      <c r="O988" s="14">
        <f>'STable 2.1'!M16</f>
        <v>0</v>
      </c>
      <c r="P988" s="14">
        <f>'STable 2.1'!R16</f>
        <v>0</v>
      </c>
    </row>
    <row r="989" spans="1:16" x14ac:dyDescent="0.2">
      <c r="A989" s="358" t="str">
        <f>B989&amp;"_"&amp;C989&amp;"_"&amp;D989</f>
        <v>0988_T2.1_Other Sectors (U.S. dollar)</v>
      </c>
      <c r="B989" s="363" t="s">
        <v>3816</v>
      </c>
      <c r="C989" s="370" t="s">
        <v>2828</v>
      </c>
      <c r="D989" s="333" t="s">
        <v>4261</v>
      </c>
      <c r="E989" s="536" t="str">
        <f>B989&amp;"_"&amp;C989&amp;"_"&amp;F989&amp;", "&amp;H989</f>
        <v>0988_T2.1_Other Sectors, U.S. dollar</v>
      </c>
      <c r="F989" s="333" t="s">
        <v>57</v>
      </c>
      <c r="G989" s="333"/>
      <c r="H989" s="492" t="s">
        <v>186</v>
      </c>
      <c r="I989" s="492"/>
      <c r="J989" s="463">
        <f t="shared" si="201"/>
        <v>0</v>
      </c>
      <c r="K989" s="311" t="s">
        <v>1198</v>
      </c>
      <c r="L989">
        <f t="shared" si="202"/>
        <v>6</v>
      </c>
      <c r="M989" s="14">
        <f>'STable 2.1'!C17</f>
        <v>0</v>
      </c>
      <c r="N989" s="14">
        <f>'STable 2.1'!H17</f>
        <v>0</v>
      </c>
      <c r="O989" s="14">
        <f>'STable 2.1'!M17</f>
        <v>0</v>
      </c>
      <c r="P989" s="14">
        <f>'STable 2.1'!R17</f>
        <v>0</v>
      </c>
    </row>
    <row r="990" spans="1:16" x14ac:dyDescent="0.2">
      <c r="A990" s="358" t="str">
        <f>B990&amp;"_"&amp;C990&amp;"_"&amp;".. "&amp;D990</f>
        <v>0989_T2.1_.. Short-term 4/ (U.S. dollar)</v>
      </c>
      <c r="B990" s="363" t="s">
        <v>3817</v>
      </c>
      <c r="C990" s="370" t="s">
        <v>2828</v>
      </c>
      <c r="D990" s="332" t="s">
        <v>4255</v>
      </c>
      <c r="E990" s="536" t="str">
        <f>B990&amp;"_"&amp;C990&amp;"_"&amp;F990&amp;", "&amp;G990&amp;", "&amp;H990</f>
        <v>0989_T2.1_Other Sectors, Short-term, U.S. dollar</v>
      </c>
      <c r="F990" s="333" t="s">
        <v>57</v>
      </c>
      <c r="G990" s="486" t="s">
        <v>1</v>
      </c>
      <c r="H990" s="492" t="s">
        <v>186</v>
      </c>
      <c r="I990" s="492"/>
      <c r="J990" s="463">
        <f t="shared" si="201"/>
        <v>0</v>
      </c>
      <c r="K990" s="311" t="s">
        <v>1199</v>
      </c>
      <c r="L990">
        <f t="shared" si="202"/>
        <v>6</v>
      </c>
      <c r="M990" s="14">
        <f>'STable 2.1'!C18</f>
        <v>0</v>
      </c>
      <c r="N990" s="14">
        <f>'STable 2.1'!H18</f>
        <v>0</v>
      </c>
      <c r="O990" s="14">
        <f>'STable 2.1'!M18</f>
        <v>0</v>
      </c>
      <c r="P990" s="14">
        <f>'STable 2.1'!R18</f>
        <v>0</v>
      </c>
    </row>
    <row r="991" spans="1:16" x14ac:dyDescent="0.2">
      <c r="A991" s="358" t="str">
        <f>B991&amp;"_"&amp;C991&amp;"_"&amp;".. "&amp;D991</f>
        <v>0990_T2.1_.. Long-term (U.S. dollar)</v>
      </c>
      <c r="B991" s="363" t="s">
        <v>3818</v>
      </c>
      <c r="C991" s="370" t="s">
        <v>2828</v>
      </c>
      <c r="D991" s="332" t="s">
        <v>4260</v>
      </c>
      <c r="E991" s="536" t="str">
        <f>B991&amp;"_"&amp;C991&amp;"_"&amp;F991&amp;", "&amp;G991&amp;", "&amp;H991</f>
        <v>0990_T2.1_Other Sectors, Long-term, U.S. dollar</v>
      </c>
      <c r="F991" s="333" t="s">
        <v>57</v>
      </c>
      <c r="G991" s="486" t="s">
        <v>3</v>
      </c>
      <c r="H991" s="492" t="s">
        <v>186</v>
      </c>
      <c r="I991" s="492"/>
      <c r="J991" s="463">
        <f t="shared" si="201"/>
        <v>0</v>
      </c>
      <c r="K991" s="311" t="s">
        <v>1200</v>
      </c>
      <c r="L991">
        <f t="shared" si="202"/>
        <v>6</v>
      </c>
      <c r="M991" s="14">
        <f>'STable 2.1'!C19</f>
        <v>0</v>
      </c>
      <c r="N991" s="14">
        <f>'STable 2.1'!H19</f>
        <v>0</v>
      </c>
      <c r="O991" s="14">
        <f>'STable 2.1'!M19</f>
        <v>0</v>
      </c>
      <c r="P991" s="14">
        <f>'STable 2.1'!R19</f>
        <v>0</v>
      </c>
    </row>
    <row r="992" spans="1:16" x14ac:dyDescent="0.2">
      <c r="A992" s="358" t="str">
        <f>B992&amp;"_"&amp;C992&amp;"_"&amp;D992</f>
        <v>0991_T2.1_Direct Investment: Intercompany Lending  (U.S. dollar)</v>
      </c>
      <c r="B992" s="363" t="s">
        <v>3819</v>
      </c>
      <c r="C992" s="370" t="s">
        <v>2828</v>
      </c>
      <c r="D992" s="333" t="s">
        <v>4262</v>
      </c>
      <c r="E992" s="536" t="str">
        <f>B992&amp;"_"&amp;C992&amp;"_"&amp;F992&amp;", "&amp;H992</f>
        <v>0991_T2.1_Direct Investment: Intercompany Lending, U.S. dollar</v>
      </c>
      <c r="F992" s="333" t="s">
        <v>58</v>
      </c>
      <c r="G992" s="333"/>
      <c r="H992" s="492" t="s">
        <v>186</v>
      </c>
      <c r="I992" s="492"/>
      <c r="J992" s="463">
        <f t="shared" si="201"/>
        <v>0</v>
      </c>
      <c r="K992" s="311" t="s">
        <v>1201</v>
      </c>
      <c r="L992">
        <f t="shared" si="202"/>
        <v>6</v>
      </c>
      <c r="M992" s="14">
        <f>'STable 2.1'!C20</f>
        <v>0</v>
      </c>
      <c r="N992" s="14">
        <f>'STable 2.1'!H20</f>
        <v>0</v>
      </c>
      <c r="O992" s="14">
        <f>'STable 2.1'!M20</f>
        <v>0</v>
      </c>
      <c r="P992" s="14">
        <f>'STable 2.1'!R20</f>
        <v>0</v>
      </c>
    </row>
    <row r="993" spans="1:16" x14ac:dyDescent="0.2">
      <c r="A993" s="358" t="str">
        <f>B993&amp;"_"&amp;C993&amp;"_"&amp;".. "&amp;D993</f>
        <v>0992_T2.1_.. Debt liabilities of direct investment enterprises to direct investors (U.S. dollar)</v>
      </c>
      <c r="B993" s="363" t="s">
        <v>3820</v>
      </c>
      <c r="C993" s="370" t="s">
        <v>2828</v>
      </c>
      <c r="D993" s="335" t="s">
        <v>4263</v>
      </c>
      <c r="E993" s="536" t="str">
        <f>B993&amp;"_"&amp;C993&amp;"_"&amp;F993&amp;", "&amp;G993&amp;", "&amp;H993</f>
        <v>0992_T2.1_Direct Investment: Intercompany Lending, Debt liabilities of direct investment enterprises to direct investors, U.S. dollar</v>
      </c>
      <c r="F993" s="333" t="s">
        <v>58</v>
      </c>
      <c r="G993" s="491" t="s">
        <v>142</v>
      </c>
      <c r="H993" s="492" t="s">
        <v>186</v>
      </c>
      <c r="I993" s="492"/>
      <c r="J993" s="463">
        <f t="shared" si="201"/>
        <v>0</v>
      </c>
      <c r="K993" s="311" t="s">
        <v>1202</v>
      </c>
      <c r="L993">
        <f t="shared" si="202"/>
        <v>6</v>
      </c>
      <c r="M993" s="14">
        <f>'STable 2.1'!C21</f>
        <v>0</v>
      </c>
      <c r="N993" s="14">
        <f>'STable 2.1'!H21</f>
        <v>0</v>
      </c>
      <c r="O993" s="14">
        <f>'STable 2.1'!M21</f>
        <v>0</v>
      </c>
      <c r="P993" s="14">
        <f>'STable 2.1'!R21</f>
        <v>0</v>
      </c>
    </row>
    <row r="994" spans="1:16" x14ac:dyDescent="0.2">
      <c r="A994" s="358" t="str">
        <f>B994&amp;"_"&amp;C994&amp;"_"&amp;".. "&amp;D994</f>
        <v>0993_T2.1_.. Debt liabilities of direct investors to direct investment enterprises  (U.S. dollar)</v>
      </c>
      <c r="B994" s="363" t="s">
        <v>3821</v>
      </c>
      <c r="C994" s="370" t="s">
        <v>2828</v>
      </c>
      <c r="D994" s="335" t="s">
        <v>4264</v>
      </c>
      <c r="E994" s="536" t="str">
        <f>B994&amp;"_"&amp;C994&amp;"_"&amp;F994&amp;", "&amp;G994&amp;", "&amp;H994</f>
        <v>0993_T2.1_Direct Investment: Intercompany Lending, Debt liabilities of direct investors to direct investment enterprises, U.S. dollar</v>
      </c>
      <c r="F994" s="333" t="s">
        <v>58</v>
      </c>
      <c r="G994" s="491" t="s">
        <v>143</v>
      </c>
      <c r="H994" s="492" t="s">
        <v>186</v>
      </c>
      <c r="I994" s="492"/>
      <c r="J994" s="463">
        <f t="shared" si="201"/>
        <v>0</v>
      </c>
      <c r="K994" s="311" t="s">
        <v>1203</v>
      </c>
      <c r="L994">
        <f t="shared" si="202"/>
        <v>6</v>
      </c>
      <c r="M994" s="14">
        <f>'STable 2.1'!C22</f>
        <v>0</v>
      </c>
      <c r="N994" s="14">
        <f>'STable 2.1'!H22</f>
        <v>0</v>
      </c>
      <c r="O994" s="14">
        <f>'STable 2.1'!M22</f>
        <v>0</v>
      </c>
      <c r="P994" s="14">
        <f>'STable 2.1'!R22</f>
        <v>0</v>
      </c>
    </row>
    <row r="995" spans="1:16" x14ac:dyDescent="0.2">
      <c r="A995" s="358" t="str">
        <f>B995&amp;"_"&amp;C995&amp;"_"&amp;".. "&amp;D995</f>
        <v>0994_T2.1_.. Debt liabilities between fellow enterprises (U.S. dollar)</v>
      </c>
      <c r="B995" s="363" t="s">
        <v>3822</v>
      </c>
      <c r="C995" s="370" t="s">
        <v>2828</v>
      </c>
      <c r="D995" s="335" t="s">
        <v>4265</v>
      </c>
      <c r="E995" s="536" t="str">
        <f>B995&amp;"_"&amp;C995&amp;"_"&amp;F995&amp;", "&amp;G995&amp;", "&amp;H995</f>
        <v>0994_T2.1_Direct Investment: Intercompany Lending, Debt liabilities between fellow enterprises, U.S. dollar</v>
      </c>
      <c r="F995" s="333" t="s">
        <v>58</v>
      </c>
      <c r="G995" s="491" t="s">
        <v>41</v>
      </c>
      <c r="H995" s="492" t="s">
        <v>186</v>
      </c>
      <c r="I995" s="492"/>
      <c r="J995" s="463">
        <f t="shared" si="201"/>
        <v>0</v>
      </c>
      <c r="K995" s="311" t="s">
        <v>1204</v>
      </c>
      <c r="L995">
        <f t="shared" si="202"/>
        <v>6</v>
      </c>
      <c r="M995" s="14">
        <f>'STable 2.1'!C23</f>
        <v>0</v>
      </c>
      <c r="N995" s="14">
        <f>'STable 2.1'!H23</f>
        <v>0</v>
      </c>
      <c r="O995" s="14">
        <f>'STable 2.1'!M23</f>
        <v>0</v>
      </c>
      <c r="P995" s="14">
        <f>'STable 2.1'!R23</f>
        <v>0</v>
      </c>
    </row>
    <row r="996" spans="1:16" x14ac:dyDescent="0.2">
      <c r="A996" s="358" t="str">
        <f>B996&amp;"_"&amp;C996&amp;"_"&amp;D996</f>
        <v>0995_T2.1_Gross External Foreign Currency and Foreign-Currency-Linked Debt Position  (U.S. dollar)</v>
      </c>
      <c r="B996" s="363" t="s">
        <v>3823</v>
      </c>
      <c r="C996" s="370" t="s">
        <v>2828</v>
      </c>
      <c r="D996" s="331" t="s">
        <v>4266</v>
      </c>
      <c r="E996" s="536" t="str">
        <f>B996&amp;"_"&amp;C996&amp;"_"&amp;F996&amp;", "&amp;H996</f>
        <v>0995_T2.1_Gross External Foreign Currency and Foreign-Currency-Linked Debt Position, U.S. dollar</v>
      </c>
      <c r="F996" s="331" t="s">
        <v>4378</v>
      </c>
      <c r="G996" s="331"/>
      <c r="H996" s="492" t="s">
        <v>186</v>
      </c>
      <c r="I996" s="492"/>
      <c r="J996" s="463">
        <f t="shared" si="201"/>
        <v>0</v>
      </c>
      <c r="K996" s="311" t="s">
        <v>1205</v>
      </c>
      <c r="L996">
        <f t="shared" si="202"/>
        <v>6</v>
      </c>
      <c r="M996" s="14">
        <f>'STable 2.1'!C24</f>
        <v>0</v>
      </c>
      <c r="N996" s="14">
        <f>'STable 2.1'!H24</f>
        <v>0</v>
      </c>
      <c r="O996" s="14">
        <f>'STable 2.1'!M24</f>
        <v>0</v>
      </c>
      <c r="P996" s="14">
        <f>'STable 2.1'!R24</f>
        <v>0</v>
      </c>
    </row>
    <row r="997" spans="1:16" x14ac:dyDescent="0.2">
      <c r="A997" s="358" t="str">
        <f>B997&amp;"_"&amp;C997&amp;"_"&amp;D997</f>
        <v>0996_T2.1_General Government (Euro)</v>
      </c>
      <c r="B997" s="363" t="s">
        <v>3824</v>
      </c>
      <c r="C997" s="370" t="s">
        <v>2828</v>
      </c>
      <c r="D997" s="331" t="s">
        <v>4267</v>
      </c>
      <c r="E997" s="536" t="str">
        <f>B997&amp;"_"&amp;C997&amp;"_"&amp;F997&amp;", "&amp;H997</f>
        <v>0996_T2.1_General Government, Euro</v>
      </c>
      <c r="F997" s="331" t="s">
        <v>27</v>
      </c>
      <c r="G997" s="331"/>
      <c r="H997" s="331" t="s">
        <v>187</v>
      </c>
      <c r="I997" s="331"/>
      <c r="J997" s="463">
        <f t="shared" si="201"/>
        <v>0</v>
      </c>
      <c r="K997" s="311" t="s">
        <v>1206</v>
      </c>
      <c r="L997">
        <f t="shared" si="202"/>
        <v>6</v>
      </c>
      <c r="M997" s="14">
        <f>'STable 2.1'!D8</f>
        <v>0</v>
      </c>
      <c r="N997" s="14">
        <f>'STable 2.1'!I8</f>
        <v>0</v>
      </c>
      <c r="O997" s="14">
        <f>'STable 2.1'!N8</f>
        <v>0</v>
      </c>
      <c r="P997" s="14">
        <f>'STable 2.1'!S8</f>
        <v>0</v>
      </c>
    </row>
    <row r="998" spans="1:16" x14ac:dyDescent="0.2">
      <c r="A998" s="358" t="str">
        <f>B998&amp;"_"&amp;C998&amp;"_"&amp;".. "&amp;D998</f>
        <v>0997_T2.1_.. Short-term 4/ (Euro)</v>
      </c>
      <c r="B998" s="363" t="s">
        <v>3825</v>
      </c>
      <c r="C998" s="370" t="s">
        <v>2828</v>
      </c>
      <c r="D998" s="332" t="s">
        <v>4268</v>
      </c>
      <c r="E998" s="536" t="str">
        <f>B998&amp;"_"&amp;C998&amp;"_"&amp;F998&amp;", "&amp;G998&amp;", "&amp;H998</f>
        <v>0997_T2.1_General Government, Short-term, Euro</v>
      </c>
      <c r="F998" s="331" t="s">
        <v>27</v>
      </c>
      <c r="G998" s="486" t="s">
        <v>1</v>
      </c>
      <c r="H998" s="331" t="s">
        <v>187</v>
      </c>
      <c r="I998" s="331"/>
      <c r="J998" s="463">
        <f t="shared" si="201"/>
        <v>0</v>
      </c>
      <c r="K998" s="311" t="s">
        <v>1207</v>
      </c>
      <c r="L998">
        <f t="shared" si="202"/>
        <v>6</v>
      </c>
      <c r="M998" s="14">
        <f>'STable 2.1'!D9</f>
        <v>0</v>
      </c>
      <c r="N998" s="14">
        <f>'STable 2.1'!I9</f>
        <v>0</v>
      </c>
      <c r="O998" s="14">
        <f>'STable 2.1'!N9</f>
        <v>0</v>
      </c>
      <c r="P998" s="14">
        <f>'STable 2.1'!S9</f>
        <v>0</v>
      </c>
    </row>
    <row r="999" spans="1:16" x14ac:dyDescent="0.2">
      <c r="A999" s="358" t="str">
        <f>B999&amp;"_"&amp;C999&amp;"_"&amp;".. "&amp;D999</f>
        <v>0998_T2.1_.. Long-term 5/ (Euro)</v>
      </c>
      <c r="B999" s="363" t="s">
        <v>3826</v>
      </c>
      <c r="C999" s="370" t="s">
        <v>2828</v>
      </c>
      <c r="D999" s="332" t="s">
        <v>4269</v>
      </c>
      <c r="E999" s="536" t="str">
        <f>B999&amp;"_"&amp;C999&amp;"_"&amp;F999&amp;", "&amp;G999&amp;", "&amp;H999</f>
        <v>0998_T2.1_General Government, Long-term, Euro</v>
      </c>
      <c r="F999" s="331" t="s">
        <v>27</v>
      </c>
      <c r="G999" s="486" t="s">
        <v>3</v>
      </c>
      <c r="H999" s="331" t="s">
        <v>187</v>
      </c>
      <c r="I999" s="331"/>
      <c r="J999" s="463">
        <f t="shared" si="201"/>
        <v>0</v>
      </c>
      <c r="K999" s="311" t="s">
        <v>1208</v>
      </c>
      <c r="L999">
        <f t="shared" si="202"/>
        <v>6</v>
      </c>
      <c r="M999" s="14">
        <f>'STable 2.1'!D10</f>
        <v>0</v>
      </c>
      <c r="N999" s="14">
        <f>'STable 2.1'!I10</f>
        <v>0</v>
      </c>
      <c r="O999" s="14">
        <f>'STable 2.1'!N10</f>
        <v>0</v>
      </c>
      <c r="P999" s="14">
        <f>'STable 2.1'!S10</f>
        <v>0</v>
      </c>
    </row>
    <row r="1000" spans="1:16" x14ac:dyDescent="0.2">
      <c r="A1000" s="358" t="str">
        <f>B1000&amp;"_"&amp;C1000&amp;"_"&amp;D1000</f>
        <v>0999_T2.1_Central Bank (Euro)</v>
      </c>
      <c r="B1000" s="363" t="s">
        <v>3827</v>
      </c>
      <c r="C1000" s="370" t="s">
        <v>2828</v>
      </c>
      <c r="D1000" s="333" t="s">
        <v>1257</v>
      </c>
      <c r="E1000" s="536" t="str">
        <f>B1000&amp;"_"&amp;C1000&amp;"_"&amp;F1000&amp;", "&amp;H1000</f>
        <v>0999_T2.1_Central Bank, Euro</v>
      </c>
      <c r="F1000" s="333" t="s">
        <v>55</v>
      </c>
      <c r="G1000" s="333"/>
      <c r="H1000" s="331" t="s">
        <v>187</v>
      </c>
      <c r="I1000" s="331"/>
      <c r="J1000" s="463">
        <f t="shared" si="201"/>
        <v>0</v>
      </c>
      <c r="K1000" s="311" t="s">
        <v>1209</v>
      </c>
      <c r="L1000">
        <f t="shared" si="202"/>
        <v>6</v>
      </c>
      <c r="M1000" s="14">
        <f>'STable 2.1'!D11</f>
        <v>0</v>
      </c>
      <c r="N1000" s="14">
        <f>'STable 2.1'!I11</f>
        <v>0</v>
      </c>
      <c r="O1000" s="14">
        <f>'STable 2.1'!N11</f>
        <v>0</v>
      </c>
      <c r="P1000" s="14">
        <f>'STable 2.1'!S11</f>
        <v>0</v>
      </c>
    </row>
    <row r="1001" spans="1:16" x14ac:dyDescent="0.2">
      <c r="A1001" s="358" t="str">
        <f>B1001&amp;"_"&amp;C1001&amp;"_"&amp;".. "&amp;D1001</f>
        <v>1000_T2.1_.. Short-term (Euro)</v>
      </c>
      <c r="B1001" s="363" t="s">
        <v>2023</v>
      </c>
      <c r="C1001" s="370" t="s">
        <v>2828</v>
      </c>
      <c r="D1001" s="332" t="s">
        <v>4270</v>
      </c>
      <c r="E1001" s="536" t="str">
        <f>B1001&amp;"_"&amp;C1001&amp;"_"&amp;F1001&amp;", "&amp;G1001&amp;", "&amp;H1001</f>
        <v>1000_T2.1_Central Bank, Short-term, Euro</v>
      </c>
      <c r="F1001" s="333" t="s">
        <v>55</v>
      </c>
      <c r="G1001" s="486" t="s">
        <v>1</v>
      </c>
      <c r="H1001" s="331" t="s">
        <v>187</v>
      </c>
      <c r="I1001" s="331"/>
      <c r="J1001" s="463">
        <f t="shared" si="201"/>
        <v>0</v>
      </c>
      <c r="K1001" s="311" t="s">
        <v>1210</v>
      </c>
      <c r="L1001">
        <f t="shared" si="202"/>
        <v>6</v>
      </c>
      <c r="M1001" s="14">
        <f>'STable 2.1'!D12</f>
        <v>0</v>
      </c>
      <c r="N1001" s="14">
        <f>'STable 2.1'!I12</f>
        <v>0</v>
      </c>
      <c r="O1001" s="14">
        <f>'STable 2.1'!N12</f>
        <v>0</v>
      </c>
      <c r="P1001" s="14">
        <f>'STable 2.1'!S12</f>
        <v>0</v>
      </c>
    </row>
    <row r="1002" spans="1:16" x14ac:dyDescent="0.2">
      <c r="A1002" s="358" t="str">
        <f>B1002&amp;"_"&amp;C1002&amp;"_"&amp;".. "&amp;D1002</f>
        <v>1001_T2.1_.. Long-term 5/ (Euro)</v>
      </c>
      <c r="B1002" s="363" t="s">
        <v>2024</v>
      </c>
      <c r="C1002" s="370" t="s">
        <v>2828</v>
      </c>
      <c r="D1002" s="332" t="s">
        <v>4269</v>
      </c>
      <c r="E1002" s="536" t="str">
        <f>B1002&amp;"_"&amp;C1002&amp;"_"&amp;F1002&amp;", "&amp;G1002&amp;", "&amp;H1002</f>
        <v>1001_T2.1_Central Bank, Long-term, Euro</v>
      </c>
      <c r="F1002" s="333" t="s">
        <v>55</v>
      </c>
      <c r="G1002" s="486" t="s">
        <v>3</v>
      </c>
      <c r="H1002" s="331" t="s">
        <v>187</v>
      </c>
      <c r="I1002" s="331"/>
      <c r="J1002" s="463">
        <f t="shared" si="201"/>
        <v>0</v>
      </c>
      <c r="K1002" s="311" t="s">
        <v>1211</v>
      </c>
      <c r="L1002">
        <f t="shared" si="202"/>
        <v>6</v>
      </c>
      <c r="M1002" s="14">
        <f>'STable 2.1'!D13</f>
        <v>0</v>
      </c>
      <c r="N1002" s="14">
        <f>'STable 2.1'!I13</f>
        <v>0</v>
      </c>
      <c r="O1002" s="14">
        <f>'STable 2.1'!N13</f>
        <v>0</v>
      </c>
      <c r="P1002" s="14">
        <f>'STable 2.1'!S13</f>
        <v>0</v>
      </c>
    </row>
    <row r="1003" spans="1:16" x14ac:dyDescent="0.2">
      <c r="A1003" s="358" t="str">
        <f>B1003&amp;"_"&amp;C1003&amp;"_"&amp;D1003</f>
        <v>1002_T2.1_Deposit-Taking Corporations, except the Central Bank (Euro)</v>
      </c>
      <c r="B1003" s="363" t="s">
        <v>2025</v>
      </c>
      <c r="C1003" s="370" t="s">
        <v>2828</v>
      </c>
      <c r="D1003" s="334" t="s">
        <v>1258</v>
      </c>
      <c r="E1003" s="536" t="str">
        <f>B1003&amp;"_"&amp;C1003&amp;"_"&amp;F1003&amp;", "&amp;H1003</f>
        <v>1002_T2.1_Deposit-Taking Corporations, except the Central Bank, Euro</v>
      </c>
      <c r="F1003" s="490" t="s">
        <v>56</v>
      </c>
      <c r="G1003" s="334"/>
      <c r="H1003" s="331" t="s">
        <v>187</v>
      </c>
      <c r="I1003" s="331"/>
      <c r="J1003" s="463">
        <f t="shared" si="201"/>
        <v>0</v>
      </c>
      <c r="K1003" s="311" t="s">
        <v>1212</v>
      </c>
      <c r="L1003">
        <f t="shared" si="202"/>
        <v>6</v>
      </c>
      <c r="M1003" s="14">
        <f>'STable 2.1'!D14</f>
        <v>0</v>
      </c>
      <c r="N1003" s="14">
        <f>'STable 2.1'!I14</f>
        <v>0</v>
      </c>
      <c r="O1003" s="14">
        <f>'STable 2.1'!N14</f>
        <v>0</v>
      </c>
      <c r="P1003" s="14">
        <f>'STable 2.1'!S14</f>
        <v>0</v>
      </c>
    </row>
    <row r="1004" spans="1:16" x14ac:dyDescent="0.2">
      <c r="A1004" s="358" t="str">
        <f>B1004&amp;"_"&amp;C1004&amp;"_"&amp;".. "&amp;D1004</f>
        <v>1003_T2.1_.. Short-term 4/ (Euro)</v>
      </c>
      <c r="B1004" s="363" t="s">
        <v>2026</v>
      </c>
      <c r="C1004" s="370" t="s">
        <v>2828</v>
      </c>
      <c r="D1004" s="332" t="s">
        <v>4268</v>
      </c>
      <c r="E1004" s="536" t="str">
        <f>B1004&amp;"_"&amp;C1004&amp;"_"&amp;F1004&amp;", "&amp;G1004&amp;", "&amp;H1004</f>
        <v>1003_T2.1_Deposit-Taking Corporations, except the Central Bank, Short-term, Euro</v>
      </c>
      <c r="F1004" s="490" t="s">
        <v>56</v>
      </c>
      <c r="G1004" s="486" t="s">
        <v>1</v>
      </c>
      <c r="H1004" s="331" t="s">
        <v>187</v>
      </c>
      <c r="I1004" s="331"/>
      <c r="J1004" s="463">
        <f t="shared" si="201"/>
        <v>0</v>
      </c>
      <c r="K1004" s="311" t="s">
        <v>1213</v>
      </c>
      <c r="L1004">
        <f t="shared" si="202"/>
        <v>6</v>
      </c>
      <c r="M1004" s="14">
        <f>'STable 2.1'!D15</f>
        <v>0</v>
      </c>
      <c r="N1004" s="14">
        <f>'STable 2.1'!I15</f>
        <v>0</v>
      </c>
      <c r="O1004" s="14">
        <f>'STable 2.1'!N15</f>
        <v>0</v>
      </c>
      <c r="P1004" s="14">
        <f>'STable 2.1'!S15</f>
        <v>0</v>
      </c>
    </row>
    <row r="1005" spans="1:16" x14ac:dyDescent="0.2">
      <c r="A1005" s="358" t="str">
        <f>B1005&amp;"_"&amp;C1005&amp;"_"&amp;".. "&amp;D1005</f>
        <v>1004_T2.1_.. Long-term (Euro)</v>
      </c>
      <c r="B1005" s="363" t="s">
        <v>2027</v>
      </c>
      <c r="C1005" s="370" t="s">
        <v>2828</v>
      </c>
      <c r="D1005" s="332" t="s">
        <v>4271</v>
      </c>
      <c r="E1005" s="536" t="str">
        <f>B1005&amp;"_"&amp;C1005&amp;"_"&amp;F1005&amp;", "&amp;G1005&amp;", "&amp;H1005</f>
        <v>1004_T2.1_Deposit-Taking Corporations, except the Central Bank, Long-term, Euro</v>
      </c>
      <c r="F1005" s="490" t="s">
        <v>56</v>
      </c>
      <c r="G1005" s="486" t="s">
        <v>3</v>
      </c>
      <c r="H1005" s="331" t="s">
        <v>187</v>
      </c>
      <c r="I1005" s="331"/>
      <c r="J1005" s="463">
        <f t="shared" si="201"/>
        <v>0</v>
      </c>
      <c r="K1005" s="311" t="s">
        <v>1214</v>
      </c>
      <c r="L1005">
        <f t="shared" si="202"/>
        <v>6</v>
      </c>
      <c r="M1005" s="14">
        <f>'STable 2.1'!D16</f>
        <v>0</v>
      </c>
      <c r="N1005" s="14">
        <f>'STable 2.1'!I16</f>
        <v>0</v>
      </c>
      <c r="O1005" s="14">
        <f>'STable 2.1'!N16</f>
        <v>0</v>
      </c>
      <c r="P1005" s="14">
        <f>'STable 2.1'!S16</f>
        <v>0</v>
      </c>
    </row>
    <row r="1006" spans="1:16" x14ac:dyDescent="0.2">
      <c r="A1006" s="358" t="str">
        <f>B1006&amp;"_"&amp;C1006&amp;"_"&amp;D1006</f>
        <v>1005_T2.1_Other Sectors (Euro)</v>
      </c>
      <c r="B1006" s="363" t="s">
        <v>2028</v>
      </c>
      <c r="C1006" s="370" t="s">
        <v>2828</v>
      </c>
      <c r="D1006" s="333" t="s">
        <v>4272</v>
      </c>
      <c r="E1006" s="536" t="str">
        <f>B1006&amp;"_"&amp;C1006&amp;"_"&amp;F1006&amp;", "&amp;H1006</f>
        <v>1005_T2.1_Other Sectors, Euro</v>
      </c>
      <c r="F1006" s="333" t="s">
        <v>57</v>
      </c>
      <c r="G1006" s="333"/>
      <c r="H1006" s="331" t="s">
        <v>187</v>
      </c>
      <c r="I1006" s="331"/>
      <c r="J1006" s="463">
        <f t="shared" si="201"/>
        <v>0</v>
      </c>
      <c r="K1006" s="311" t="s">
        <v>1215</v>
      </c>
      <c r="L1006">
        <f t="shared" si="202"/>
        <v>6</v>
      </c>
      <c r="M1006" s="14">
        <f>'STable 2.1'!D17</f>
        <v>0</v>
      </c>
      <c r="N1006" s="14">
        <f>'STable 2.1'!I17</f>
        <v>0</v>
      </c>
      <c r="O1006" s="14">
        <f>'STable 2.1'!N17</f>
        <v>0</v>
      </c>
      <c r="P1006" s="14">
        <f>'STable 2.1'!S17</f>
        <v>0</v>
      </c>
    </row>
    <row r="1007" spans="1:16" x14ac:dyDescent="0.2">
      <c r="A1007" s="358" t="str">
        <f>B1007&amp;"_"&amp;C1007&amp;"_"&amp;".. "&amp;D1007</f>
        <v>1006_T2.1_.. Short-term 4/ (Euro)</v>
      </c>
      <c r="B1007" s="363" t="s">
        <v>2029</v>
      </c>
      <c r="C1007" s="370" t="s">
        <v>2828</v>
      </c>
      <c r="D1007" s="332" t="s">
        <v>4268</v>
      </c>
      <c r="E1007" s="536" t="str">
        <f>B1007&amp;"_"&amp;C1007&amp;"_"&amp;F1007&amp;", "&amp;G1007&amp;", "&amp;H1007</f>
        <v>1006_T2.1_Other Sectors, Short-term, Euro</v>
      </c>
      <c r="F1007" s="333" t="s">
        <v>57</v>
      </c>
      <c r="G1007" s="486" t="s">
        <v>1</v>
      </c>
      <c r="H1007" s="331" t="s">
        <v>187</v>
      </c>
      <c r="I1007" s="331"/>
      <c r="J1007" s="463">
        <f t="shared" si="201"/>
        <v>0</v>
      </c>
      <c r="K1007" s="311" t="s">
        <v>1216</v>
      </c>
      <c r="L1007">
        <f t="shared" si="202"/>
        <v>6</v>
      </c>
      <c r="M1007" s="14">
        <f>'STable 2.1'!D18</f>
        <v>0</v>
      </c>
      <c r="N1007" s="14">
        <f>'STable 2.1'!I18</f>
        <v>0</v>
      </c>
      <c r="O1007" s="14">
        <f>'STable 2.1'!N18</f>
        <v>0</v>
      </c>
      <c r="P1007" s="14">
        <f>'STable 2.1'!S18</f>
        <v>0</v>
      </c>
    </row>
    <row r="1008" spans="1:16" x14ac:dyDescent="0.2">
      <c r="A1008" s="358" t="str">
        <f>B1008&amp;"_"&amp;C1008&amp;"_"&amp;".. "&amp;D1008</f>
        <v>1007_T2.1_.. Long-term (Euro)</v>
      </c>
      <c r="B1008" s="363" t="s">
        <v>2030</v>
      </c>
      <c r="C1008" s="370" t="s">
        <v>2828</v>
      </c>
      <c r="D1008" s="332" t="s">
        <v>4271</v>
      </c>
      <c r="E1008" s="536" t="str">
        <f>B1008&amp;"_"&amp;C1008&amp;"_"&amp;F1008&amp;", "&amp;G1008&amp;", "&amp;H1008</f>
        <v>1007_T2.1_Other Sectors, Long-term, Euro</v>
      </c>
      <c r="F1008" s="333" t="s">
        <v>57</v>
      </c>
      <c r="G1008" s="486" t="s">
        <v>3</v>
      </c>
      <c r="H1008" s="331" t="s">
        <v>187</v>
      </c>
      <c r="I1008" s="331"/>
      <c r="J1008" s="463">
        <f t="shared" si="201"/>
        <v>0</v>
      </c>
      <c r="K1008" s="311" t="s">
        <v>1217</v>
      </c>
      <c r="L1008">
        <f t="shared" si="202"/>
        <v>6</v>
      </c>
      <c r="M1008" s="14">
        <f>'STable 2.1'!D19</f>
        <v>0</v>
      </c>
      <c r="N1008" s="14">
        <f>'STable 2.1'!I19</f>
        <v>0</v>
      </c>
      <c r="O1008" s="14">
        <f>'STable 2.1'!N19</f>
        <v>0</v>
      </c>
      <c r="P1008" s="14">
        <f>'STable 2.1'!S19</f>
        <v>0</v>
      </c>
    </row>
    <row r="1009" spans="1:16" x14ac:dyDescent="0.2">
      <c r="A1009" s="358" t="str">
        <f>B1009&amp;"_"&amp;C1009&amp;"_"&amp;D1009</f>
        <v>1008_T2.1_Direct Investment: Intercompany Lending  (Euro)</v>
      </c>
      <c r="B1009" s="363" t="s">
        <v>2031</v>
      </c>
      <c r="C1009" s="370" t="s">
        <v>2828</v>
      </c>
      <c r="D1009" s="333" t="s">
        <v>4273</v>
      </c>
      <c r="E1009" s="536" t="str">
        <f>B1009&amp;"_"&amp;C1009&amp;"_"&amp;F1009&amp;", "&amp;H1009</f>
        <v>1008_T2.1_Direct Investment: Intercompany Lending, Euro</v>
      </c>
      <c r="F1009" s="333" t="s">
        <v>58</v>
      </c>
      <c r="G1009" s="333"/>
      <c r="H1009" s="331" t="s">
        <v>187</v>
      </c>
      <c r="I1009" s="331"/>
      <c r="J1009" s="463">
        <f t="shared" si="201"/>
        <v>0</v>
      </c>
      <c r="K1009" s="311" t="s">
        <v>1218</v>
      </c>
      <c r="L1009">
        <f t="shared" si="202"/>
        <v>6</v>
      </c>
      <c r="M1009" s="14">
        <f>'STable 2.1'!D20</f>
        <v>0</v>
      </c>
      <c r="N1009" s="14">
        <f>'STable 2.1'!I20</f>
        <v>0</v>
      </c>
      <c r="O1009" s="14">
        <f>'STable 2.1'!N20</f>
        <v>0</v>
      </c>
      <c r="P1009" s="14">
        <f>'STable 2.1'!S20</f>
        <v>0</v>
      </c>
    </row>
    <row r="1010" spans="1:16" x14ac:dyDescent="0.2">
      <c r="A1010" s="358" t="str">
        <f>B1010&amp;"_"&amp;C1010&amp;"_"&amp;".. "&amp;D1010</f>
        <v>1009_T2.1_.. Debt liabilities of direct investment enterprises to direct investors (Euro)</v>
      </c>
      <c r="B1010" s="363" t="s">
        <v>2032</v>
      </c>
      <c r="C1010" s="370" t="s">
        <v>2828</v>
      </c>
      <c r="D1010" s="335" t="s">
        <v>4274</v>
      </c>
      <c r="E1010" s="536" t="str">
        <f>B1010&amp;"_"&amp;C1010&amp;"_"&amp;F1010&amp;", "&amp;G1010&amp;", "&amp;H1010</f>
        <v>1009_T2.1_Direct Investment: Intercompany Lending, Debt liabilities of direct investment enterprises to direct investors, Euro</v>
      </c>
      <c r="F1010" s="333" t="s">
        <v>58</v>
      </c>
      <c r="G1010" s="491" t="s">
        <v>142</v>
      </c>
      <c r="H1010" s="331" t="s">
        <v>187</v>
      </c>
      <c r="I1010" s="331"/>
      <c r="J1010" s="463">
        <f t="shared" si="201"/>
        <v>0</v>
      </c>
      <c r="K1010" s="311" t="s">
        <v>1219</v>
      </c>
      <c r="L1010">
        <f t="shared" si="202"/>
        <v>6</v>
      </c>
      <c r="M1010" s="14">
        <f>'STable 2.1'!D21</f>
        <v>0</v>
      </c>
      <c r="N1010" s="14">
        <f>'STable 2.1'!I21</f>
        <v>0</v>
      </c>
      <c r="O1010" s="14">
        <f>'STable 2.1'!N21</f>
        <v>0</v>
      </c>
      <c r="P1010" s="14">
        <f>'STable 2.1'!S21</f>
        <v>0</v>
      </c>
    </row>
    <row r="1011" spans="1:16" x14ac:dyDescent="0.2">
      <c r="A1011" s="358" t="str">
        <f>B1011&amp;"_"&amp;C1011&amp;"_"&amp;".. "&amp;D1011</f>
        <v>1010_T2.1_.. Debt liabilities of direct investors to direct investment enterprises  (Euro)</v>
      </c>
      <c r="B1011" s="363" t="s">
        <v>2033</v>
      </c>
      <c r="C1011" s="370" t="s">
        <v>2828</v>
      </c>
      <c r="D1011" s="335" t="s">
        <v>4275</v>
      </c>
      <c r="E1011" s="536" t="str">
        <f>B1011&amp;"_"&amp;C1011&amp;"_"&amp;F1011&amp;", "&amp;G1011&amp;", "&amp;H1011</f>
        <v>1010_T2.1_Direct Investment: Intercompany Lending, Debt liabilities of direct investors to direct investment enterprises, Euro</v>
      </c>
      <c r="F1011" s="333" t="s">
        <v>58</v>
      </c>
      <c r="G1011" s="491" t="s">
        <v>143</v>
      </c>
      <c r="H1011" s="331" t="s">
        <v>187</v>
      </c>
      <c r="I1011" s="331"/>
      <c r="J1011" s="463">
        <f t="shared" si="201"/>
        <v>0</v>
      </c>
      <c r="K1011" s="311" t="s">
        <v>1220</v>
      </c>
      <c r="L1011">
        <f t="shared" si="202"/>
        <v>6</v>
      </c>
      <c r="M1011" s="14">
        <f>'STable 2.1'!D22</f>
        <v>0</v>
      </c>
      <c r="N1011" s="14">
        <f>'STable 2.1'!I22</f>
        <v>0</v>
      </c>
      <c r="O1011" s="14">
        <f>'STable 2.1'!N22</f>
        <v>0</v>
      </c>
      <c r="P1011" s="14">
        <f>'STable 2.1'!S22</f>
        <v>0</v>
      </c>
    </row>
    <row r="1012" spans="1:16" x14ac:dyDescent="0.2">
      <c r="A1012" s="358" t="str">
        <f>B1012&amp;"_"&amp;C1012&amp;"_"&amp;".. "&amp;D1012</f>
        <v>1011_T2.1_.. Debt liabilities between fellow enterprises (Euro)</v>
      </c>
      <c r="B1012" s="363" t="s">
        <v>2034</v>
      </c>
      <c r="C1012" s="370" t="s">
        <v>2828</v>
      </c>
      <c r="D1012" s="335" t="s">
        <v>1259</v>
      </c>
      <c r="E1012" s="536" t="str">
        <f>B1012&amp;"_"&amp;C1012&amp;"_"&amp;F1012&amp;", "&amp;G1012&amp;", "&amp;H1012</f>
        <v>1011_T2.1_Direct Investment: Intercompany Lending, Debt liabilities between fellow enterprises, Euro</v>
      </c>
      <c r="F1012" s="333" t="s">
        <v>58</v>
      </c>
      <c r="G1012" s="491" t="s">
        <v>41</v>
      </c>
      <c r="H1012" s="331" t="s">
        <v>187</v>
      </c>
      <c r="I1012" s="331"/>
      <c r="J1012" s="463">
        <f t="shared" si="201"/>
        <v>0</v>
      </c>
      <c r="K1012" s="311" t="s">
        <v>1221</v>
      </c>
      <c r="L1012">
        <f t="shared" si="202"/>
        <v>6</v>
      </c>
      <c r="M1012" s="14">
        <f>'STable 2.1'!D23</f>
        <v>0</v>
      </c>
      <c r="N1012" s="14">
        <f>'STable 2.1'!I23</f>
        <v>0</v>
      </c>
      <c r="O1012" s="14">
        <f>'STable 2.1'!N23</f>
        <v>0</v>
      </c>
      <c r="P1012" s="14">
        <f>'STable 2.1'!S23</f>
        <v>0</v>
      </c>
    </row>
    <row r="1013" spans="1:16" x14ac:dyDescent="0.2">
      <c r="A1013" s="358" t="str">
        <f>B1013&amp;"_"&amp;C1013&amp;"_"&amp;D1013</f>
        <v>1012_T2.1_Gross External Foreign Currency and Foreign-Currency-Linked Debt Position  (Euro)</v>
      </c>
      <c r="B1013" s="363" t="s">
        <v>2035</v>
      </c>
      <c r="C1013" s="370" t="s">
        <v>2828</v>
      </c>
      <c r="D1013" s="331" t="s">
        <v>4276</v>
      </c>
      <c r="E1013" s="536" t="str">
        <f>B1013&amp;"_"&amp;C1013&amp;"_"&amp;F1013&amp;", "&amp;H1013</f>
        <v>1012_T2.1_Gross External Foreign Currency and Foreign-Currency-Linked Debt Position, Euro</v>
      </c>
      <c r="F1013" s="331" t="s">
        <v>4378</v>
      </c>
      <c r="G1013" s="331"/>
      <c r="H1013" s="331" t="s">
        <v>187</v>
      </c>
      <c r="I1013" s="331"/>
      <c r="J1013" s="463">
        <f t="shared" si="201"/>
        <v>0</v>
      </c>
      <c r="K1013" s="311" t="s">
        <v>1222</v>
      </c>
      <c r="L1013">
        <f t="shared" si="202"/>
        <v>6</v>
      </c>
      <c r="M1013" s="14">
        <f>'STable 2.1'!D24</f>
        <v>0</v>
      </c>
      <c r="N1013" s="14">
        <f>'STable 2.1'!I24</f>
        <v>0</v>
      </c>
      <c r="O1013" s="14">
        <f>'STable 2.1'!N24</f>
        <v>0</v>
      </c>
      <c r="P1013" s="14">
        <f>'STable 2.1'!S24</f>
        <v>0</v>
      </c>
    </row>
    <row r="1014" spans="1:16" x14ac:dyDescent="0.2">
      <c r="A1014" s="358" t="str">
        <f>B1014&amp;"_"&amp;C1014&amp;"_"&amp;D1014</f>
        <v>1013_T2.1_General Government (Yen)</v>
      </c>
      <c r="B1014" s="363" t="s">
        <v>2036</v>
      </c>
      <c r="C1014" s="370" t="s">
        <v>2828</v>
      </c>
      <c r="D1014" s="331" t="s">
        <v>4277</v>
      </c>
      <c r="E1014" s="536" t="str">
        <f>B1014&amp;"_"&amp;C1014&amp;"_"&amp;F1014&amp;", "&amp;H1014</f>
        <v>1013_T2.1_General Government, Yen</v>
      </c>
      <c r="F1014" s="331" t="s">
        <v>27</v>
      </c>
      <c r="G1014" s="331"/>
      <c r="H1014" s="331" t="s">
        <v>188</v>
      </c>
      <c r="I1014" s="331"/>
      <c r="J1014" s="463">
        <f t="shared" si="201"/>
        <v>0</v>
      </c>
      <c r="K1014" s="311" t="s">
        <v>1223</v>
      </c>
      <c r="L1014">
        <f t="shared" si="202"/>
        <v>6</v>
      </c>
      <c r="M1014" s="14">
        <f>'STable 2.1'!E8</f>
        <v>0</v>
      </c>
      <c r="N1014" s="14">
        <f>'STable 2.1'!J8</f>
        <v>0</v>
      </c>
      <c r="O1014" s="14">
        <f>'STable 2.1'!O8</f>
        <v>0</v>
      </c>
      <c r="P1014" s="14">
        <f>'STable 2.1'!T8</f>
        <v>0</v>
      </c>
    </row>
    <row r="1015" spans="1:16" x14ac:dyDescent="0.2">
      <c r="A1015" s="358" t="str">
        <f>B1015&amp;"_"&amp;C1015&amp;"_"&amp;".. "&amp;D1015</f>
        <v>1014_T2.1_.. Short-term 4/ (Yen)</v>
      </c>
      <c r="B1015" s="363" t="s">
        <v>2037</v>
      </c>
      <c r="C1015" s="370" t="s">
        <v>2828</v>
      </c>
      <c r="D1015" s="332" t="s">
        <v>4278</v>
      </c>
      <c r="E1015" s="536" t="str">
        <f>B1015&amp;"_"&amp;C1015&amp;"_"&amp;F1015&amp;", "&amp;G1015&amp;", "&amp;H1015</f>
        <v>1014_T2.1_General Government, Short-term, Yen</v>
      </c>
      <c r="F1015" s="331" t="s">
        <v>27</v>
      </c>
      <c r="G1015" s="486" t="s">
        <v>1</v>
      </c>
      <c r="H1015" s="331" t="s">
        <v>188</v>
      </c>
      <c r="I1015" s="331"/>
      <c r="J1015" s="463">
        <f t="shared" si="201"/>
        <v>0</v>
      </c>
      <c r="K1015" s="311" t="s">
        <v>1224</v>
      </c>
      <c r="L1015">
        <f t="shared" si="202"/>
        <v>6</v>
      </c>
      <c r="M1015" s="14">
        <f>'STable 2.1'!E9</f>
        <v>0</v>
      </c>
      <c r="N1015" s="14">
        <f>'STable 2.1'!J9</f>
        <v>0</v>
      </c>
      <c r="O1015" s="14">
        <f>'STable 2.1'!O9</f>
        <v>0</v>
      </c>
      <c r="P1015" s="14">
        <f>'STable 2.1'!T9</f>
        <v>0</v>
      </c>
    </row>
    <row r="1016" spans="1:16" x14ac:dyDescent="0.2">
      <c r="A1016" s="358" t="str">
        <f>B1016&amp;"_"&amp;C1016&amp;"_"&amp;".. "&amp;D1016</f>
        <v>1015_T2.1_.. Long-term 5/ (Yen)</v>
      </c>
      <c r="B1016" s="363" t="s">
        <v>2038</v>
      </c>
      <c r="C1016" s="370" t="s">
        <v>2828</v>
      </c>
      <c r="D1016" s="332" t="s">
        <v>4279</v>
      </c>
      <c r="E1016" s="536" t="str">
        <f>B1016&amp;"_"&amp;C1016&amp;"_"&amp;F1016&amp;", "&amp;G1016&amp;", "&amp;H1016</f>
        <v>1015_T2.1_General Government, Long-term, Yen</v>
      </c>
      <c r="F1016" s="331" t="s">
        <v>27</v>
      </c>
      <c r="G1016" s="486" t="s">
        <v>3</v>
      </c>
      <c r="H1016" s="331" t="s">
        <v>188</v>
      </c>
      <c r="I1016" s="331"/>
      <c r="J1016" s="463">
        <f t="shared" si="201"/>
        <v>0</v>
      </c>
      <c r="K1016" s="311" t="s">
        <v>1225</v>
      </c>
      <c r="L1016">
        <f t="shared" si="202"/>
        <v>6</v>
      </c>
      <c r="M1016" s="14">
        <f>'STable 2.1'!E10</f>
        <v>0</v>
      </c>
      <c r="N1016" s="14">
        <f>'STable 2.1'!J10</f>
        <v>0</v>
      </c>
      <c r="O1016" s="14">
        <f>'STable 2.1'!O10</f>
        <v>0</v>
      </c>
      <c r="P1016" s="14">
        <f>'STable 2.1'!T10</f>
        <v>0</v>
      </c>
    </row>
    <row r="1017" spans="1:16" x14ac:dyDescent="0.2">
      <c r="A1017" s="358" t="str">
        <f>B1017&amp;"_"&amp;C1017&amp;"_"&amp;D1017</f>
        <v>1016_T2.1_Central Bank (Yen)</v>
      </c>
      <c r="B1017" s="363" t="s">
        <v>2039</v>
      </c>
      <c r="C1017" s="370" t="s">
        <v>2828</v>
      </c>
      <c r="D1017" s="333" t="s">
        <v>1260</v>
      </c>
      <c r="E1017" s="536" t="str">
        <f>B1017&amp;"_"&amp;C1017&amp;"_"&amp;F1017&amp;", "&amp;H1017</f>
        <v>1016_T2.1_Central Bank, Yen</v>
      </c>
      <c r="F1017" s="333" t="s">
        <v>55</v>
      </c>
      <c r="G1017" s="333"/>
      <c r="H1017" s="331" t="s">
        <v>188</v>
      </c>
      <c r="I1017" s="331"/>
      <c r="J1017" s="463">
        <f t="shared" si="201"/>
        <v>0</v>
      </c>
      <c r="K1017" s="311" t="s">
        <v>1226</v>
      </c>
      <c r="L1017">
        <f t="shared" si="202"/>
        <v>6</v>
      </c>
      <c r="M1017" s="14">
        <f>'STable 2.1'!E11</f>
        <v>0</v>
      </c>
      <c r="N1017" s="14">
        <f>'STable 2.1'!J11</f>
        <v>0</v>
      </c>
      <c r="O1017" s="14">
        <f>'STable 2.1'!O11</f>
        <v>0</v>
      </c>
      <c r="P1017" s="14">
        <f>'STable 2.1'!T11</f>
        <v>0</v>
      </c>
    </row>
    <row r="1018" spans="1:16" x14ac:dyDescent="0.2">
      <c r="A1018" s="358" t="str">
        <f>B1018&amp;"_"&amp;C1018&amp;"_"&amp;".. "&amp;D1018</f>
        <v>1017_T2.1_.. Short-term (Yen)</v>
      </c>
      <c r="B1018" s="363" t="s">
        <v>2040</v>
      </c>
      <c r="C1018" s="370" t="s">
        <v>2828</v>
      </c>
      <c r="D1018" s="332" t="s">
        <v>4280</v>
      </c>
      <c r="E1018" s="536" t="str">
        <f>B1018&amp;"_"&amp;C1018&amp;"_"&amp;F1018&amp;", "&amp;G1018&amp;", "&amp;H1018</f>
        <v>1017_T2.1_Central Bank, Short-term, Yen</v>
      </c>
      <c r="F1018" s="333" t="s">
        <v>55</v>
      </c>
      <c r="G1018" s="486" t="s">
        <v>1</v>
      </c>
      <c r="H1018" s="331" t="s">
        <v>188</v>
      </c>
      <c r="I1018" s="331"/>
      <c r="J1018" s="463">
        <f t="shared" si="201"/>
        <v>0</v>
      </c>
      <c r="K1018" s="311" t="s">
        <v>1227</v>
      </c>
      <c r="L1018">
        <f t="shared" si="202"/>
        <v>6</v>
      </c>
      <c r="M1018" s="14">
        <f>'STable 2.1'!E12</f>
        <v>0</v>
      </c>
      <c r="N1018" s="14">
        <f>'STable 2.1'!J12</f>
        <v>0</v>
      </c>
      <c r="O1018" s="14">
        <f>'STable 2.1'!O12</f>
        <v>0</v>
      </c>
      <c r="P1018" s="14">
        <f>'STable 2.1'!T12</f>
        <v>0</v>
      </c>
    </row>
    <row r="1019" spans="1:16" x14ac:dyDescent="0.2">
      <c r="A1019" s="358" t="str">
        <f>B1019&amp;"_"&amp;C1019&amp;"_"&amp;".. "&amp;D1019</f>
        <v>1018_T2.1_.. Long-term 5/ (Yen)</v>
      </c>
      <c r="B1019" s="363" t="s">
        <v>2041</v>
      </c>
      <c r="C1019" s="370" t="s">
        <v>2828</v>
      </c>
      <c r="D1019" s="332" t="s">
        <v>4279</v>
      </c>
      <c r="E1019" s="536" t="str">
        <f>B1019&amp;"_"&amp;C1019&amp;"_"&amp;F1019&amp;", "&amp;G1019&amp;", "&amp;H1019</f>
        <v>1018_T2.1_Central Bank, Long-term, Yen</v>
      </c>
      <c r="F1019" s="333" t="s">
        <v>55</v>
      </c>
      <c r="G1019" s="486" t="s">
        <v>3</v>
      </c>
      <c r="H1019" s="331" t="s">
        <v>188</v>
      </c>
      <c r="I1019" s="331"/>
      <c r="J1019" s="463">
        <f t="shared" si="201"/>
        <v>0</v>
      </c>
      <c r="K1019" s="311" t="s">
        <v>1228</v>
      </c>
      <c r="L1019">
        <f t="shared" si="202"/>
        <v>6</v>
      </c>
      <c r="M1019" s="14">
        <f>'STable 2.1'!E13</f>
        <v>0</v>
      </c>
      <c r="N1019" s="14">
        <f>'STable 2.1'!J13</f>
        <v>0</v>
      </c>
      <c r="O1019" s="14">
        <f>'STable 2.1'!O13</f>
        <v>0</v>
      </c>
      <c r="P1019" s="14">
        <f>'STable 2.1'!T13</f>
        <v>0</v>
      </c>
    </row>
    <row r="1020" spans="1:16" x14ac:dyDescent="0.2">
      <c r="A1020" s="358" t="str">
        <f>B1020&amp;"_"&amp;C1020&amp;"_"&amp;D1020</f>
        <v>1019_T2.1_Deposit-Taking Corporations, except the Central Bank (Yen)</v>
      </c>
      <c r="B1020" s="363" t="s">
        <v>2042</v>
      </c>
      <c r="C1020" s="370" t="s">
        <v>2828</v>
      </c>
      <c r="D1020" s="334" t="s">
        <v>1261</v>
      </c>
      <c r="E1020" s="536" t="str">
        <f>B1020&amp;"_"&amp;C1020&amp;"_"&amp;F1020&amp;", "&amp;H1020</f>
        <v>1019_T2.1_Deposit-Taking Corporations, except the Central Bank, Yen</v>
      </c>
      <c r="F1020" s="490" t="s">
        <v>56</v>
      </c>
      <c r="G1020" s="334"/>
      <c r="H1020" s="331" t="s">
        <v>188</v>
      </c>
      <c r="I1020" s="331"/>
      <c r="J1020" s="463">
        <f t="shared" si="201"/>
        <v>0</v>
      </c>
      <c r="K1020" s="311" t="s">
        <v>1229</v>
      </c>
      <c r="L1020">
        <f t="shared" si="202"/>
        <v>6</v>
      </c>
      <c r="M1020" s="14">
        <f>'STable 2.1'!E14</f>
        <v>0</v>
      </c>
      <c r="N1020" s="14">
        <f>'STable 2.1'!J14</f>
        <v>0</v>
      </c>
      <c r="O1020" s="14">
        <f>'STable 2.1'!O14</f>
        <v>0</v>
      </c>
      <c r="P1020" s="14">
        <f>'STable 2.1'!T14</f>
        <v>0</v>
      </c>
    </row>
    <row r="1021" spans="1:16" x14ac:dyDescent="0.2">
      <c r="A1021" s="358" t="str">
        <f>B1021&amp;"_"&amp;C1021&amp;"_"&amp;".. "&amp;D1021</f>
        <v>1020_T2.1_.. Short-term 4/ (Yen)</v>
      </c>
      <c r="B1021" s="363" t="s">
        <v>2043</v>
      </c>
      <c r="C1021" s="370" t="s">
        <v>2828</v>
      </c>
      <c r="D1021" s="332" t="s">
        <v>4278</v>
      </c>
      <c r="E1021" s="536" t="str">
        <f>B1021&amp;"_"&amp;C1021&amp;"_"&amp;F1021&amp;", "&amp;G1021&amp;", "&amp;H1021</f>
        <v>1020_T2.1_Deposit-Taking Corporations, except the Central Bank, Short-term, Yen</v>
      </c>
      <c r="F1021" s="490" t="s">
        <v>56</v>
      </c>
      <c r="G1021" s="486" t="s">
        <v>1</v>
      </c>
      <c r="H1021" s="331" t="s">
        <v>188</v>
      </c>
      <c r="I1021" s="331"/>
      <c r="J1021" s="463">
        <f t="shared" si="201"/>
        <v>0</v>
      </c>
      <c r="K1021" s="311" t="s">
        <v>1230</v>
      </c>
      <c r="L1021">
        <f t="shared" si="202"/>
        <v>6</v>
      </c>
      <c r="M1021" s="14">
        <f>'STable 2.1'!E15</f>
        <v>0</v>
      </c>
      <c r="N1021" s="14">
        <f>'STable 2.1'!J15</f>
        <v>0</v>
      </c>
      <c r="O1021" s="14">
        <f>'STable 2.1'!O15</f>
        <v>0</v>
      </c>
      <c r="P1021" s="14">
        <f>'STable 2.1'!T15</f>
        <v>0</v>
      </c>
    </row>
    <row r="1022" spans="1:16" x14ac:dyDescent="0.2">
      <c r="A1022" s="358" t="str">
        <f>B1022&amp;"_"&amp;C1022&amp;"_"&amp;".. "&amp;D1022</f>
        <v>1021_T2.1_.. Long-term (Yen)</v>
      </c>
      <c r="B1022" s="363" t="s">
        <v>2044</v>
      </c>
      <c r="C1022" s="370" t="s">
        <v>2828</v>
      </c>
      <c r="D1022" s="332" t="s">
        <v>4281</v>
      </c>
      <c r="E1022" s="536" t="str">
        <f>B1022&amp;"_"&amp;C1022&amp;"_"&amp;F1022&amp;", "&amp;G1022&amp;", "&amp;H1022</f>
        <v>1021_T2.1_Deposit-Taking Corporations, except the Central Bank, Long-term, Yen</v>
      </c>
      <c r="F1022" s="490" t="s">
        <v>56</v>
      </c>
      <c r="G1022" s="486" t="s">
        <v>3</v>
      </c>
      <c r="H1022" s="331" t="s">
        <v>188</v>
      </c>
      <c r="I1022" s="331"/>
      <c r="J1022" s="463">
        <f t="shared" si="201"/>
        <v>0</v>
      </c>
      <c r="K1022" s="311" t="s">
        <v>1231</v>
      </c>
      <c r="L1022">
        <f t="shared" si="202"/>
        <v>6</v>
      </c>
      <c r="M1022" s="14">
        <f>'STable 2.1'!E16</f>
        <v>0</v>
      </c>
      <c r="N1022" s="14">
        <f>'STable 2.1'!J16</f>
        <v>0</v>
      </c>
      <c r="O1022" s="14">
        <f>'STable 2.1'!O16</f>
        <v>0</v>
      </c>
      <c r="P1022" s="14">
        <f>'STable 2.1'!T16</f>
        <v>0</v>
      </c>
    </row>
    <row r="1023" spans="1:16" x14ac:dyDescent="0.2">
      <c r="A1023" s="358" t="str">
        <f>B1023&amp;"_"&amp;C1023&amp;"_"&amp;D1023</f>
        <v>1022_T2.1_Other Sectors (Yen)</v>
      </c>
      <c r="B1023" s="363" t="s">
        <v>2045</v>
      </c>
      <c r="C1023" s="370" t="s">
        <v>2828</v>
      </c>
      <c r="D1023" s="333" t="s">
        <v>4282</v>
      </c>
      <c r="E1023" s="536" t="str">
        <f>B1023&amp;"_"&amp;C1023&amp;"_"&amp;F1023&amp;", "&amp;H1023</f>
        <v>1022_T2.1_Other Sectors, Yen</v>
      </c>
      <c r="F1023" s="333" t="s">
        <v>57</v>
      </c>
      <c r="G1023" s="333"/>
      <c r="H1023" s="331" t="s">
        <v>188</v>
      </c>
      <c r="I1023" s="331"/>
      <c r="J1023" s="463">
        <f t="shared" si="201"/>
        <v>0</v>
      </c>
      <c r="K1023" s="311" t="s">
        <v>1232</v>
      </c>
      <c r="L1023">
        <f t="shared" si="202"/>
        <v>6</v>
      </c>
      <c r="M1023" s="14">
        <f>'STable 2.1'!E17</f>
        <v>0</v>
      </c>
      <c r="N1023" s="14">
        <f>'STable 2.1'!J17</f>
        <v>0</v>
      </c>
      <c r="O1023" s="14">
        <f>'STable 2.1'!O17</f>
        <v>0</v>
      </c>
      <c r="P1023" s="14">
        <f>'STable 2.1'!T17</f>
        <v>0</v>
      </c>
    </row>
    <row r="1024" spans="1:16" x14ac:dyDescent="0.2">
      <c r="A1024" s="358" t="str">
        <f>B1024&amp;"_"&amp;C1024&amp;"_"&amp;".. "&amp;D1024</f>
        <v>1023_T2.1_.. Short-term 4/ (Yen)</v>
      </c>
      <c r="B1024" s="363" t="s">
        <v>2046</v>
      </c>
      <c r="C1024" s="370" t="s">
        <v>2828</v>
      </c>
      <c r="D1024" s="332" t="s">
        <v>4278</v>
      </c>
      <c r="E1024" s="536" t="str">
        <f>B1024&amp;"_"&amp;C1024&amp;"_"&amp;F1024&amp;", "&amp;G1024&amp;", "&amp;H1024</f>
        <v>1023_T2.1_Other Sectors, Short-term, Yen</v>
      </c>
      <c r="F1024" s="333" t="s">
        <v>57</v>
      </c>
      <c r="G1024" s="486" t="s">
        <v>1</v>
      </c>
      <c r="H1024" s="331" t="s">
        <v>188</v>
      </c>
      <c r="I1024" s="331"/>
      <c r="J1024" s="463">
        <f t="shared" si="201"/>
        <v>0</v>
      </c>
      <c r="K1024" s="311" t="s">
        <v>1233</v>
      </c>
      <c r="L1024">
        <f t="shared" si="202"/>
        <v>6</v>
      </c>
      <c r="M1024" s="14">
        <f>'STable 2.1'!E18</f>
        <v>0</v>
      </c>
      <c r="N1024" s="14">
        <f>'STable 2.1'!J18</f>
        <v>0</v>
      </c>
      <c r="O1024" s="14">
        <f>'STable 2.1'!O18</f>
        <v>0</v>
      </c>
      <c r="P1024" s="14">
        <f>'STable 2.1'!T18</f>
        <v>0</v>
      </c>
    </row>
    <row r="1025" spans="1:16" x14ac:dyDescent="0.2">
      <c r="A1025" s="358" t="str">
        <f>B1025&amp;"_"&amp;C1025&amp;"_"&amp;".. "&amp;D1025</f>
        <v>1024_T2.1_.. Long-term (Yen)</v>
      </c>
      <c r="B1025" s="363" t="s">
        <v>2047</v>
      </c>
      <c r="C1025" s="370" t="s">
        <v>2828</v>
      </c>
      <c r="D1025" s="332" t="s">
        <v>4281</v>
      </c>
      <c r="E1025" s="536" t="str">
        <f>B1025&amp;"_"&amp;C1025&amp;"_"&amp;F1025&amp;", "&amp;G1025&amp;", "&amp;H1025</f>
        <v>1024_T2.1_Other Sectors, Long-term, Yen</v>
      </c>
      <c r="F1025" s="333" t="s">
        <v>57</v>
      </c>
      <c r="G1025" s="486" t="s">
        <v>3</v>
      </c>
      <c r="H1025" s="331" t="s">
        <v>188</v>
      </c>
      <c r="I1025" s="331"/>
      <c r="J1025" s="463">
        <f t="shared" si="201"/>
        <v>0</v>
      </c>
      <c r="K1025" s="311" t="s">
        <v>1234</v>
      </c>
      <c r="L1025">
        <f t="shared" si="202"/>
        <v>6</v>
      </c>
      <c r="M1025" s="14">
        <f>'STable 2.1'!E19</f>
        <v>0</v>
      </c>
      <c r="N1025" s="14">
        <f>'STable 2.1'!J19</f>
        <v>0</v>
      </c>
      <c r="O1025" s="14">
        <f>'STable 2.1'!O19</f>
        <v>0</v>
      </c>
      <c r="P1025" s="14">
        <f>'STable 2.1'!T19</f>
        <v>0</v>
      </c>
    </row>
    <row r="1026" spans="1:16" x14ac:dyDescent="0.2">
      <c r="A1026" s="358" t="str">
        <f>B1026&amp;"_"&amp;C1026&amp;"_"&amp;D1026</f>
        <v>1025_T2.1_Direct Investment: Intercompany Lending  (Yen)</v>
      </c>
      <c r="B1026" s="363" t="s">
        <v>2048</v>
      </c>
      <c r="C1026" s="370" t="s">
        <v>2828</v>
      </c>
      <c r="D1026" s="333" t="s">
        <v>4283</v>
      </c>
      <c r="E1026" s="536" t="str">
        <f>B1026&amp;"_"&amp;C1026&amp;"_"&amp;F1026&amp;", "&amp;H1026</f>
        <v>1025_T2.1_Direct Investment: Intercompany Lending, Yen</v>
      </c>
      <c r="F1026" s="333" t="s">
        <v>58</v>
      </c>
      <c r="G1026" s="333"/>
      <c r="H1026" s="331" t="s">
        <v>188</v>
      </c>
      <c r="I1026" s="331"/>
      <c r="J1026" s="463">
        <f t="shared" si="201"/>
        <v>0</v>
      </c>
      <c r="K1026" s="311" t="s">
        <v>1235</v>
      </c>
      <c r="L1026">
        <f t="shared" si="202"/>
        <v>6</v>
      </c>
      <c r="M1026" s="14">
        <f>'STable 2.1'!E20</f>
        <v>0</v>
      </c>
      <c r="N1026" s="14">
        <f>'STable 2.1'!J20</f>
        <v>0</v>
      </c>
      <c r="O1026" s="14">
        <f>'STable 2.1'!O20</f>
        <v>0</v>
      </c>
      <c r="P1026" s="14">
        <f>'STable 2.1'!T20</f>
        <v>0</v>
      </c>
    </row>
    <row r="1027" spans="1:16" x14ac:dyDescent="0.2">
      <c r="A1027" s="358" t="str">
        <f>B1027&amp;"_"&amp;C1027&amp;"_"&amp;".. "&amp;D1027</f>
        <v>1026_T2.1_.. Debt liabilities of direct investment enterprises to direct investors (Yen)</v>
      </c>
      <c r="B1027" s="363" t="s">
        <v>2049</v>
      </c>
      <c r="C1027" s="370" t="s">
        <v>2828</v>
      </c>
      <c r="D1027" s="335" t="s">
        <v>4284</v>
      </c>
      <c r="E1027" s="536" t="str">
        <f>B1027&amp;"_"&amp;C1027&amp;"_"&amp;F1027&amp;", "&amp;G1027&amp;", "&amp;H1027</f>
        <v>1026_T2.1_Direct Investment: Intercompany Lending, Debt liabilities of direct investment enterprises to direct investors, Yen</v>
      </c>
      <c r="F1027" s="333" t="s">
        <v>58</v>
      </c>
      <c r="G1027" s="491" t="s">
        <v>142</v>
      </c>
      <c r="H1027" s="331" t="s">
        <v>188</v>
      </c>
      <c r="I1027" s="331"/>
      <c r="J1027" s="463">
        <f t="shared" si="201"/>
        <v>0</v>
      </c>
      <c r="K1027" s="311" t="s">
        <v>1236</v>
      </c>
      <c r="L1027">
        <f t="shared" si="202"/>
        <v>6</v>
      </c>
      <c r="M1027" s="14">
        <f>'STable 2.1'!E21</f>
        <v>0</v>
      </c>
      <c r="N1027" s="14">
        <f>'STable 2.1'!J21</f>
        <v>0</v>
      </c>
      <c r="O1027" s="14">
        <f>'STable 2.1'!O21</f>
        <v>0</v>
      </c>
      <c r="P1027" s="14">
        <f>'STable 2.1'!T21</f>
        <v>0</v>
      </c>
    </row>
    <row r="1028" spans="1:16" x14ac:dyDescent="0.2">
      <c r="A1028" s="358" t="str">
        <f>B1028&amp;"_"&amp;C1028&amp;"_"&amp;".. "&amp;D1028</f>
        <v>1027_T2.1_.. Debt liabilities of direct investors to direct investment enterprises  (Yen)</v>
      </c>
      <c r="B1028" s="363" t="s">
        <v>2050</v>
      </c>
      <c r="C1028" s="370" t="s">
        <v>2828</v>
      </c>
      <c r="D1028" s="335" t="s">
        <v>4285</v>
      </c>
      <c r="E1028" s="536" t="str">
        <f>B1028&amp;"_"&amp;C1028&amp;"_"&amp;F1028&amp;", "&amp;G1028&amp;", "&amp;H1028</f>
        <v>1027_T2.1_Direct Investment: Intercompany Lending, Debt liabilities of direct investors to direct investment enterprises, Yen</v>
      </c>
      <c r="F1028" s="333" t="s">
        <v>58</v>
      </c>
      <c r="G1028" s="491" t="s">
        <v>143</v>
      </c>
      <c r="H1028" s="331" t="s">
        <v>188</v>
      </c>
      <c r="I1028" s="331"/>
      <c r="J1028" s="463">
        <f t="shared" ref="J1028:J1091" si="203">J1027</f>
        <v>0</v>
      </c>
      <c r="K1028" s="311" t="s">
        <v>1237</v>
      </c>
      <c r="L1028">
        <f t="shared" ref="L1028:L1091" si="204">L1027</f>
        <v>6</v>
      </c>
      <c r="M1028" s="14">
        <f>'STable 2.1'!E22</f>
        <v>0</v>
      </c>
      <c r="N1028" s="14">
        <f>'STable 2.1'!J22</f>
        <v>0</v>
      </c>
      <c r="O1028" s="14">
        <f>'STable 2.1'!O22</f>
        <v>0</v>
      </c>
      <c r="P1028" s="14">
        <f>'STable 2.1'!T22</f>
        <v>0</v>
      </c>
    </row>
    <row r="1029" spans="1:16" x14ac:dyDescent="0.2">
      <c r="A1029" s="358" t="str">
        <f>B1029&amp;"_"&amp;C1029&amp;"_"&amp;".. "&amp;D1029</f>
        <v>1028_T2.1_.. Debt liabilities between fellow enterprises (Yen)</v>
      </c>
      <c r="B1029" s="363" t="s">
        <v>2051</v>
      </c>
      <c r="C1029" s="370" t="s">
        <v>2828</v>
      </c>
      <c r="D1029" s="335" t="s">
        <v>1262</v>
      </c>
      <c r="E1029" s="536" t="str">
        <f>B1029&amp;"_"&amp;C1029&amp;"_"&amp;F1029&amp;", "&amp;G1029&amp;", "&amp;H1029</f>
        <v>1028_T2.1_Direct Investment: Intercompany Lending, Debt liabilities between fellow enterprises, Yen</v>
      </c>
      <c r="F1029" s="333" t="s">
        <v>58</v>
      </c>
      <c r="G1029" s="491" t="s">
        <v>41</v>
      </c>
      <c r="H1029" s="331" t="s">
        <v>188</v>
      </c>
      <c r="I1029" s="331"/>
      <c r="J1029" s="463">
        <f t="shared" si="203"/>
        <v>0</v>
      </c>
      <c r="K1029" s="311" t="s">
        <v>1238</v>
      </c>
      <c r="L1029">
        <f t="shared" si="204"/>
        <v>6</v>
      </c>
      <c r="M1029" s="14">
        <f>'STable 2.1'!E23</f>
        <v>0</v>
      </c>
      <c r="N1029" s="14">
        <f>'STable 2.1'!J23</f>
        <v>0</v>
      </c>
      <c r="O1029" s="14">
        <f>'STable 2.1'!O23</f>
        <v>0</v>
      </c>
      <c r="P1029" s="14">
        <f>'STable 2.1'!T23</f>
        <v>0</v>
      </c>
    </row>
    <row r="1030" spans="1:16" x14ac:dyDescent="0.2">
      <c r="A1030" s="358" t="str">
        <f>B1030&amp;"_"&amp;C1030&amp;"_"&amp;D1030</f>
        <v>1029_T2.1_Gross External Foreign Currency and Foreign-Currency-Linked Debt Position  (Yen)</v>
      </c>
      <c r="B1030" s="363" t="s">
        <v>2052</v>
      </c>
      <c r="C1030" s="370" t="s">
        <v>2828</v>
      </c>
      <c r="D1030" s="331" t="s">
        <v>4286</v>
      </c>
      <c r="E1030" s="536" t="str">
        <f>B1030&amp;"_"&amp;C1030&amp;"_"&amp;F1030&amp;", "&amp;H1030</f>
        <v>1029_T2.1_Gross External Foreign Currency and Foreign-Currency-Linked Debt Position, Yen</v>
      </c>
      <c r="F1030" s="331" t="s">
        <v>4378</v>
      </c>
      <c r="G1030" s="331"/>
      <c r="H1030" s="331" t="s">
        <v>188</v>
      </c>
      <c r="I1030" s="331"/>
      <c r="J1030" s="463">
        <f t="shared" si="203"/>
        <v>0</v>
      </c>
      <c r="K1030" s="311" t="s">
        <v>1239</v>
      </c>
      <c r="L1030">
        <f t="shared" si="204"/>
        <v>6</v>
      </c>
      <c r="M1030" s="14">
        <f>'STable 2.1'!E24</f>
        <v>0</v>
      </c>
      <c r="N1030" s="14">
        <f>'STable 2.1'!J24</f>
        <v>0</v>
      </c>
      <c r="O1030" s="14">
        <f>'STable 2.1'!O24</f>
        <v>0</v>
      </c>
      <c r="P1030" s="14">
        <f>'STable 2.1'!T24</f>
        <v>0</v>
      </c>
    </row>
    <row r="1031" spans="1:16" x14ac:dyDescent="0.2">
      <c r="A1031" s="358" t="str">
        <f>B1031&amp;"_"&amp;C1031&amp;"_"&amp;D1031</f>
        <v>1030_T2.1_General Government (Other)</v>
      </c>
      <c r="B1031" s="363" t="s">
        <v>2053</v>
      </c>
      <c r="C1031" s="370" t="s">
        <v>2828</v>
      </c>
      <c r="D1031" s="331" t="s">
        <v>4287</v>
      </c>
      <c r="E1031" s="536" t="str">
        <f>B1031&amp;"_"&amp;C1031&amp;"_"&amp;F1031&amp;", "&amp;H1031</f>
        <v>1030_T2.1_General Government, Other</v>
      </c>
      <c r="F1031" s="331" t="s">
        <v>27</v>
      </c>
      <c r="G1031" s="331"/>
      <c r="H1031" s="331" t="s">
        <v>189</v>
      </c>
      <c r="I1031" s="331"/>
      <c r="J1031" s="463">
        <f t="shared" si="203"/>
        <v>0</v>
      </c>
      <c r="K1031" s="311" t="s">
        <v>1240</v>
      </c>
      <c r="L1031">
        <f t="shared" si="204"/>
        <v>6</v>
      </c>
      <c r="M1031" s="14">
        <f>'STable 2.1'!F8</f>
        <v>0</v>
      </c>
      <c r="N1031" s="14">
        <f>'STable 2.1'!K8</f>
        <v>0</v>
      </c>
      <c r="O1031" s="14">
        <f>'STable 2.1'!P8</f>
        <v>0</v>
      </c>
      <c r="P1031" s="14">
        <f>'STable 2.1'!U8</f>
        <v>0</v>
      </c>
    </row>
    <row r="1032" spans="1:16" x14ac:dyDescent="0.2">
      <c r="A1032" s="358" t="str">
        <f>B1032&amp;"_"&amp;C1032&amp;"_"&amp;".. "&amp;D1032</f>
        <v>1031_T2.1_.. Short-term 4/ (Other)</v>
      </c>
      <c r="B1032" s="363" t="s">
        <v>2054</v>
      </c>
      <c r="C1032" s="370" t="s">
        <v>2828</v>
      </c>
      <c r="D1032" s="332" t="s">
        <v>4288</v>
      </c>
      <c r="E1032" s="536" t="str">
        <f>B1032&amp;"_"&amp;C1032&amp;"_"&amp;F1032&amp;", "&amp;G1032&amp;", "&amp;H1032</f>
        <v>1031_T2.1_General Government, Short-term, Other</v>
      </c>
      <c r="F1032" s="331" t="s">
        <v>27</v>
      </c>
      <c r="G1032" s="486" t="s">
        <v>1</v>
      </c>
      <c r="H1032" s="331" t="s">
        <v>189</v>
      </c>
      <c r="I1032" s="331"/>
      <c r="J1032" s="463">
        <f t="shared" si="203"/>
        <v>0</v>
      </c>
      <c r="K1032" s="311" t="s">
        <v>1241</v>
      </c>
      <c r="L1032">
        <f t="shared" si="204"/>
        <v>6</v>
      </c>
      <c r="M1032" s="14">
        <f>'STable 2.1'!F9</f>
        <v>0</v>
      </c>
      <c r="N1032" s="14">
        <f>'STable 2.1'!K9</f>
        <v>0</v>
      </c>
      <c r="O1032" s="14">
        <f>'STable 2.1'!P9</f>
        <v>0</v>
      </c>
      <c r="P1032" s="14">
        <f>'STable 2.1'!U9</f>
        <v>0</v>
      </c>
    </row>
    <row r="1033" spans="1:16" x14ac:dyDescent="0.2">
      <c r="A1033" s="358" t="str">
        <f>B1033&amp;"_"&amp;C1033&amp;"_"&amp;".. "&amp;D1033</f>
        <v>1032_T2.1_.. Long-term 5/ (Other)</v>
      </c>
      <c r="B1033" s="363" t="s">
        <v>2055</v>
      </c>
      <c r="C1033" s="370" t="s">
        <v>2828</v>
      </c>
      <c r="D1033" s="332" t="s">
        <v>4289</v>
      </c>
      <c r="E1033" s="536" t="str">
        <f>B1033&amp;"_"&amp;C1033&amp;"_"&amp;F1033&amp;", "&amp;G1033&amp;", "&amp;H1033</f>
        <v>1032_T2.1_General Government, Long-term, Other</v>
      </c>
      <c r="F1033" s="331" t="s">
        <v>27</v>
      </c>
      <c r="G1033" s="486" t="s">
        <v>3</v>
      </c>
      <c r="H1033" s="331" t="s">
        <v>189</v>
      </c>
      <c r="I1033" s="331"/>
      <c r="J1033" s="463">
        <f t="shared" si="203"/>
        <v>0</v>
      </c>
      <c r="K1033" s="311" t="s">
        <v>1242</v>
      </c>
      <c r="L1033">
        <f t="shared" si="204"/>
        <v>6</v>
      </c>
      <c r="M1033" s="14">
        <f>'STable 2.1'!F10</f>
        <v>0</v>
      </c>
      <c r="N1033" s="14">
        <f>'STable 2.1'!K10</f>
        <v>0</v>
      </c>
      <c r="O1033" s="14">
        <f>'STable 2.1'!P10</f>
        <v>0</v>
      </c>
      <c r="P1033" s="14">
        <f>'STable 2.1'!U10</f>
        <v>0</v>
      </c>
    </row>
    <row r="1034" spans="1:16" x14ac:dyDescent="0.2">
      <c r="A1034" s="358" t="str">
        <f>B1034&amp;"_"&amp;C1034&amp;"_"&amp;D1034</f>
        <v>1033_T2.1_Central Bank (Other)</v>
      </c>
      <c r="B1034" s="363" t="s">
        <v>2056</v>
      </c>
      <c r="C1034" s="370" t="s">
        <v>2828</v>
      </c>
      <c r="D1034" s="333" t="s">
        <v>1263</v>
      </c>
      <c r="E1034" s="536" t="str">
        <f>B1034&amp;"_"&amp;C1034&amp;"_"&amp;F1034&amp;", "&amp;H1034</f>
        <v>1033_T2.1_Central Bank, Other</v>
      </c>
      <c r="F1034" s="333" t="s">
        <v>55</v>
      </c>
      <c r="G1034" s="333"/>
      <c r="H1034" s="331" t="s">
        <v>189</v>
      </c>
      <c r="I1034" s="331"/>
      <c r="J1034" s="463">
        <f t="shared" si="203"/>
        <v>0</v>
      </c>
      <c r="K1034" s="311" t="s">
        <v>1243</v>
      </c>
      <c r="L1034">
        <f t="shared" si="204"/>
        <v>6</v>
      </c>
      <c r="M1034" s="14">
        <f>'STable 2.1'!F11</f>
        <v>0</v>
      </c>
      <c r="N1034" s="14">
        <f>'STable 2.1'!K11</f>
        <v>0</v>
      </c>
      <c r="O1034" s="14">
        <f>'STable 2.1'!P11</f>
        <v>0</v>
      </c>
      <c r="P1034" s="14">
        <f>'STable 2.1'!U11</f>
        <v>0</v>
      </c>
    </row>
    <row r="1035" spans="1:16" x14ac:dyDescent="0.2">
      <c r="A1035" s="358" t="str">
        <f>B1035&amp;"_"&amp;C1035&amp;"_"&amp;".. "&amp;D1035</f>
        <v>1034_T2.1_.. Short-term (Other)</v>
      </c>
      <c r="B1035" s="363" t="s">
        <v>2057</v>
      </c>
      <c r="C1035" s="370" t="s">
        <v>2828</v>
      </c>
      <c r="D1035" s="332" t="s">
        <v>4290</v>
      </c>
      <c r="E1035" s="536" t="str">
        <f>B1035&amp;"_"&amp;C1035&amp;"_"&amp;F1035&amp;", "&amp;G1035&amp;", "&amp;H1035</f>
        <v>1034_T2.1_Central Bank, Short-term, Other</v>
      </c>
      <c r="F1035" s="333" t="s">
        <v>55</v>
      </c>
      <c r="G1035" s="486" t="s">
        <v>1</v>
      </c>
      <c r="H1035" s="331" t="s">
        <v>189</v>
      </c>
      <c r="I1035" s="331"/>
      <c r="J1035" s="463">
        <f t="shared" si="203"/>
        <v>0</v>
      </c>
      <c r="K1035" s="311" t="s">
        <v>1244</v>
      </c>
      <c r="L1035">
        <f t="shared" si="204"/>
        <v>6</v>
      </c>
      <c r="M1035" s="14">
        <f>'STable 2.1'!F12</f>
        <v>0</v>
      </c>
      <c r="N1035" s="14">
        <f>'STable 2.1'!K12</f>
        <v>0</v>
      </c>
      <c r="O1035" s="14">
        <f>'STable 2.1'!P12</f>
        <v>0</v>
      </c>
      <c r="P1035" s="14">
        <f>'STable 2.1'!U12</f>
        <v>0</v>
      </c>
    </row>
    <row r="1036" spans="1:16" x14ac:dyDescent="0.2">
      <c r="A1036" s="358" t="str">
        <f>B1036&amp;"_"&amp;C1036&amp;"_"&amp;".. "&amp;D1036</f>
        <v>1035_T2.1_.. Long-term 5/ (Other)</v>
      </c>
      <c r="B1036" s="363" t="s">
        <v>2058</v>
      </c>
      <c r="C1036" s="370" t="s">
        <v>2828</v>
      </c>
      <c r="D1036" s="332" t="s">
        <v>4289</v>
      </c>
      <c r="E1036" s="536" t="str">
        <f>B1036&amp;"_"&amp;C1036&amp;"_"&amp;F1036&amp;", "&amp;G1036&amp;", "&amp;H1036</f>
        <v>1035_T2.1_Central Bank, Long-term, Other</v>
      </c>
      <c r="F1036" s="333" t="s">
        <v>55</v>
      </c>
      <c r="G1036" s="486" t="s">
        <v>3</v>
      </c>
      <c r="H1036" s="331" t="s">
        <v>189</v>
      </c>
      <c r="I1036" s="331"/>
      <c r="J1036" s="463">
        <f t="shared" si="203"/>
        <v>0</v>
      </c>
      <c r="K1036" s="311" t="s">
        <v>1245</v>
      </c>
      <c r="L1036">
        <f t="shared" si="204"/>
        <v>6</v>
      </c>
      <c r="M1036" s="14">
        <f>'STable 2.1'!F13</f>
        <v>0</v>
      </c>
      <c r="N1036" s="14">
        <f>'STable 2.1'!K13</f>
        <v>0</v>
      </c>
      <c r="O1036" s="14">
        <f>'STable 2.1'!P13</f>
        <v>0</v>
      </c>
      <c r="P1036" s="14">
        <f>'STable 2.1'!U13</f>
        <v>0</v>
      </c>
    </row>
    <row r="1037" spans="1:16" x14ac:dyDescent="0.2">
      <c r="A1037" s="358" t="str">
        <f>B1037&amp;"_"&amp;C1037&amp;"_"&amp;D1037</f>
        <v>1036_T2.1_Deposit-Taking Corporations, except the Central Bank (Other)</v>
      </c>
      <c r="B1037" s="363" t="s">
        <v>2059</v>
      </c>
      <c r="C1037" s="370" t="s">
        <v>2828</v>
      </c>
      <c r="D1037" s="334" t="s">
        <v>1264</v>
      </c>
      <c r="E1037" s="536" t="str">
        <f>B1037&amp;"_"&amp;C1037&amp;"_"&amp;F1037&amp;", "&amp;H1037</f>
        <v>1036_T2.1_Deposit-Taking Corporations, except the Central Bank, Other</v>
      </c>
      <c r="F1037" s="490" t="s">
        <v>56</v>
      </c>
      <c r="G1037" s="334"/>
      <c r="H1037" s="331" t="s">
        <v>189</v>
      </c>
      <c r="I1037" s="331"/>
      <c r="J1037" s="463">
        <f t="shared" si="203"/>
        <v>0</v>
      </c>
      <c r="K1037" s="311" t="s">
        <v>1246</v>
      </c>
      <c r="L1037">
        <f t="shared" si="204"/>
        <v>6</v>
      </c>
      <c r="M1037" s="14">
        <f>'STable 2.1'!F14</f>
        <v>0</v>
      </c>
      <c r="N1037" s="14">
        <f>'STable 2.1'!K14</f>
        <v>0</v>
      </c>
      <c r="O1037" s="14">
        <f>'STable 2.1'!P14</f>
        <v>0</v>
      </c>
      <c r="P1037" s="14">
        <f>'STable 2.1'!U14</f>
        <v>0</v>
      </c>
    </row>
    <row r="1038" spans="1:16" x14ac:dyDescent="0.2">
      <c r="A1038" s="358" t="str">
        <f>B1038&amp;"_"&amp;C1038&amp;"_"&amp;".. "&amp;D1038</f>
        <v>1037_T2.1_.. Short-term 4/ (Other)</v>
      </c>
      <c r="B1038" s="363" t="s">
        <v>2060</v>
      </c>
      <c r="C1038" s="370" t="s">
        <v>2828</v>
      </c>
      <c r="D1038" s="332" t="s">
        <v>4288</v>
      </c>
      <c r="E1038" s="536" t="str">
        <f>B1038&amp;"_"&amp;C1038&amp;"_"&amp;F1038&amp;", "&amp;G1038&amp;", "&amp;H1038</f>
        <v>1037_T2.1_Deposit-Taking Corporations, except the Central Bank, Short-term, Other</v>
      </c>
      <c r="F1038" s="490" t="s">
        <v>56</v>
      </c>
      <c r="G1038" s="486" t="s">
        <v>1</v>
      </c>
      <c r="H1038" s="331" t="s">
        <v>189</v>
      </c>
      <c r="I1038" s="331"/>
      <c r="J1038" s="463">
        <f t="shared" si="203"/>
        <v>0</v>
      </c>
      <c r="K1038" s="311" t="s">
        <v>1247</v>
      </c>
      <c r="L1038">
        <f t="shared" si="204"/>
        <v>6</v>
      </c>
      <c r="M1038" s="14">
        <f>'STable 2.1'!F15</f>
        <v>0</v>
      </c>
      <c r="N1038" s="14">
        <f>'STable 2.1'!K15</f>
        <v>0</v>
      </c>
      <c r="O1038" s="14">
        <f>'STable 2.1'!P15</f>
        <v>0</v>
      </c>
      <c r="P1038" s="14">
        <f>'STable 2.1'!U15</f>
        <v>0</v>
      </c>
    </row>
    <row r="1039" spans="1:16" x14ac:dyDescent="0.2">
      <c r="A1039" s="358" t="str">
        <f>B1039&amp;"_"&amp;C1039&amp;"_"&amp;".. "&amp;D1039</f>
        <v>1038_T2.1_.. Long-term (Other)</v>
      </c>
      <c r="B1039" s="363" t="s">
        <v>2061</v>
      </c>
      <c r="C1039" s="370" t="s">
        <v>2828</v>
      </c>
      <c r="D1039" s="332" t="s">
        <v>4291</v>
      </c>
      <c r="E1039" s="536" t="str">
        <f>B1039&amp;"_"&amp;C1039&amp;"_"&amp;F1039&amp;", "&amp;G1039&amp;", "&amp;H1039</f>
        <v>1038_T2.1_Deposit-Taking Corporations, except the Central Bank, Long-term, Other</v>
      </c>
      <c r="F1039" s="490" t="s">
        <v>56</v>
      </c>
      <c r="G1039" s="486" t="s">
        <v>3</v>
      </c>
      <c r="H1039" s="331" t="s">
        <v>189</v>
      </c>
      <c r="I1039" s="331"/>
      <c r="J1039" s="463">
        <f t="shared" si="203"/>
        <v>0</v>
      </c>
      <c r="K1039" s="311" t="s">
        <v>1248</v>
      </c>
      <c r="L1039">
        <f t="shared" si="204"/>
        <v>6</v>
      </c>
      <c r="M1039" s="14">
        <f>'STable 2.1'!F16</f>
        <v>0</v>
      </c>
      <c r="N1039" s="14">
        <f>'STable 2.1'!K16</f>
        <v>0</v>
      </c>
      <c r="O1039" s="14">
        <f>'STable 2.1'!P16</f>
        <v>0</v>
      </c>
      <c r="P1039" s="14">
        <f>'STable 2.1'!U16</f>
        <v>0</v>
      </c>
    </row>
    <row r="1040" spans="1:16" x14ac:dyDescent="0.2">
      <c r="A1040" s="358" t="str">
        <f>B1040&amp;"_"&amp;C1040&amp;"_"&amp;D1040</f>
        <v>1039_T2.1_Other Sectors (Other)</v>
      </c>
      <c r="B1040" s="363" t="s">
        <v>2062</v>
      </c>
      <c r="C1040" s="370" t="s">
        <v>2828</v>
      </c>
      <c r="D1040" s="333" t="s">
        <v>4292</v>
      </c>
      <c r="E1040" s="536" t="str">
        <f>B1040&amp;"_"&amp;C1040&amp;"_"&amp;F1040&amp;", "&amp;H1040</f>
        <v>1039_T2.1_Other Sectors, Other</v>
      </c>
      <c r="F1040" s="333" t="s">
        <v>57</v>
      </c>
      <c r="G1040" s="333"/>
      <c r="H1040" s="331" t="s">
        <v>189</v>
      </c>
      <c r="I1040" s="331"/>
      <c r="J1040" s="463">
        <f t="shared" si="203"/>
        <v>0</v>
      </c>
      <c r="K1040" s="311" t="s">
        <v>1249</v>
      </c>
      <c r="L1040">
        <f t="shared" si="204"/>
        <v>6</v>
      </c>
      <c r="M1040" s="14">
        <f>'STable 2.1'!F17</f>
        <v>0</v>
      </c>
      <c r="N1040" s="14">
        <f>'STable 2.1'!K17</f>
        <v>0</v>
      </c>
      <c r="O1040" s="14">
        <f>'STable 2.1'!P17</f>
        <v>0</v>
      </c>
      <c r="P1040" s="14">
        <f>'STable 2.1'!U17</f>
        <v>0</v>
      </c>
    </row>
    <row r="1041" spans="1:16" x14ac:dyDescent="0.2">
      <c r="A1041" s="358" t="str">
        <f>B1041&amp;"_"&amp;C1041&amp;"_"&amp;".. "&amp;D1041</f>
        <v>1040_T2.1_.. Short-term 4/ (Other)</v>
      </c>
      <c r="B1041" s="363" t="s">
        <v>2063</v>
      </c>
      <c r="C1041" s="370" t="s">
        <v>2828</v>
      </c>
      <c r="D1041" s="332" t="s">
        <v>4288</v>
      </c>
      <c r="E1041" s="536" t="str">
        <f>B1041&amp;"_"&amp;C1041&amp;"_"&amp;F1041&amp;", "&amp;G1041&amp;", "&amp;H1041</f>
        <v>1040_T2.1_Other Sectors, Short-term, Other</v>
      </c>
      <c r="F1041" s="333" t="s">
        <v>57</v>
      </c>
      <c r="G1041" s="486" t="s">
        <v>1</v>
      </c>
      <c r="H1041" s="331" t="s">
        <v>189</v>
      </c>
      <c r="I1041" s="331"/>
      <c r="J1041" s="463">
        <f t="shared" si="203"/>
        <v>0</v>
      </c>
      <c r="K1041" s="311" t="s">
        <v>1250</v>
      </c>
      <c r="L1041">
        <f t="shared" si="204"/>
        <v>6</v>
      </c>
      <c r="M1041" s="14">
        <f>'STable 2.1'!F18</f>
        <v>0</v>
      </c>
      <c r="N1041" s="14">
        <f>'STable 2.1'!K18</f>
        <v>0</v>
      </c>
      <c r="O1041" s="14">
        <f>'STable 2.1'!P18</f>
        <v>0</v>
      </c>
      <c r="P1041" s="14">
        <f>'STable 2.1'!U18</f>
        <v>0</v>
      </c>
    </row>
    <row r="1042" spans="1:16" x14ac:dyDescent="0.2">
      <c r="A1042" s="358" t="str">
        <f>B1042&amp;"_"&amp;C1042&amp;"_"&amp;".. "&amp;D1042</f>
        <v>1041_T2.1_.. Long-term (Other)</v>
      </c>
      <c r="B1042" s="363" t="s">
        <v>2064</v>
      </c>
      <c r="C1042" s="370" t="s">
        <v>2828</v>
      </c>
      <c r="D1042" s="332" t="s">
        <v>4291</v>
      </c>
      <c r="E1042" s="536" t="str">
        <f>B1042&amp;"_"&amp;C1042&amp;"_"&amp;F1042&amp;", "&amp;G1042&amp;", "&amp;H1042</f>
        <v>1041_T2.1_Other Sectors, Long-term, Other</v>
      </c>
      <c r="F1042" s="333" t="s">
        <v>57</v>
      </c>
      <c r="G1042" s="486" t="s">
        <v>3</v>
      </c>
      <c r="H1042" s="331" t="s">
        <v>189</v>
      </c>
      <c r="I1042" s="331"/>
      <c r="J1042" s="463">
        <f t="shared" si="203"/>
        <v>0</v>
      </c>
      <c r="K1042" s="311" t="s">
        <v>1251</v>
      </c>
      <c r="L1042">
        <f t="shared" si="204"/>
        <v>6</v>
      </c>
      <c r="M1042" s="14">
        <f>'STable 2.1'!F19</f>
        <v>0</v>
      </c>
      <c r="N1042" s="14">
        <f>'STable 2.1'!K19</f>
        <v>0</v>
      </c>
      <c r="O1042" s="14">
        <f>'STable 2.1'!P19</f>
        <v>0</v>
      </c>
      <c r="P1042" s="14">
        <f>'STable 2.1'!U19</f>
        <v>0</v>
      </c>
    </row>
    <row r="1043" spans="1:16" x14ac:dyDescent="0.2">
      <c r="A1043" s="358" t="str">
        <f>B1043&amp;"_"&amp;C1043&amp;"_"&amp;D1043</f>
        <v>1042_T2.1_Direct Investment: Intercompany Lending  (Other)</v>
      </c>
      <c r="B1043" s="363" t="s">
        <v>2065</v>
      </c>
      <c r="C1043" s="370" t="s">
        <v>2828</v>
      </c>
      <c r="D1043" s="333" t="s">
        <v>4293</v>
      </c>
      <c r="E1043" s="536" t="str">
        <f>B1043&amp;"_"&amp;C1043&amp;"_"&amp;F1043&amp;", "&amp;H1043</f>
        <v>1042_T2.1_Direct Investment: Intercompany Lending, Other</v>
      </c>
      <c r="F1043" s="333" t="s">
        <v>58</v>
      </c>
      <c r="G1043" s="333"/>
      <c r="H1043" s="331" t="s">
        <v>189</v>
      </c>
      <c r="I1043" s="331"/>
      <c r="J1043" s="463">
        <f t="shared" si="203"/>
        <v>0</v>
      </c>
      <c r="K1043" s="311" t="s">
        <v>1252</v>
      </c>
      <c r="L1043">
        <f t="shared" si="204"/>
        <v>6</v>
      </c>
      <c r="M1043" s="14">
        <f>'STable 2.1'!F20</f>
        <v>0</v>
      </c>
      <c r="N1043" s="14">
        <f>'STable 2.1'!K20</f>
        <v>0</v>
      </c>
      <c r="O1043" s="14">
        <f>'STable 2.1'!P20</f>
        <v>0</v>
      </c>
      <c r="P1043" s="14">
        <f>'STable 2.1'!U20</f>
        <v>0</v>
      </c>
    </row>
    <row r="1044" spans="1:16" x14ac:dyDescent="0.2">
      <c r="A1044" s="358" t="str">
        <f>B1044&amp;"_"&amp;C1044&amp;"_"&amp;".. "&amp;D1044</f>
        <v>1043_T2.1_.. Debt liabilities of direct investment enterprises to direct investors (Other)</v>
      </c>
      <c r="B1044" s="363" t="s">
        <v>2066</v>
      </c>
      <c r="C1044" s="370" t="s">
        <v>2828</v>
      </c>
      <c r="D1044" s="335" t="s">
        <v>4294</v>
      </c>
      <c r="E1044" s="536" t="str">
        <f>B1044&amp;"_"&amp;C1044&amp;"_"&amp;F1044&amp;", "&amp;G1044&amp;", "&amp;H1044</f>
        <v>1043_T2.1_Direct Investment: Intercompany Lending, Debt liabilities of direct investment enterprises to direct investors, Other</v>
      </c>
      <c r="F1044" s="333" t="s">
        <v>58</v>
      </c>
      <c r="G1044" s="491" t="s">
        <v>142</v>
      </c>
      <c r="H1044" s="331" t="s">
        <v>189</v>
      </c>
      <c r="I1044" s="331"/>
      <c r="J1044" s="463">
        <f t="shared" si="203"/>
        <v>0</v>
      </c>
      <c r="K1044" s="311" t="s">
        <v>1253</v>
      </c>
      <c r="L1044">
        <f t="shared" si="204"/>
        <v>6</v>
      </c>
      <c r="M1044" s="14">
        <f>'STable 2.1'!F21</f>
        <v>0</v>
      </c>
      <c r="N1044" s="14">
        <f>'STable 2.1'!K21</f>
        <v>0</v>
      </c>
      <c r="O1044" s="14">
        <f>'STable 2.1'!P21</f>
        <v>0</v>
      </c>
      <c r="P1044" s="14">
        <f>'STable 2.1'!U21</f>
        <v>0</v>
      </c>
    </row>
    <row r="1045" spans="1:16" x14ac:dyDescent="0.2">
      <c r="A1045" s="358" t="str">
        <f>B1045&amp;"_"&amp;C1045&amp;"_"&amp;".. "&amp;D1045</f>
        <v>1044_T2.1_.. Debt liabilities of direct investors to direct investment enterprises  (Other)</v>
      </c>
      <c r="B1045" s="363" t="s">
        <v>2067</v>
      </c>
      <c r="C1045" s="370" t="s">
        <v>2828</v>
      </c>
      <c r="D1045" s="335" t="s">
        <v>4295</v>
      </c>
      <c r="E1045" s="536" t="str">
        <f>B1045&amp;"_"&amp;C1045&amp;"_"&amp;F1045&amp;", "&amp;G1045&amp;", "&amp;H1045</f>
        <v>1044_T2.1_Direct Investment: Intercompany Lending, Debt liabilities of direct investors to direct investment enterprises, Other</v>
      </c>
      <c r="F1045" s="333" t="s">
        <v>58</v>
      </c>
      <c r="G1045" s="491" t="s">
        <v>143</v>
      </c>
      <c r="H1045" s="331" t="s">
        <v>189</v>
      </c>
      <c r="I1045" s="331"/>
      <c r="J1045" s="463">
        <f t="shared" si="203"/>
        <v>0</v>
      </c>
      <c r="K1045" s="311" t="s">
        <v>1254</v>
      </c>
      <c r="L1045">
        <f t="shared" si="204"/>
        <v>6</v>
      </c>
      <c r="M1045" s="14">
        <f>'STable 2.1'!F22</f>
        <v>0</v>
      </c>
      <c r="N1045" s="14">
        <f>'STable 2.1'!K22</f>
        <v>0</v>
      </c>
      <c r="O1045" s="14">
        <f>'STable 2.1'!P22</f>
        <v>0</v>
      </c>
      <c r="P1045" s="14">
        <f>'STable 2.1'!U22</f>
        <v>0</v>
      </c>
    </row>
    <row r="1046" spans="1:16" x14ac:dyDescent="0.2">
      <c r="A1046" s="358" t="str">
        <f>B1046&amp;"_"&amp;C1046&amp;"_"&amp;".. "&amp;D1046</f>
        <v>1045_T2.1_.. Debt liabilities between fellow enterprises (Other)</v>
      </c>
      <c r="B1046" s="363" t="s">
        <v>2068</v>
      </c>
      <c r="C1046" s="370" t="s">
        <v>2828</v>
      </c>
      <c r="D1046" s="335" t="s">
        <v>1265</v>
      </c>
      <c r="E1046" s="536" t="str">
        <f>B1046&amp;"_"&amp;C1046&amp;"_"&amp;F1046&amp;", "&amp;G1046&amp;", "&amp;H1046</f>
        <v>1045_T2.1_Direct Investment: Intercompany Lending, Debt liabilities between fellow enterprises, Other</v>
      </c>
      <c r="F1046" s="333" t="s">
        <v>58</v>
      </c>
      <c r="G1046" s="491" t="s">
        <v>41</v>
      </c>
      <c r="H1046" s="331" t="s">
        <v>189</v>
      </c>
      <c r="I1046" s="331"/>
      <c r="J1046" s="463">
        <f t="shared" si="203"/>
        <v>0</v>
      </c>
      <c r="K1046" s="311" t="s">
        <v>1255</v>
      </c>
      <c r="L1046">
        <f t="shared" si="204"/>
        <v>6</v>
      </c>
      <c r="M1046" s="14">
        <f>'STable 2.1'!F23</f>
        <v>0</v>
      </c>
      <c r="N1046" s="14">
        <f>'STable 2.1'!K23</f>
        <v>0</v>
      </c>
      <c r="O1046" s="14">
        <f>'STable 2.1'!P23</f>
        <v>0</v>
      </c>
      <c r="P1046" s="14">
        <f>'STable 2.1'!U23</f>
        <v>0</v>
      </c>
    </row>
    <row r="1047" spans="1:16" x14ac:dyDescent="0.2">
      <c r="A1047" s="382" t="str">
        <f>B1047&amp;"_"&amp;C1047&amp;"_"&amp;D1047</f>
        <v>1046_T2.1_Gross External Foreign Currency and Foreign-Currency-Linked Debt Position  (Other)</v>
      </c>
      <c r="B1047" s="383" t="s">
        <v>2069</v>
      </c>
      <c r="C1047" s="384" t="s">
        <v>2828</v>
      </c>
      <c r="D1047" s="385" t="s">
        <v>4296</v>
      </c>
      <c r="E1047" s="537" t="str">
        <f>B1047&amp;"_"&amp;C1047&amp;"_"&amp;F1047&amp;", "&amp;H1047</f>
        <v>1046_T2.1_Gross External Foreign Currency and Foreign-Currency-Linked Debt Position, Other</v>
      </c>
      <c r="F1047" s="385" t="s">
        <v>4378</v>
      </c>
      <c r="G1047" s="385"/>
      <c r="H1047" s="385" t="s">
        <v>189</v>
      </c>
      <c r="I1047" s="385"/>
      <c r="J1047" s="514">
        <f t="shared" si="203"/>
        <v>0</v>
      </c>
      <c r="K1047" s="315" t="s">
        <v>1256</v>
      </c>
      <c r="L1047">
        <f t="shared" si="204"/>
        <v>6</v>
      </c>
      <c r="M1047" s="14">
        <f>'STable 2.1'!F24</f>
        <v>0</v>
      </c>
      <c r="N1047" s="14">
        <f>'STable 2.1'!K24</f>
        <v>0</v>
      </c>
      <c r="O1047" s="14">
        <f>'STable 2.1'!P24</f>
        <v>0</v>
      </c>
      <c r="P1047" s="14">
        <f>'STable 2.1'!U24</f>
        <v>0</v>
      </c>
    </row>
    <row r="1048" spans="1:16" x14ac:dyDescent="0.2">
      <c r="A1048" s="360" t="str">
        <f>B1048&amp;"_"&amp;C1048&amp;"_"&amp;D1048</f>
        <v>1047_T3.1_General Government</v>
      </c>
      <c r="B1048" s="367" t="s">
        <v>2070</v>
      </c>
      <c r="C1048" s="377" t="s">
        <v>15</v>
      </c>
      <c r="D1048" s="338" t="s">
        <v>27</v>
      </c>
      <c r="E1048" s="545" t="str">
        <f>B1048&amp;"_"&amp;C1048&amp;"_"&amp;F1048</f>
        <v>1047_T3.1_General Government</v>
      </c>
      <c r="F1048" s="338" t="s">
        <v>27</v>
      </c>
      <c r="G1048" s="338"/>
      <c r="H1048" s="338"/>
      <c r="I1048" s="338"/>
      <c r="J1048" s="463">
        <f t="shared" si="203"/>
        <v>0</v>
      </c>
      <c r="K1048" s="311" t="s">
        <v>1267</v>
      </c>
      <c r="L1048">
        <f t="shared" si="204"/>
        <v>6</v>
      </c>
      <c r="M1048" s="14">
        <f>'STable 3.1'!B6</f>
        <v>0</v>
      </c>
      <c r="N1048" s="14">
        <f>'STable 3.1'!C6</f>
        <v>0</v>
      </c>
      <c r="O1048" s="14">
        <f>'STable 3.1'!D6</f>
        <v>0</v>
      </c>
      <c r="P1048" s="14">
        <f>'STable 3.1'!E6</f>
        <v>0</v>
      </c>
    </row>
    <row r="1049" spans="1:16" x14ac:dyDescent="0.2">
      <c r="A1049" s="360" t="str">
        <f>B1049&amp;"_"&amp;C1049&amp;"_"&amp;".. "&amp;D1049</f>
        <v>1048_T3.1_.. Short-term debt on an original maturity basis</v>
      </c>
      <c r="B1049" s="367" t="s">
        <v>2071</v>
      </c>
      <c r="C1049" s="377" t="s">
        <v>15</v>
      </c>
      <c r="D1049" s="339" t="s">
        <v>196</v>
      </c>
      <c r="E1049" s="545" t="str">
        <f>B1049&amp;"_"&amp;C1049&amp;"_"&amp;F1049&amp;", "&amp;G1049</f>
        <v>1048_T3.1_General Government, Short-term debt on an original maturity basis</v>
      </c>
      <c r="F1049" s="338" t="s">
        <v>27</v>
      </c>
      <c r="G1049" s="494" t="s">
        <v>196</v>
      </c>
      <c r="H1049" s="339"/>
      <c r="I1049" s="339"/>
      <c r="J1049" s="463">
        <f t="shared" si="203"/>
        <v>0</v>
      </c>
      <c r="K1049" s="311" t="s">
        <v>1268</v>
      </c>
      <c r="L1049">
        <f t="shared" si="204"/>
        <v>6</v>
      </c>
      <c r="M1049" s="14">
        <f>'STable 3.1'!B7</f>
        <v>0</v>
      </c>
      <c r="N1049" s="14">
        <f>'STable 3.1'!C7</f>
        <v>0</v>
      </c>
      <c r="O1049" s="14">
        <f>'STable 3.1'!D7</f>
        <v>0</v>
      </c>
      <c r="P1049" s="14">
        <f>'STable 3.1'!E7</f>
        <v>0</v>
      </c>
    </row>
    <row r="1050" spans="1:16" x14ac:dyDescent="0.2">
      <c r="A1050" s="360" t="str">
        <f>B1050&amp;"_"&amp;C1050&amp;"_"&amp;".... "&amp;D1050</f>
        <v>1049_T3.1_.... Currency and deposits 4/</v>
      </c>
      <c r="B1050" s="367" t="s">
        <v>2072</v>
      </c>
      <c r="C1050" s="377" t="s">
        <v>15</v>
      </c>
      <c r="D1050" s="340" t="s">
        <v>53</v>
      </c>
      <c r="E1050" s="545" t="str">
        <f>B1050&amp;"_"&amp;C1050&amp;"_"&amp;F1050&amp;", "&amp;G1050&amp;", "&amp;H1050</f>
        <v>1049_T3.1_General Government, Short-term debt on an original maturity basis, Currency and deposits</v>
      </c>
      <c r="F1050" s="338" t="s">
        <v>27</v>
      </c>
      <c r="G1050" s="494" t="s">
        <v>196</v>
      </c>
      <c r="H1050" s="496" t="s">
        <v>203</v>
      </c>
      <c r="I1050" s="496"/>
      <c r="J1050" s="463">
        <f t="shared" si="203"/>
        <v>0</v>
      </c>
      <c r="K1050" s="311" t="s">
        <v>1269</v>
      </c>
      <c r="L1050">
        <f t="shared" si="204"/>
        <v>6</v>
      </c>
      <c r="M1050" s="14">
        <f>'STable 3.1'!B8</f>
        <v>0</v>
      </c>
      <c r="N1050" s="14">
        <f>'STable 3.1'!C8</f>
        <v>0</v>
      </c>
      <c r="O1050" s="14">
        <f>'STable 3.1'!D8</f>
        <v>0</v>
      </c>
      <c r="P1050" s="14">
        <f>'STable 3.1'!E8</f>
        <v>0</v>
      </c>
    </row>
    <row r="1051" spans="1:16" x14ac:dyDescent="0.2">
      <c r="A1051" s="360" t="str">
        <f>B1051&amp;"_"&amp;C1051&amp;"_"&amp;".... "&amp;D1051</f>
        <v>1050_T3.1_.... Debt securities</v>
      </c>
      <c r="B1051" s="367" t="s">
        <v>2073</v>
      </c>
      <c r="C1051" s="377" t="s">
        <v>15</v>
      </c>
      <c r="D1051" s="340" t="s">
        <v>37</v>
      </c>
      <c r="E1051" s="545" t="str">
        <f t="shared" ref="E1051:E1054" si="205">B1051&amp;"_"&amp;C1051&amp;"_"&amp;F1051&amp;", "&amp;G1051&amp;", "&amp;H1051</f>
        <v>1050_T3.1_General Government, Short-term debt on an original maturity basis, Debt securities</v>
      </c>
      <c r="F1051" s="338" t="s">
        <v>27</v>
      </c>
      <c r="G1051" s="494" t="s">
        <v>196</v>
      </c>
      <c r="H1051" s="496" t="s">
        <v>37</v>
      </c>
      <c r="I1051" s="496"/>
      <c r="J1051" s="463">
        <f t="shared" si="203"/>
        <v>0</v>
      </c>
      <c r="K1051" s="311" t="s">
        <v>1270</v>
      </c>
      <c r="L1051">
        <f t="shared" si="204"/>
        <v>6</v>
      </c>
      <c r="M1051" s="14">
        <f>'STable 3.1'!B9</f>
        <v>0</v>
      </c>
      <c r="N1051" s="14">
        <f>'STable 3.1'!C9</f>
        <v>0</v>
      </c>
      <c r="O1051" s="14">
        <f>'STable 3.1'!D9</f>
        <v>0</v>
      </c>
      <c r="P1051" s="14">
        <f>'STable 3.1'!E9</f>
        <v>0</v>
      </c>
    </row>
    <row r="1052" spans="1:16" x14ac:dyDescent="0.2">
      <c r="A1052" s="360" t="str">
        <f>B1052&amp;"_"&amp;C1052&amp;"_"&amp;".... "&amp;D1052</f>
        <v>1051_T3.1_.... Loans</v>
      </c>
      <c r="B1052" s="367" t="s">
        <v>2074</v>
      </c>
      <c r="C1052" s="377" t="s">
        <v>15</v>
      </c>
      <c r="D1052" s="340" t="s">
        <v>2</v>
      </c>
      <c r="E1052" s="545" t="str">
        <f t="shared" si="205"/>
        <v>1051_T3.1_General Government, Short-term debt on an original maturity basis, Loans</v>
      </c>
      <c r="F1052" s="338" t="s">
        <v>27</v>
      </c>
      <c r="G1052" s="494" t="s">
        <v>196</v>
      </c>
      <c r="H1052" s="496" t="s">
        <v>2</v>
      </c>
      <c r="I1052" s="496"/>
      <c r="J1052" s="463">
        <f t="shared" si="203"/>
        <v>0</v>
      </c>
      <c r="K1052" s="311" t="s">
        <v>1271</v>
      </c>
      <c r="L1052">
        <f t="shared" si="204"/>
        <v>6</v>
      </c>
      <c r="M1052" s="14">
        <f>'STable 3.1'!B10</f>
        <v>0</v>
      </c>
      <c r="N1052" s="14">
        <f>'STable 3.1'!C10</f>
        <v>0</v>
      </c>
      <c r="O1052" s="14">
        <f>'STable 3.1'!D10</f>
        <v>0</v>
      </c>
      <c r="P1052" s="14">
        <f>'STable 3.1'!E10</f>
        <v>0</v>
      </c>
    </row>
    <row r="1053" spans="1:16" x14ac:dyDescent="0.2">
      <c r="A1053" s="360" t="str">
        <f>B1053&amp;"_"&amp;C1053&amp;"_"&amp;".... "&amp;D1053</f>
        <v>1052_T3.1_.... Trade credit and advances</v>
      </c>
      <c r="B1053" s="367" t="s">
        <v>2075</v>
      </c>
      <c r="C1053" s="377" t="s">
        <v>15</v>
      </c>
      <c r="D1053" s="340" t="s">
        <v>38</v>
      </c>
      <c r="E1053" s="545" t="str">
        <f t="shared" si="205"/>
        <v>1052_T3.1_General Government, Short-term debt on an original maturity basis, Trade credit and advances</v>
      </c>
      <c r="F1053" s="338" t="s">
        <v>27</v>
      </c>
      <c r="G1053" s="494" t="s">
        <v>196</v>
      </c>
      <c r="H1053" s="496" t="s">
        <v>38</v>
      </c>
      <c r="I1053" s="496"/>
      <c r="J1053" s="463">
        <f t="shared" si="203"/>
        <v>0</v>
      </c>
      <c r="K1053" s="311" t="s">
        <v>1272</v>
      </c>
      <c r="L1053">
        <f t="shared" si="204"/>
        <v>6</v>
      </c>
      <c r="M1053" s="14">
        <f>'STable 3.1'!B11</f>
        <v>0</v>
      </c>
      <c r="N1053" s="14">
        <f>'STable 3.1'!C11</f>
        <v>0</v>
      </c>
      <c r="O1053" s="14">
        <f>'STable 3.1'!D11</f>
        <v>0</v>
      </c>
      <c r="P1053" s="14">
        <f>'STable 3.1'!E11</f>
        <v>0</v>
      </c>
    </row>
    <row r="1054" spans="1:16" x14ac:dyDescent="0.2">
      <c r="A1054" s="360" t="str">
        <f>B1054&amp;"_"&amp;C1054&amp;"_"&amp;".... "&amp;D1054</f>
        <v>1053_T3.1_.... Other debt liabilities 5/ 6/</v>
      </c>
      <c r="B1054" s="367" t="s">
        <v>2076</v>
      </c>
      <c r="C1054" s="377" t="s">
        <v>15</v>
      </c>
      <c r="D1054" s="340" t="s">
        <v>54</v>
      </c>
      <c r="E1054" s="545" t="str">
        <f t="shared" si="205"/>
        <v>1053_T3.1_General Government, Short-term debt on an original maturity basis, Other debt liabilities</v>
      </c>
      <c r="F1054" s="338" t="s">
        <v>27</v>
      </c>
      <c r="G1054" s="494" t="s">
        <v>196</v>
      </c>
      <c r="H1054" s="496" t="s">
        <v>4329</v>
      </c>
      <c r="I1054" s="496"/>
      <c r="J1054" s="463">
        <f t="shared" si="203"/>
        <v>0</v>
      </c>
      <c r="K1054" s="311" t="s">
        <v>1273</v>
      </c>
      <c r="L1054">
        <f t="shared" si="204"/>
        <v>6</v>
      </c>
      <c r="M1054" s="14">
        <f>'STable 3.1'!B12</f>
        <v>0</v>
      </c>
      <c r="N1054" s="14">
        <f>'STable 3.1'!C12</f>
        <v>0</v>
      </c>
      <c r="O1054" s="14">
        <f>'STable 3.1'!D12</f>
        <v>0</v>
      </c>
      <c r="P1054" s="14">
        <f>'STable 3.1'!E12</f>
        <v>0</v>
      </c>
    </row>
    <row r="1055" spans="1:16" x14ac:dyDescent="0.2">
      <c r="A1055" s="360" t="str">
        <f>B1055&amp;"_"&amp;C1055&amp;"_"&amp;".. "&amp;D1055</f>
        <v>1054_T3.1_.. Long-term debt obligations due for payment within one year or less</v>
      </c>
      <c r="B1055" s="367" t="s">
        <v>2077</v>
      </c>
      <c r="C1055" s="377" t="s">
        <v>15</v>
      </c>
      <c r="D1055" s="339" t="s">
        <v>197</v>
      </c>
      <c r="E1055" s="545" t="str">
        <f>B1055&amp;"_"&amp;C1055&amp;"_"&amp;F1055&amp;", "&amp;G1055</f>
        <v>1054_T3.1_General Government, Long-term debt obligations due for payment within one year or less</v>
      </c>
      <c r="F1055" s="338" t="s">
        <v>27</v>
      </c>
      <c r="G1055" s="494" t="s">
        <v>197</v>
      </c>
      <c r="H1055" s="493"/>
      <c r="I1055" s="493"/>
      <c r="J1055" s="463">
        <f t="shared" si="203"/>
        <v>0</v>
      </c>
      <c r="K1055" s="311" t="s">
        <v>1274</v>
      </c>
      <c r="L1055">
        <f t="shared" si="204"/>
        <v>6</v>
      </c>
      <c r="M1055" s="14">
        <f>'STable 3.1'!B13</f>
        <v>0</v>
      </c>
      <c r="N1055" s="14">
        <f>'STable 3.1'!C13</f>
        <v>0</v>
      </c>
      <c r="O1055" s="14">
        <f>'STable 3.1'!D13</f>
        <v>0</v>
      </c>
      <c r="P1055" s="14">
        <f>'STable 3.1'!E13</f>
        <v>0</v>
      </c>
    </row>
    <row r="1056" spans="1:16" x14ac:dyDescent="0.2">
      <c r="A1056" s="360" t="str">
        <f>B1056&amp;"_"&amp;C1056&amp;"_"&amp;".... "&amp;D1056</f>
        <v>1055_T3.1_.... Currency and deposits 4/</v>
      </c>
      <c r="B1056" s="367" t="s">
        <v>2078</v>
      </c>
      <c r="C1056" s="377" t="s">
        <v>15</v>
      </c>
      <c r="D1056" s="340" t="s">
        <v>53</v>
      </c>
      <c r="E1056" s="545" t="str">
        <f>B1056&amp;"_"&amp;C1056&amp;"_"&amp;F1056&amp;", "&amp;G1056&amp;", "&amp;H1056</f>
        <v>1055_T3.1_General Government, Long-term debt obligations due for payment within one year or less, Currency and deposits</v>
      </c>
      <c r="F1056" s="338" t="s">
        <v>27</v>
      </c>
      <c r="G1056" s="494" t="s">
        <v>197</v>
      </c>
      <c r="H1056" s="496" t="s">
        <v>203</v>
      </c>
      <c r="I1056" s="496"/>
      <c r="J1056" s="463">
        <f t="shared" si="203"/>
        <v>0</v>
      </c>
      <c r="K1056" s="311" t="s">
        <v>1275</v>
      </c>
      <c r="L1056">
        <f t="shared" si="204"/>
        <v>6</v>
      </c>
      <c r="M1056" s="14">
        <f>'STable 3.1'!B14</f>
        <v>0</v>
      </c>
      <c r="N1056" s="14">
        <f>'STable 3.1'!C14</f>
        <v>0</v>
      </c>
      <c r="O1056" s="14">
        <f>'STable 3.1'!D14</f>
        <v>0</v>
      </c>
      <c r="P1056" s="14">
        <f>'STable 3.1'!E14</f>
        <v>0</v>
      </c>
    </row>
    <row r="1057" spans="1:16" x14ac:dyDescent="0.2">
      <c r="A1057" s="360" t="str">
        <f>B1057&amp;"_"&amp;C1057&amp;"_"&amp;".... "&amp;D1057</f>
        <v>1056_T3.1_.... Debt securities</v>
      </c>
      <c r="B1057" s="367" t="s">
        <v>2079</v>
      </c>
      <c r="C1057" s="377" t="s">
        <v>15</v>
      </c>
      <c r="D1057" s="340" t="s">
        <v>37</v>
      </c>
      <c r="E1057" s="545" t="str">
        <f>B1057&amp;"_"&amp;C1057&amp;"_"&amp;F1057&amp;", "&amp;G1057&amp;", "&amp;H1057</f>
        <v>1056_T3.1_General Government, Long-term debt obligations due for payment within one year or less, Debt securities</v>
      </c>
      <c r="F1057" s="338" t="s">
        <v>27</v>
      </c>
      <c r="G1057" s="494" t="s">
        <v>197</v>
      </c>
      <c r="H1057" s="496" t="s">
        <v>37</v>
      </c>
      <c r="I1057" s="496"/>
      <c r="J1057" s="463">
        <f t="shared" si="203"/>
        <v>0</v>
      </c>
      <c r="K1057" s="311" t="s">
        <v>1276</v>
      </c>
      <c r="L1057">
        <f t="shared" si="204"/>
        <v>6</v>
      </c>
      <c r="M1057" s="14">
        <f>'STable 3.1'!B15</f>
        <v>0</v>
      </c>
      <c r="N1057" s="14">
        <f>'STable 3.1'!C15</f>
        <v>0</v>
      </c>
      <c r="O1057" s="14">
        <f>'STable 3.1'!D15</f>
        <v>0</v>
      </c>
      <c r="P1057" s="14">
        <f>'STable 3.1'!E15</f>
        <v>0</v>
      </c>
    </row>
    <row r="1058" spans="1:16" x14ac:dyDescent="0.2">
      <c r="A1058" s="360" t="str">
        <f>B1058&amp;"_"&amp;C1058&amp;"_"&amp;".... "&amp;D1058</f>
        <v>1057_T3.1_.... Loans</v>
      </c>
      <c r="B1058" s="367" t="s">
        <v>2080</v>
      </c>
      <c r="C1058" s="377" t="s">
        <v>15</v>
      </c>
      <c r="D1058" s="340" t="s">
        <v>2</v>
      </c>
      <c r="E1058" s="545" t="str">
        <f t="shared" ref="E1058:E1060" si="206">B1058&amp;"_"&amp;C1058&amp;"_"&amp;F1058&amp;", "&amp;G1058&amp;", "&amp;H1058</f>
        <v>1057_T3.1_General Government, Long-term debt obligations due for payment within one year or less, Loans</v>
      </c>
      <c r="F1058" s="338" t="s">
        <v>27</v>
      </c>
      <c r="G1058" s="494" t="s">
        <v>197</v>
      </c>
      <c r="H1058" s="496" t="s">
        <v>2</v>
      </c>
      <c r="I1058" s="496"/>
      <c r="J1058" s="463">
        <f t="shared" si="203"/>
        <v>0</v>
      </c>
      <c r="K1058" s="311" t="s">
        <v>1277</v>
      </c>
      <c r="L1058">
        <f t="shared" si="204"/>
        <v>6</v>
      </c>
      <c r="M1058" s="14">
        <f>'STable 3.1'!B16</f>
        <v>0</v>
      </c>
      <c r="N1058" s="14">
        <f>'STable 3.1'!C16</f>
        <v>0</v>
      </c>
      <c r="O1058" s="14">
        <f>'STable 3.1'!D16</f>
        <v>0</v>
      </c>
      <c r="P1058" s="14">
        <f>'STable 3.1'!E16</f>
        <v>0</v>
      </c>
    </row>
    <row r="1059" spans="1:16" x14ac:dyDescent="0.2">
      <c r="A1059" s="360" t="str">
        <f>B1059&amp;"_"&amp;C1059&amp;"_"&amp;".... "&amp;D1059</f>
        <v>1058_T3.1_.... Trade credit and advances</v>
      </c>
      <c r="B1059" s="367" t="s">
        <v>2081</v>
      </c>
      <c r="C1059" s="377" t="s">
        <v>15</v>
      </c>
      <c r="D1059" s="340" t="s">
        <v>38</v>
      </c>
      <c r="E1059" s="545" t="str">
        <f t="shared" si="206"/>
        <v>1058_T3.1_General Government, Long-term debt obligations due for payment within one year or less, Trade credit and advances</v>
      </c>
      <c r="F1059" s="338" t="s">
        <v>27</v>
      </c>
      <c r="G1059" s="494" t="s">
        <v>197</v>
      </c>
      <c r="H1059" s="496" t="s">
        <v>38</v>
      </c>
      <c r="I1059" s="496"/>
      <c r="J1059" s="463">
        <f t="shared" si="203"/>
        <v>0</v>
      </c>
      <c r="K1059" s="311" t="s">
        <v>1278</v>
      </c>
      <c r="L1059">
        <f t="shared" si="204"/>
        <v>6</v>
      </c>
      <c r="M1059" s="14">
        <f>'STable 3.1'!B17</f>
        <v>0</v>
      </c>
      <c r="N1059" s="14">
        <f>'STable 3.1'!C17</f>
        <v>0</v>
      </c>
      <c r="O1059" s="14">
        <f>'STable 3.1'!D17</f>
        <v>0</v>
      </c>
      <c r="P1059" s="14">
        <f>'STable 3.1'!E17</f>
        <v>0</v>
      </c>
    </row>
    <row r="1060" spans="1:16" x14ac:dyDescent="0.2">
      <c r="A1060" s="360" t="str">
        <f>B1060&amp;"_"&amp;C1060&amp;"_"&amp;".... "&amp;D1060</f>
        <v>1059_T3.1_.... Other debt liabilities 5/</v>
      </c>
      <c r="B1060" s="367" t="s">
        <v>2082</v>
      </c>
      <c r="C1060" s="377" t="s">
        <v>15</v>
      </c>
      <c r="D1060" s="340" t="s">
        <v>28</v>
      </c>
      <c r="E1060" s="545" t="str">
        <f t="shared" si="206"/>
        <v>1059_T3.1_General Government, Long-term debt obligations due for payment within one year or less, Other debt liabilities</v>
      </c>
      <c r="F1060" s="338" t="s">
        <v>27</v>
      </c>
      <c r="G1060" s="494" t="s">
        <v>197</v>
      </c>
      <c r="H1060" s="496" t="s">
        <v>4329</v>
      </c>
      <c r="I1060" s="496"/>
      <c r="J1060" s="463">
        <f t="shared" si="203"/>
        <v>0</v>
      </c>
      <c r="K1060" s="311" t="s">
        <v>1279</v>
      </c>
      <c r="L1060">
        <f t="shared" si="204"/>
        <v>6</v>
      </c>
      <c r="M1060" s="14">
        <f>'STable 3.1'!B18</f>
        <v>0</v>
      </c>
      <c r="N1060" s="14">
        <f>'STable 3.1'!C18</f>
        <v>0</v>
      </c>
      <c r="O1060" s="14">
        <f>'STable 3.1'!D18</f>
        <v>0</v>
      </c>
      <c r="P1060" s="14">
        <f>'STable 3.1'!E18</f>
        <v>0</v>
      </c>
    </row>
    <row r="1061" spans="1:16" x14ac:dyDescent="0.2">
      <c r="A1061" s="360" t="str">
        <f>B1061&amp;"_"&amp;C1061&amp;"_"&amp;D1061</f>
        <v>1060_T3.1_Central Bank</v>
      </c>
      <c r="B1061" s="367" t="s">
        <v>2083</v>
      </c>
      <c r="C1061" s="377" t="s">
        <v>15</v>
      </c>
      <c r="D1061" s="338" t="s">
        <v>55</v>
      </c>
      <c r="E1061" s="545" t="str">
        <f>B1061&amp;"_"&amp;C1061&amp;"_"&amp;F1061</f>
        <v>1060_T3.1_Central Bank</v>
      </c>
      <c r="F1061" s="338" t="s">
        <v>55</v>
      </c>
      <c r="G1061" s="338"/>
      <c r="H1061" s="338"/>
      <c r="I1061" s="338"/>
      <c r="J1061" s="463">
        <f t="shared" si="203"/>
        <v>0</v>
      </c>
      <c r="K1061" s="311" t="s">
        <v>1280</v>
      </c>
      <c r="L1061">
        <f t="shared" si="204"/>
        <v>6</v>
      </c>
      <c r="M1061" s="14">
        <f>'STable 3.1'!B19</f>
        <v>0</v>
      </c>
      <c r="N1061" s="14">
        <f>'STable 3.1'!C19</f>
        <v>0</v>
      </c>
      <c r="O1061" s="14">
        <f>'STable 3.1'!D19</f>
        <v>0</v>
      </c>
      <c r="P1061" s="14">
        <f>'STable 3.1'!E19</f>
        <v>0</v>
      </c>
    </row>
    <row r="1062" spans="1:16" x14ac:dyDescent="0.2">
      <c r="A1062" s="360" t="str">
        <f>B1062&amp;"_"&amp;C1062&amp;"_"&amp;".. "&amp;D1062</f>
        <v>1061_T3.1_.. Short-term debt on an original maturity basis</v>
      </c>
      <c r="B1062" s="367" t="s">
        <v>2084</v>
      </c>
      <c r="C1062" s="377" t="s">
        <v>15</v>
      </c>
      <c r="D1062" s="339" t="s">
        <v>196</v>
      </c>
      <c r="E1062" s="545" t="str">
        <f>B1062&amp;"_"&amp;C1062&amp;"_"&amp;F1062&amp;", "&amp;G1062</f>
        <v>1061_T3.1_Central Bank, Short-term debt on an original maturity basis</v>
      </c>
      <c r="F1062" s="338" t="s">
        <v>55</v>
      </c>
      <c r="G1062" s="494" t="s">
        <v>196</v>
      </c>
      <c r="H1062" s="339"/>
      <c r="I1062" s="339"/>
      <c r="J1062" s="463">
        <f t="shared" si="203"/>
        <v>0</v>
      </c>
      <c r="K1062" s="311" t="s">
        <v>1281</v>
      </c>
      <c r="L1062">
        <f t="shared" si="204"/>
        <v>6</v>
      </c>
      <c r="M1062" s="14">
        <f>'STable 3.1'!B20</f>
        <v>0</v>
      </c>
      <c r="N1062" s="14">
        <f>'STable 3.1'!C20</f>
        <v>0</v>
      </c>
      <c r="O1062" s="14">
        <f>'STable 3.1'!D20</f>
        <v>0</v>
      </c>
      <c r="P1062" s="14">
        <f>'STable 3.1'!E20</f>
        <v>0</v>
      </c>
    </row>
    <row r="1063" spans="1:16" x14ac:dyDescent="0.2">
      <c r="A1063" s="360" t="str">
        <f>B1063&amp;"_"&amp;C1063&amp;"_"&amp;".... "&amp;D1063</f>
        <v>1062_T3.1_.... Currency and deposits 4/</v>
      </c>
      <c r="B1063" s="367" t="s">
        <v>2085</v>
      </c>
      <c r="C1063" s="377" t="s">
        <v>15</v>
      </c>
      <c r="D1063" s="340" t="s">
        <v>53</v>
      </c>
      <c r="E1063" s="545" t="str">
        <f>B1063&amp;"_"&amp;C1063&amp;"_"&amp;F1063&amp;", "&amp;G1063&amp;", "&amp;H1063</f>
        <v>1062_T3.1_Central Bank, Short-term debt on an original maturity basis, Currency and deposits</v>
      </c>
      <c r="F1063" s="338" t="s">
        <v>55</v>
      </c>
      <c r="G1063" s="494" t="s">
        <v>196</v>
      </c>
      <c r="H1063" s="496" t="s">
        <v>203</v>
      </c>
      <c r="I1063" s="496"/>
      <c r="J1063" s="463">
        <f t="shared" si="203"/>
        <v>0</v>
      </c>
      <c r="K1063" s="311" t="s">
        <v>1282</v>
      </c>
      <c r="L1063">
        <f t="shared" si="204"/>
        <v>6</v>
      </c>
      <c r="M1063" s="14">
        <f>'STable 3.1'!B21</f>
        <v>0</v>
      </c>
      <c r="N1063" s="14">
        <f>'STable 3.1'!C21</f>
        <v>0</v>
      </c>
      <c r="O1063" s="14">
        <f>'STable 3.1'!D21</f>
        <v>0</v>
      </c>
      <c r="P1063" s="14">
        <f>'STable 3.1'!E21</f>
        <v>0</v>
      </c>
    </row>
    <row r="1064" spans="1:16" x14ac:dyDescent="0.2">
      <c r="A1064" s="360" t="str">
        <f>B1064&amp;"_"&amp;C1064&amp;"_"&amp;".... "&amp;D1064</f>
        <v>1063_T3.1_.... Debt securities</v>
      </c>
      <c r="B1064" s="367" t="s">
        <v>2086</v>
      </c>
      <c r="C1064" s="377" t="s">
        <v>15</v>
      </c>
      <c r="D1064" s="340" t="s">
        <v>37</v>
      </c>
      <c r="E1064" s="545" t="str">
        <f t="shared" ref="E1064:E1067" si="207">B1064&amp;"_"&amp;C1064&amp;"_"&amp;F1064&amp;", "&amp;G1064&amp;", "&amp;H1064</f>
        <v>1063_T3.1_Central Bank, Short-term debt on an original maturity basis, Debt securities</v>
      </c>
      <c r="F1064" s="338" t="s">
        <v>55</v>
      </c>
      <c r="G1064" s="494" t="s">
        <v>196</v>
      </c>
      <c r="H1064" s="496" t="s">
        <v>37</v>
      </c>
      <c r="I1064" s="496"/>
      <c r="J1064" s="463">
        <f t="shared" si="203"/>
        <v>0</v>
      </c>
      <c r="K1064" s="311" t="s">
        <v>1283</v>
      </c>
      <c r="L1064">
        <f t="shared" si="204"/>
        <v>6</v>
      </c>
      <c r="M1064" s="14">
        <f>'STable 3.1'!B22</f>
        <v>0</v>
      </c>
      <c r="N1064" s="14">
        <f>'STable 3.1'!C22</f>
        <v>0</v>
      </c>
      <c r="O1064" s="14">
        <f>'STable 3.1'!D22</f>
        <v>0</v>
      </c>
      <c r="P1064" s="14">
        <f>'STable 3.1'!E22</f>
        <v>0</v>
      </c>
    </row>
    <row r="1065" spans="1:16" x14ac:dyDescent="0.2">
      <c r="A1065" s="360" t="str">
        <f>B1065&amp;"_"&amp;C1065&amp;"_"&amp;".... "&amp;D1065</f>
        <v>1064_T3.1_.... Loans</v>
      </c>
      <c r="B1065" s="367" t="s">
        <v>2087</v>
      </c>
      <c r="C1065" s="377" t="s">
        <v>15</v>
      </c>
      <c r="D1065" s="340" t="s">
        <v>2</v>
      </c>
      <c r="E1065" s="545" t="str">
        <f t="shared" si="207"/>
        <v>1064_T3.1_Central Bank, Short-term debt on an original maturity basis, Loans</v>
      </c>
      <c r="F1065" s="338" t="s">
        <v>55</v>
      </c>
      <c r="G1065" s="494" t="s">
        <v>196</v>
      </c>
      <c r="H1065" s="496" t="s">
        <v>2</v>
      </c>
      <c r="I1065" s="496"/>
      <c r="J1065" s="463">
        <f t="shared" si="203"/>
        <v>0</v>
      </c>
      <c r="K1065" s="311" t="s">
        <v>1284</v>
      </c>
      <c r="L1065">
        <f t="shared" si="204"/>
        <v>6</v>
      </c>
      <c r="M1065" s="14">
        <f>'STable 3.1'!B23</f>
        <v>0</v>
      </c>
      <c r="N1065" s="14">
        <f>'STable 3.1'!C23</f>
        <v>0</v>
      </c>
      <c r="O1065" s="14">
        <f>'STable 3.1'!D23</f>
        <v>0</v>
      </c>
      <c r="P1065" s="14">
        <f>'STable 3.1'!E23</f>
        <v>0</v>
      </c>
    </row>
    <row r="1066" spans="1:16" x14ac:dyDescent="0.2">
      <c r="A1066" s="360" t="str">
        <f>B1066&amp;"_"&amp;C1066&amp;"_"&amp;".... "&amp;D1066</f>
        <v>1065_T3.1_.... Trade credit and advances</v>
      </c>
      <c r="B1066" s="367" t="s">
        <v>2088</v>
      </c>
      <c r="C1066" s="377" t="s">
        <v>15</v>
      </c>
      <c r="D1066" s="340" t="s">
        <v>38</v>
      </c>
      <c r="E1066" s="545" t="str">
        <f t="shared" si="207"/>
        <v>1065_T3.1_Central Bank, Short-term debt on an original maturity basis, Trade credit and advances</v>
      </c>
      <c r="F1066" s="338" t="s">
        <v>55</v>
      </c>
      <c r="G1066" s="494" t="s">
        <v>196</v>
      </c>
      <c r="H1066" s="496" t="s">
        <v>38</v>
      </c>
      <c r="I1066" s="496"/>
      <c r="J1066" s="463">
        <f t="shared" si="203"/>
        <v>0</v>
      </c>
      <c r="K1066" s="311" t="s">
        <v>1285</v>
      </c>
      <c r="L1066">
        <f t="shared" si="204"/>
        <v>6</v>
      </c>
      <c r="M1066" s="14">
        <f>'STable 3.1'!B24</f>
        <v>0</v>
      </c>
      <c r="N1066" s="14">
        <f>'STable 3.1'!C24</f>
        <v>0</v>
      </c>
      <c r="O1066" s="14">
        <f>'STable 3.1'!D24</f>
        <v>0</v>
      </c>
      <c r="P1066" s="14">
        <f>'STable 3.1'!E24</f>
        <v>0</v>
      </c>
    </row>
    <row r="1067" spans="1:16" x14ac:dyDescent="0.2">
      <c r="A1067" s="360" t="str">
        <f>B1067&amp;"_"&amp;C1067&amp;"_"&amp;".... "&amp;D1067</f>
        <v>1066_T3.1_.... Other debt liabilities 5/ 6/</v>
      </c>
      <c r="B1067" s="367" t="s">
        <v>2089</v>
      </c>
      <c r="C1067" s="377" t="s">
        <v>15</v>
      </c>
      <c r="D1067" s="340" t="s">
        <v>54</v>
      </c>
      <c r="E1067" s="545" t="str">
        <f t="shared" si="207"/>
        <v>1066_T3.1_Central Bank, Short-term debt on an original maturity basis, Other debt liabilities</v>
      </c>
      <c r="F1067" s="338" t="s">
        <v>55</v>
      </c>
      <c r="G1067" s="494" t="s">
        <v>196</v>
      </c>
      <c r="H1067" s="496" t="s">
        <v>4329</v>
      </c>
      <c r="I1067" s="496"/>
      <c r="J1067" s="463">
        <f t="shared" si="203"/>
        <v>0</v>
      </c>
      <c r="K1067" s="311" t="s">
        <v>1286</v>
      </c>
      <c r="L1067">
        <f t="shared" si="204"/>
        <v>6</v>
      </c>
      <c r="M1067" s="14">
        <f>'STable 3.1'!B25</f>
        <v>0</v>
      </c>
      <c r="N1067" s="14">
        <f>'STable 3.1'!C25</f>
        <v>0</v>
      </c>
      <c r="O1067" s="14">
        <f>'STable 3.1'!D25</f>
        <v>0</v>
      </c>
      <c r="P1067" s="14">
        <f>'STable 3.1'!E25</f>
        <v>0</v>
      </c>
    </row>
    <row r="1068" spans="1:16" x14ac:dyDescent="0.2">
      <c r="A1068" s="360" t="str">
        <f>B1068&amp;"_"&amp;C1068&amp;"_"&amp;".. "&amp;D1068</f>
        <v>1067_T3.1_.. Long-term debt obligations due for payment within one year or less</v>
      </c>
      <c r="B1068" s="367" t="s">
        <v>2090</v>
      </c>
      <c r="C1068" s="377" t="s">
        <v>15</v>
      </c>
      <c r="D1068" s="339" t="s">
        <v>197</v>
      </c>
      <c r="E1068" s="545" t="str">
        <f>B1068&amp;"_"&amp;C1068&amp;"_"&amp;F1068&amp;", "&amp;G1068</f>
        <v>1067_T3.1_Central Bank, Long-term debt obligations due for payment within one year or less</v>
      </c>
      <c r="F1068" s="338" t="s">
        <v>55</v>
      </c>
      <c r="G1068" s="494" t="s">
        <v>197</v>
      </c>
      <c r="H1068" s="339"/>
      <c r="I1068" s="339"/>
      <c r="J1068" s="463">
        <f t="shared" si="203"/>
        <v>0</v>
      </c>
      <c r="K1068" s="311" t="s">
        <v>1287</v>
      </c>
      <c r="L1068">
        <f t="shared" si="204"/>
        <v>6</v>
      </c>
      <c r="M1068" s="14">
        <f>'STable 3.1'!B26</f>
        <v>0</v>
      </c>
      <c r="N1068" s="14">
        <f>'STable 3.1'!C26</f>
        <v>0</v>
      </c>
      <c r="O1068" s="14">
        <f>'STable 3.1'!D26</f>
        <v>0</v>
      </c>
      <c r="P1068" s="14">
        <f>'STable 3.1'!E26</f>
        <v>0</v>
      </c>
    </row>
    <row r="1069" spans="1:16" x14ac:dyDescent="0.2">
      <c r="A1069" s="360" t="str">
        <f>B1069&amp;"_"&amp;C1069&amp;"_"&amp;".... "&amp;D1069</f>
        <v>1068_T3.1_.... Currency and deposits 4/</v>
      </c>
      <c r="B1069" s="367" t="s">
        <v>2091</v>
      </c>
      <c r="C1069" s="377" t="s">
        <v>15</v>
      </c>
      <c r="D1069" s="340" t="s">
        <v>53</v>
      </c>
      <c r="E1069" s="545" t="str">
        <f>B1069&amp;"_"&amp;C1069&amp;"_"&amp;F1069&amp;", "&amp;G1069&amp;", "&amp;H1069</f>
        <v>1068_T3.1_Central Bank, Long-term debt obligations due for payment within one year or less, Currency and deposits</v>
      </c>
      <c r="F1069" s="338" t="s">
        <v>55</v>
      </c>
      <c r="G1069" s="494" t="s">
        <v>197</v>
      </c>
      <c r="H1069" s="496" t="s">
        <v>203</v>
      </c>
      <c r="I1069" s="496"/>
      <c r="J1069" s="463">
        <f t="shared" si="203"/>
        <v>0</v>
      </c>
      <c r="K1069" s="311" t="s">
        <v>1288</v>
      </c>
      <c r="L1069">
        <f t="shared" si="204"/>
        <v>6</v>
      </c>
      <c r="M1069" s="14">
        <f>'STable 3.1'!B27</f>
        <v>0</v>
      </c>
      <c r="N1069" s="14">
        <f>'STable 3.1'!C27</f>
        <v>0</v>
      </c>
      <c r="O1069" s="14">
        <f>'STable 3.1'!D27</f>
        <v>0</v>
      </c>
      <c r="P1069" s="14">
        <f>'STable 3.1'!E27</f>
        <v>0</v>
      </c>
    </row>
    <row r="1070" spans="1:16" x14ac:dyDescent="0.2">
      <c r="A1070" s="360" t="str">
        <f>B1070&amp;"_"&amp;C1070&amp;"_"&amp;".... "&amp;D1070</f>
        <v>1069_T3.1_.... Debt securities</v>
      </c>
      <c r="B1070" s="367" t="s">
        <v>2092</v>
      </c>
      <c r="C1070" s="377" t="s">
        <v>15</v>
      </c>
      <c r="D1070" s="340" t="s">
        <v>37</v>
      </c>
      <c r="E1070" s="545" t="str">
        <f>B1070&amp;"_"&amp;C1070&amp;"_"&amp;F1070&amp;", "&amp;G1070&amp;", "&amp;H1070</f>
        <v>1069_T3.1_Central Bank, Long-term debt obligations due for payment within one year or less, Debt securities</v>
      </c>
      <c r="F1070" s="338" t="s">
        <v>55</v>
      </c>
      <c r="G1070" s="494" t="s">
        <v>197</v>
      </c>
      <c r="H1070" s="496" t="s">
        <v>37</v>
      </c>
      <c r="I1070" s="496"/>
      <c r="J1070" s="463">
        <f t="shared" si="203"/>
        <v>0</v>
      </c>
      <c r="K1070" s="311" t="s">
        <v>1289</v>
      </c>
      <c r="L1070">
        <f t="shared" si="204"/>
        <v>6</v>
      </c>
      <c r="M1070" s="14">
        <f>'STable 3.1'!B28</f>
        <v>0</v>
      </c>
      <c r="N1070" s="14">
        <f>'STable 3.1'!C28</f>
        <v>0</v>
      </c>
      <c r="O1070" s="14">
        <f>'STable 3.1'!D28</f>
        <v>0</v>
      </c>
      <c r="P1070" s="14">
        <f>'STable 3.1'!E28</f>
        <v>0</v>
      </c>
    </row>
    <row r="1071" spans="1:16" x14ac:dyDescent="0.2">
      <c r="A1071" s="360" t="str">
        <f>B1071&amp;"_"&amp;C1071&amp;"_"&amp;".... "&amp;D1071</f>
        <v>1070_T3.1_.... Loans</v>
      </c>
      <c r="B1071" s="367" t="s">
        <v>2093</v>
      </c>
      <c r="C1071" s="377" t="s">
        <v>15</v>
      </c>
      <c r="D1071" s="340" t="s">
        <v>2</v>
      </c>
      <c r="E1071" s="545" t="str">
        <f t="shared" ref="E1071:E1073" si="208">B1071&amp;"_"&amp;C1071&amp;"_"&amp;F1071&amp;", "&amp;G1071&amp;", "&amp;H1071</f>
        <v>1070_T3.1_Central Bank, Long-term debt obligations due for payment within one year or less, Loans</v>
      </c>
      <c r="F1071" s="338" t="s">
        <v>55</v>
      </c>
      <c r="G1071" s="494" t="s">
        <v>197</v>
      </c>
      <c r="H1071" s="496" t="s">
        <v>2</v>
      </c>
      <c r="I1071" s="496"/>
      <c r="J1071" s="463">
        <f t="shared" si="203"/>
        <v>0</v>
      </c>
      <c r="K1071" s="311" t="s">
        <v>1290</v>
      </c>
      <c r="L1071">
        <f t="shared" si="204"/>
        <v>6</v>
      </c>
      <c r="M1071" s="14">
        <f>'STable 3.1'!B29</f>
        <v>0</v>
      </c>
      <c r="N1071" s="14">
        <f>'STable 3.1'!C29</f>
        <v>0</v>
      </c>
      <c r="O1071" s="14">
        <f>'STable 3.1'!D29</f>
        <v>0</v>
      </c>
      <c r="P1071" s="14">
        <f>'STable 3.1'!E29</f>
        <v>0</v>
      </c>
    </row>
    <row r="1072" spans="1:16" x14ac:dyDescent="0.2">
      <c r="A1072" s="360" t="str">
        <f>B1072&amp;"_"&amp;C1072&amp;"_"&amp;".... "&amp;D1072</f>
        <v>1071_T3.1_.... Trade credit and advances</v>
      </c>
      <c r="B1072" s="367" t="s">
        <v>2094</v>
      </c>
      <c r="C1072" s="377" t="s">
        <v>15</v>
      </c>
      <c r="D1072" s="340" t="s">
        <v>38</v>
      </c>
      <c r="E1072" s="545" t="str">
        <f t="shared" si="208"/>
        <v>1071_T3.1_Central Bank, Long-term debt obligations due for payment within one year or less, Trade credit and advances</v>
      </c>
      <c r="F1072" s="338" t="s">
        <v>55</v>
      </c>
      <c r="G1072" s="494" t="s">
        <v>197</v>
      </c>
      <c r="H1072" s="496" t="s">
        <v>38</v>
      </c>
      <c r="I1072" s="496"/>
      <c r="J1072" s="463">
        <f t="shared" si="203"/>
        <v>0</v>
      </c>
      <c r="K1072" s="311" t="s">
        <v>1291</v>
      </c>
      <c r="L1072">
        <f t="shared" si="204"/>
        <v>6</v>
      </c>
      <c r="M1072" s="14">
        <f>'STable 3.1'!B30</f>
        <v>0</v>
      </c>
      <c r="N1072" s="14">
        <f>'STable 3.1'!C30</f>
        <v>0</v>
      </c>
      <c r="O1072" s="14">
        <f>'STable 3.1'!D30</f>
        <v>0</v>
      </c>
      <c r="P1072" s="14">
        <f>'STable 3.1'!E30</f>
        <v>0</v>
      </c>
    </row>
    <row r="1073" spans="1:16" x14ac:dyDescent="0.2">
      <c r="A1073" s="360" t="str">
        <f>B1073&amp;"_"&amp;C1073&amp;"_"&amp;".... "&amp;D1073</f>
        <v>1072_T3.1_.... Other debt liabilities 5/</v>
      </c>
      <c r="B1073" s="367" t="s">
        <v>2095</v>
      </c>
      <c r="C1073" s="377" t="s">
        <v>15</v>
      </c>
      <c r="D1073" s="340" t="s">
        <v>28</v>
      </c>
      <c r="E1073" s="545" t="str">
        <f t="shared" si="208"/>
        <v>1072_T3.1_Central Bank, Long-term debt obligations due for payment within one year or less, Other debt liabilities</v>
      </c>
      <c r="F1073" s="338" t="s">
        <v>55</v>
      </c>
      <c r="G1073" s="494" t="s">
        <v>197</v>
      </c>
      <c r="H1073" s="496" t="s">
        <v>4329</v>
      </c>
      <c r="I1073" s="496"/>
      <c r="J1073" s="463">
        <f t="shared" si="203"/>
        <v>0</v>
      </c>
      <c r="K1073" s="311" t="s">
        <v>1292</v>
      </c>
      <c r="L1073">
        <f t="shared" si="204"/>
        <v>6</v>
      </c>
      <c r="M1073" s="14">
        <f>'STable 3.1'!B31</f>
        <v>0</v>
      </c>
      <c r="N1073" s="14">
        <f>'STable 3.1'!C31</f>
        <v>0</v>
      </c>
      <c r="O1073" s="14">
        <f>'STable 3.1'!D31</f>
        <v>0</v>
      </c>
      <c r="P1073" s="14">
        <f>'STable 3.1'!E31</f>
        <v>0</v>
      </c>
    </row>
    <row r="1074" spans="1:16" x14ac:dyDescent="0.2">
      <c r="A1074" s="360" t="str">
        <f>B1074&amp;"_"&amp;C1074&amp;"_"&amp;D1074</f>
        <v>1073_T3.1_Deposit-taking Corporations, except the Central Bank</v>
      </c>
      <c r="B1074" s="367" t="s">
        <v>2096</v>
      </c>
      <c r="C1074" s="377" t="s">
        <v>15</v>
      </c>
      <c r="D1074" s="338" t="s">
        <v>174</v>
      </c>
      <c r="E1074" s="545" t="str">
        <f>B1074&amp;"_"&amp;C1074&amp;"_"&amp;F1074</f>
        <v>1073_T3.1_Deposit-taking Corporations, except the Central Bank</v>
      </c>
      <c r="F1074" s="338" t="s">
        <v>174</v>
      </c>
      <c r="G1074" s="338"/>
      <c r="H1074" s="338"/>
      <c r="I1074" s="338"/>
      <c r="J1074" s="463">
        <f t="shared" si="203"/>
        <v>0</v>
      </c>
      <c r="K1074" s="311" t="s">
        <v>1293</v>
      </c>
      <c r="L1074">
        <f t="shared" si="204"/>
        <v>6</v>
      </c>
      <c r="M1074" s="14">
        <f>'STable 3.1'!B32</f>
        <v>0</v>
      </c>
      <c r="N1074" s="14">
        <f>'STable 3.1'!C32</f>
        <v>0</v>
      </c>
      <c r="O1074" s="14">
        <f>'STable 3.1'!D32</f>
        <v>0</v>
      </c>
      <c r="P1074" s="14">
        <f>'STable 3.1'!E32</f>
        <v>0</v>
      </c>
    </row>
    <row r="1075" spans="1:16" x14ac:dyDescent="0.2">
      <c r="A1075" s="360" t="str">
        <f>B1075&amp;"_"&amp;C1075&amp;"_"&amp;".. "&amp;D1075</f>
        <v>1074_T3.1_.. Short-term debt on an original maturity basis</v>
      </c>
      <c r="B1075" s="367" t="s">
        <v>2097</v>
      </c>
      <c r="C1075" s="377" t="s">
        <v>15</v>
      </c>
      <c r="D1075" s="339" t="s">
        <v>196</v>
      </c>
      <c r="E1075" s="545" t="str">
        <f>B1075&amp;"_"&amp;C1075&amp;"_"&amp;F1075&amp;", "&amp;G1075</f>
        <v>1074_T3.1_Deposit-taking Corporations, except the Central Bank, Short-term debt on an original maturity basis</v>
      </c>
      <c r="F1075" s="338" t="s">
        <v>174</v>
      </c>
      <c r="G1075" s="494" t="s">
        <v>196</v>
      </c>
      <c r="H1075" s="339"/>
      <c r="I1075" s="339"/>
      <c r="J1075" s="463">
        <f t="shared" si="203"/>
        <v>0</v>
      </c>
      <c r="K1075" s="311" t="s">
        <v>1294</v>
      </c>
      <c r="L1075">
        <f t="shared" si="204"/>
        <v>6</v>
      </c>
      <c r="M1075" s="14">
        <f>'STable 3.1'!B33</f>
        <v>0</v>
      </c>
      <c r="N1075" s="14">
        <f>'STable 3.1'!C33</f>
        <v>0</v>
      </c>
      <c r="O1075" s="14">
        <f>'STable 3.1'!D33</f>
        <v>0</v>
      </c>
      <c r="P1075" s="14">
        <f>'STable 3.1'!E33</f>
        <v>0</v>
      </c>
    </row>
    <row r="1076" spans="1:16" x14ac:dyDescent="0.2">
      <c r="A1076" s="360" t="str">
        <f>B1076&amp;"_"&amp;C1076&amp;"_"&amp;".... "&amp;D1076</f>
        <v>1075_T3.1_.... Currency and deposits 4/</v>
      </c>
      <c r="B1076" s="367" t="s">
        <v>2098</v>
      </c>
      <c r="C1076" s="377" t="s">
        <v>15</v>
      </c>
      <c r="D1076" s="340" t="s">
        <v>53</v>
      </c>
      <c r="E1076" s="545" t="str">
        <f>B1076&amp;"_"&amp;C1076&amp;"_"&amp;F1076&amp;", "&amp;G1076&amp;", "&amp;H1076</f>
        <v>1075_T3.1_Deposit-taking Corporations, except the Central Bank, Short-term debt on an original maturity basis, Currency and deposits</v>
      </c>
      <c r="F1076" s="338" t="s">
        <v>174</v>
      </c>
      <c r="G1076" s="494" t="s">
        <v>196</v>
      </c>
      <c r="H1076" s="496" t="s">
        <v>203</v>
      </c>
      <c r="I1076" s="496"/>
      <c r="J1076" s="463">
        <f t="shared" si="203"/>
        <v>0</v>
      </c>
      <c r="K1076" s="311" t="s">
        <v>1295</v>
      </c>
      <c r="L1076">
        <f t="shared" si="204"/>
        <v>6</v>
      </c>
      <c r="M1076" s="14">
        <f>'STable 3.1'!B34</f>
        <v>0</v>
      </c>
      <c r="N1076" s="14">
        <f>'STable 3.1'!C34</f>
        <v>0</v>
      </c>
      <c r="O1076" s="14">
        <f>'STable 3.1'!D34</f>
        <v>0</v>
      </c>
      <c r="P1076" s="14">
        <f>'STable 3.1'!E34</f>
        <v>0</v>
      </c>
    </row>
    <row r="1077" spans="1:16" x14ac:dyDescent="0.2">
      <c r="A1077" s="360" t="str">
        <f>B1077&amp;"_"&amp;C1077&amp;"_"&amp;".... "&amp;D1077</f>
        <v>1076_T3.1_.... Debt securities</v>
      </c>
      <c r="B1077" s="367" t="s">
        <v>2099</v>
      </c>
      <c r="C1077" s="377" t="s">
        <v>15</v>
      </c>
      <c r="D1077" s="340" t="s">
        <v>37</v>
      </c>
      <c r="E1077" s="545" t="str">
        <f t="shared" ref="E1077:E1080" si="209">B1077&amp;"_"&amp;C1077&amp;"_"&amp;F1077&amp;", "&amp;G1077&amp;", "&amp;H1077</f>
        <v>1076_T3.1_Deposit-taking Corporations, except the Central Bank, Short-term debt on an original maturity basis, Debt securities</v>
      </c>
      <c r="F1077" s="338" t="s">
        <v>174</v>
      </c>
      <c r="G1077" s="494" t="s">
        <v>196</v>
      </c>
      <c r="H1077" s="496" t="s">
        <v>37</v>
      </c>
      <c r="I1077" s="496"/>
      <c r="J1077" s="463">
        <f t="shared" si="203"/>
        <v>0</v>
      </c>
      <c r="K1077" s="311" t="s">
        <v>1296</v>
      </c>
      <c r="L1077">
        <f t="shared" si="204"/>
        <v>6</v>
      </c>
      <c r="M1077" s="14">
        <f>'STable 3.1'!B35</f>
        <v>0</v>
      </c>
      <c r="N1077" s="14">
        <f>'STable 3.1'!C35</f>
        <v>0</v>
      </c>
      <c r="O1077" s="14">
        <f>'STable 3.1'!D35</f>
        <v>0</v>
      </c>
      <c r="P1077" s="14">
        <f>'STable 3.1'!E35</f>
        <v>0</v>
      </c>
    </row>
    <row r="1078" spans="1:16" x14ac:dyDescent="0.2">
      <c r="A1078" s="360" t="str">
        <f>B1078&amp;"_"&amp;C1078&amp;"_"&amp;".... "&amp;D1078</f>
        <v>1077_T3.1_.... Loans</v>
      </c>
      <c r="B1078" s="367" t="s">
        <v>2100</v>
      </c>
      <c r="C1078" s="377" t="s">
        <v>15</v>
      </c>
      <c r="D1078" s="340" t="s">
        <v>2</v>
      </c>
      <c r="E1078" s="545" t="str">
        <f t="shared" si="209"/>
        <v>1077_T3.1_Deposit-taking Corporations, except the Central Bank, Short-term debt on an original maturity basis, Loans</v>
      </c>
      <c r="F1078" s="338" t="s">
        <v>174</v>
      </c>
      <c r="G1078" s="494" t="s">
        <v>196</v>
      </c>
      <c r="H1078" s="496" t="s">
        <v>2</v>
      </c>
      <c r="I1078" s="496"/>
      <c r="J1078" s="463">
        <f t="shared" si="203"/>
        <v>0</v>
      </c>
      <c r="K1078" s="311" t="s">
        <v>1297</v>
      </c>
      <c r="L1078">
        <f t="shared" si="204"/>
        <v>6</v>
      </c>
      <c r="M1078" s="14">
        <f>'STable 3.1'!B36</f>
        <v>0</v>
      </c>
      <c r="N1078" s="14">
        <f>'STable 3.1'!C36</f>
        <v>0</v>
      </c>
      <c r="O1078" s="14">
        <f>'STable 3.1'!D36</f>
        <v>0</v>
      </c>
      <c r="P1078" s="14">
        <f>'STable 3.1'!E36</f>
        <v>0</v>
      </c>
    </row>
    <row r="1079" spans="1:16" x14ac:dyDescent="0.2">
      <c r="A1079" s="360" t="str">
        <f>B1079&amp;"_"&amp;C1079&amp;"_"&amp;".... "&amp;D1079</f>
        <v>1078_T3.1_.... Trade credit and advances</v>
      </c>
      <c r="B1079" s="367" t="s">
        <v>2101</v>
      </c>
      <c r="C1079" s="377" t="s">
        <v>15</v>
      </c>
      <c r="D1079" s="340" t="s">
        <v>38</v>
      </c>
      <c r="E1079" s="545" t="str">
        <f t="shared" si="209"/>
        <v>1078_T3.1_Deposit-taking Corporations, except the Central Bank, Short-term debt on an original maturity basis, Trade credit and advances</v>
      </c>
      <c r="F1079" s="338" t="s">
        <v>174</v>
      </c>
      <c r="G1079" s="494" t="s">
        <v>196</v>
      </c>
      <c r="H1079" s="496" t="s">
        <v>38</v>
      </c>
      <c r="I1079" s="496"/>
      <c r="J1079" s="463">
        <f t="shared" si="203"/>
        <v>0</v>
      </c>
      <c r="K1079" s="311" t="s">
        <v>1298</v>
      </c>
      <c r="L1079">
        <f t="shared" si="204"/>
        <v>6</v>
      </c>
      <c r="M1079" s="14">
        <f>'STable 3.1'!B37</f>
        <v>0</v>
      </c>
      <c r="N1079" s="14">
        <f>'STable 3.1'!C37</f>
        <v>0</v>
      </c>
      <c r="O1079" s="14">
        <f>'STable 3.1'!D37</f>
        <v>0</v>
      </c>
      <c r="P1079" s="14">
        <f>'STable 3.1'!E37</f>
        <v>0</v>
      </c>
    </row>
    <row r="1080" spans="1:16" x14ac:dyDescent="0.2">
      <c r="A1080" s="360" t="str">
        <f>B1080&amp;"_"&amp;C1080&amp;"_"&amp;".... "&amp;D1080</f>
        <v>1079_T3.1_.... Other debt liabilities 5/ 6/</v>
      </c>
      <c r="B1080" s="367" t="s">
        <v>2102</v>
      </c>
      <c r="C1080" s="377" t="s">
        <v>15</v>
      </c>
      <c r="D1080" s="340" t="s">
        <v>54</v>
      </c>
      <c r="E1080" s="545" t="str">
        <f t="shared" si="209"/>
        <v>1079_T3.1_Deposit-taking Corporations, except the Central Bank, Short-term debt on an original maturity basis, Other debt liabilities</v>
      </c>
      <c r="F1080" s="338" t="s">
        <v>174</v>
      </c>
      <c r="G1080" s="494" t="s">
        <v>196</v>
      </c>
      <c r="H1080" s="496" t="s">
        <v>4329</v>
      </c>
      <c r="I1080" s="496"/>
      <c r="J1080" s="463">
        <f t="shared" si="203"/>
        <v>0</v>
      </c>
      <c r="K1080" s="311" t="s">
        <v>1299</v>
      </c>
      <c r="L1080">
        <f t="shared" si="204"/>
        <v>6</v>
      </c>
      <c r="M1080" s="14">
        <f>'STable 3.1'!B38</f>
        <v>0</v>
      </c>
      <c r="N1080" s="14">
        <f>'STable 3.1'!C38</f>
        <v>0</v>
      </c>
      <c r="O1080" s="14">
        <f>'STable 3.1'!D38</f>
        <v>0</v>
      </c>
      <c r="P1080" s="14">
        <f>'STable 3.1'!E38</f>
        <v>0</v>
      </c>
    </row>
    <row r="1081" spans="1:16" x14ac:dyDescent="0.2">
      <c r="A1081" s="360" t="str">
        <f>B1081&amp;"_"&amp;C1081&amp;"_"&amp;".. "&amp;D1081</f>
        <v>1080_T3.1_.. Long-term debt obligations due for payment within one year or less</v>
      </c>
      <c r="B1081" s="367" t="s">
        <v>2103</v>
      </c>
      <c r="C1081" s="377" t="s">
        <v>15</v>
      </c>
      <c r="D1081" s="339" t="s">
        <v>197</v>
      </c>
      <c r="E1081" s="545" t="str">
        <f>B1081&amp;"_"&amp;C1081&amp;"_"&amp;F1081&amp;", "&amp;G1081</f>
        <v>1080_T3.1_Deposit-taking Corporations, except the Central Bank, Long-term debt obligations due for payment within one year or less</v>
      </c>
      <c r="F1081" s="338" t="s">
        <v>174</v>
      </c>
      <c r="G1081" s="494" t="s">
        <v>197</v>
      </c>
      <c r="H1081" s="339"/>
      <c r="I1081" s="339"/>
      <c r="J1081" s="463">
        <f t="shared" si="203"/>
        <v>0</v>
      </c>
      <c r="K1081" s="311" t="s">
        <v>1300</v>
      </c>
      <c r="L1081">
        <f t="shared" si="204"/>
        <v>6</v>
      </c>
      <c r="M1081" s="14">
        <f>'STable 3.1'!B39</f>
        <v>0</v>
      </c>
      <c r="N1081" s="14">
        <f>'STable 3.1'!C39</f>
        <v>0</v>
      </c>
      <c r="O1081" s="14">
        <f>'STable 3.1'!D39</f>
        <v>0</v>
      </c>
      <c r="P1081" s="14">
        <f>'STable 3.1'!E39</f>
        <v>0</v>
      </c>
    </row>
    <row r="1082" spans="1:16" x14ac:dyDescent="0.2">
      <c r="A1082" s="360" t="str">
        <f>B1082&amp;"_"&amp;C1082&amp;"_"&amp;".... "&amp;D1082</f>
        <v>1081_T3.1_.... Currency and deposits 4/</v>
      </c>
      <c r="B1082" s="367" t="s">
        <v>2104</v>
      </c>
      <c r="C1082" s="377" t="s">
        <v>15</v>
      </c>
      <c r="D1082" s="340" t="s">
        <v>53</v>
      </c>
      <c r="E1082" s="545" t="str">
        <f>B1082&amp;"_"&amp;C1082&amp;"_"&amp;F1082&amp;", "&amp;G1082</f>
        <v>1081_T3.1_Deposit-taking Corporations, except the Central Bank, Long-term debt obligations due for payment within one year or less</v>
      </c>
      <c r="F1082" s="338" t="s">
        <v>174</v>
      </c>
      <c r="G1082" s="494" t="s">
        <v>197</v>
      </c>
      <c r="H1082" s="496" t="s">
        <v>203</v>
      </c>
      <c r="I1082" s="496"/>
      <c r="J1082" s="463">
        <f t="shared" si="203"/>
        <v>0</v>
      </c>
      <c r="K1082" s="311" t="s">
        <v>1301</v>
      </c>
      <c r="L1082">
        <f t="shared" si="204"/>
        <v>6</v>
      </c>
      <c r="M1082" s="14">
        <f>'STable 3.1'!B40</f>
        <v>0</v>
      </c>
      <c r="N1082" s="14">
        <f>'STable 3.1'!C40</f>
        <v>0</v>
      </c>
      <c r="O1082" s="14">
        <f>'STable 3.1'!D40</f>
        <v>0</v>
      </c>
      <c r="P1082" s="14">
        <f>'STable 3.1'!E40</f>
        <v>0</v>
      </c>
    </row>
    <row r="1083" spans="1:16" x14ac:dyDescent="0.2">
      <c r="A1083" s="360" t="str">
        <f>B1083&amp;"_"&amp;C1083&amp;"_"&amp;".... "&amp;D1083</f>
        <v>1082_T3.1_.... Debt securities</v>
      </c>
      <c r="B1083" s="367" t="s">
        <v>2105</v>
      </c>
      <c r="C1083" s="377" t="s">
        <v>15</v>
      </c>
      <c r="D1083" s="340" t="s">
        <v>37</v>
      </c>
      <c r="E1083" s="545" t="str">
        <f>B1083&amp;"_"&amp;C1083&amp;"_"&amp;F1083&amp;", "&amp;G1083&amp;", "&amp;H1083</f>
        <v>1082_T3.1_Deposit-taking Corporations, except the Central Bank, Long-term debt obligations due for payment within one year or less, Debt securities</v>
      </c>
      <c r="F1083" s="338" t="s">
        <v>174</v>
      </c>
      <c r="G1083" s="494" t="s">
        <v>197</v>
      </c>
      <c r="H1083" s="496" t="s">
        <v>37</v>
      </c>
      <c r="I1083" s="496"/>
      <c r="J1083" s="463">
        <f t="shared" si="203"/>
        <v>0</v>
      </c>
      <c r="K1083" s="311" t="s">
        <v>1302</v>
      </c>
      <c r="L1083">
        <f t="shared" si="204"/>
        <v>6</v>
      </c>
      <c r="M1083" s="14">
        <f>'STable 3.1'!B41</f>
        <v>0</v>
      </c>
      <c r="N1083" s="14">
        <f>'STable 3.1'!C41</f>
        <v>0</v>
      </c>
      <c r="O1083" s="14">
        <f>'STable 3.1'!D41</f>
        <v>0</v>
      </c>
      <c r="P1083" s="14">
        <f>'STable 3.1'!E41</f>
        <v>0</v>
      </c>
    </row>
    <row r="1084" spans="1:16" x14ac:dyDescent="0.2">
      <c r="A1084" s="360" t="str">
        <f>B1084&amp;"_"&amp;C1084&amp;"_"&amp;".... "&amp;D1084</f>
        <v>1083_T3.1_.... Loans</v>
      </c>
      <c r="B1084" s="367" t="s">
        <v>2106</v>
      </c>
      <c r="C1084" s="377" t="s">
        <v>15</v>
      </c>
      <c r="D1084" s="340" t="s">
        <v>2</v>
      </c>
      <c r="E1084" s="545" t="str">
        <f t="shared" ref="E1084:E1086" si="210">B1084&amp;"_"&amp;C1084&amp;"_"&amp;F1084&amp;", "&amp;G1084&amp;", "&amp;H1084</f>
        <v>1083_T3.1_Deposit-taking Corporations, except the Central Bank, Long-term debt obligations due for payment within one year or less, Loans</v>
      </c>
      <c r="F1084" s="338" t="s">
        <v>174</v>
      </c>
      <c r="G1084" s="494" t="s">
        <v>197</v>
      </c>
      <c r="H1084" s="496" t="s">
        <v>2</v>
      </c>
      <c r="I1084" s="496"/>
      <c r="J1084" s="463">
        <f t="shared" si="203"/>
        <v>0</v>
      </c>
      <c r="K1084" s="311" t="s">
        <v>1303</v>
      </c>
      <c r="L1084">
        <f t="shared" si="204"/>
        <v>6</v>
      </c>
      <c r="M1084" s="14">
        <f>'STable 3.1'!B42</f>
        <v>0</v>
      </c>
      <c r="N1084" s="14">
        <f>'STable 3.1'!C42</f>
        <v>0</v>
      </c>
      <c r="O1084" s="14">
        <f>'STable 3.1'!D42</f>
        <v>0</v>
      </c>
      <c r="P1084" s="14">
        <f>'STable 3.1'!E42</f>
        <v>0</v>
      </c>
    </row>
    <row r="1085" spans="1:16" x14ac:dyDescent="0.2">
      <c r="A1085" s="360" t="str">
        <f>B1085&amp;"_"&amp;C1085&amp;"_"&amp;".... "&amp;D1085</f>
        <v>1084_T3.1_.... Trade credit and advances</v>
      </c>
      <c r="B1085" s="367" t="s">
        <v>2107</v>
      </c>
      <c r="C1085" s="377" t="s">
        <v>15</v>
      </c>
      <c r="D1085" s="340" t="s">
        <v>38</v>
      </c>
      <c r="E1085" s="545" t="str">
        <f t="shared" si="210"/>
        <v>1084_T3.1_Deposit-taking Corporations, except the Central Bank, Long-term debt obligations due for payment within one year or less, Trade credit and advances</v>
      </c>
      <c r="F1085" s="338" t="s">
        <v>174</v>
      </c>
      <c r="G1085" s="494" t="s">
        <v>197</v>
      </c>
      <c r="H1085" s="496" t="s">
        <v>38</v>
      </c>
      <c r="I1085" s="496"/>
      <c r="J1085" s="463">
        <f t="shared" si="203"/>
        <v>0</v>
      </c>
      <c r="K1085" s="311" t="s">
        <v>1304</v>
      </c>
      <c r="L1085">
        <f t="shared" si="204"/>
        <v>6</v>
      </c>
      <c r="M1085" s="14">
        <f>'STable 3.1'!B43</f>
        <v>0</v>
      </c>
      <c r="N1085" s="14">
        <f>'STable 3.1'!C43</f>
        <v>0</v>
      </c>
      <c r="O1085" s="14">
        <f>'STable 3.1'!D43</f>
        <v>0</v>
      </c>
      <c r="P1085" s="14">
        <f>'STable 3.1'!E43</f>
        <v>0</v>
      </c>
    </row>
    <row r="1086" spans="1:16" x14ac:dyDescent="0.2">
      <c r="A1086" s="360" t="str">
        <f>B1086&amp;"_"&amp;C1086&amp;"_"&amp;".... "&amp;D1086</f>
        <v>1085_T3.1_.... Other debt liabilities 5/</v>
      </c>
      <c r="B1086" s="367" t="s">
        <v>2108</v>
      </c>
      <c r="C1086" s="377" t="s">
        <v>15</v>
      </c>
      <c r="D1086" s="340" t="s">
        <v>28</v>
      </c>
      <c r="E1086" s="545" t="str">
        <f t="shared" si="210"/>
        <v>1085_T3.1_Deposit-taking Corporations, except the Central Bank, Long-term debt obligations due for payment within one year or less, Other debt liabilities</v>
      </c>
      <c r="F1086" s="338" t="s">
        <v>174</v>
      </c>
      <c r="G1086" s="494" t="s">
        <v>197</v>
      </c>
      <c r="H1086" s="496" t="s">
        <v>4329</v>
      </c>
      <c r="I1086" s="496"/>
      <c r="J1086" s="463">
        <f t="shared" si="203"/>
        <v>0</v>
      </c>
      <c r="K1086" s="311" t="s">
        <v>1305</v>
      </c>
      <c r="L1086">
        <f t="shared" si="204"/>
        <v>6</v>
      </c>
      <c r="M1086" s="14">
        <f>'STable 3.1'!B44</f>
        <v>0</v>
      </c>
      <c r="N1086" s="14">
        <f>'STable 3.1'!C44</f>
        <v>0</v>
      </c>
      <c r="O1086" s="14">
        <f>'STable 3.1'!D44</f>
        <v>0</v>
      </c>
      <c r="P1086" s="14">
        <f>'STable 3.1'!E44</f>
        <v>0</v>
      </c>
    </row>
    <row r="1087" spans="1:16" x14ac:dyDescent="0.2">
      <c r="A1087" s="360" t="str">
        <f>B1087&amp;"_"&amp;C1087&amp;"_"&amp;D1087</f>
        <v>1086_T3.1_Other Sectors</v>
      </c>
      <c r="B1087" s="367" t="s">
        <v>2109</v>
      </c>
      <c r="C1087" s="377" t="s">
        <v>15</v>
      </c>
      <c r="D1087" s="338" t="s">
        <v>57</v>
      </c>
      <c r="E1087" s="545" t="str">
        <f>B1087&amp;"_"&amp;C1087&amp;"_"&amp;F1087</f>
        <v>1086_T3.1_Other Sectors</v>
      </c>
      <c r="F1087" s="338" t="s">
        <v>57</v>
      </c>
      <c r="G1087" s="338"/>
      <c r="H1087" s="338"/>
      <c r="I1087" s="338"/>
      <c r="J1087" s="463">
        <f t="shared" si="203"/>
        <v>0</v>
      </c>
      <c r="K1087" s="311" t="s">
        <v>1306</v>
      </c>
      <c r="L1087">
        <f t="shared" si="204"/>
        <v>6</v>
      </c>
      <c r="M1087" s="14">
        <f>'STable 3.1'!B45</f>
        <v>0</v>
      </c>
      <c r="N1087" s="14">
        <f>'STable 3.1'!C45</f>
        <v>0</v>
      </c>
      <c r="O1087" s="14">
        <f>'STable 3.1'!D45</f>
        <v>0</v>
      </c>
      <c r="P1087" s="14">
        <f>'STable 3.1'!E45</f>
        <v>0</v>
      </c>
    </row>
    <row r="1088" spans="1:16" x14ac:dyDescent="0.2">
      <c r="A1088" s="360" t="str">
        <f>B1088&amp;"_"&amp;C1088&amp;"_"&amp;".. "&amp;D1088</f>
        <v>1087_T3.1_.. Short-term debt on an original maturity basis</v>
      </c>
      <c r="B1088" s="367" t="s">
        <v>2110</v>
      </c>
      <c r="C1088" s="377" t="s">
        <v>15</v>
      </c>
      <c r="D1088" s="339" t="s">
        <v>196</v>
      </c>
      <c r="E1088" s="545" t="str">
        <f>B1088&amp;"_"&amp;C1088&amp;"_"&amp;F1088&amp;", "&amp;G1088</f>
        <v>1087_T3.1_Other Sectors, Short-term debt on an original maturity basis</v>
      </c>
      <c r="F1088" s="338" t="s">
        <v>57</v>
      </c>
      <c r="G1088" s="494" t="s">
        <v>196</v>
      </c>
      <c r="H1088" s="339"/>
      <c r="I1088" s="339"/>
      <c r="J1088" s="463">
        <f t="shared" si="203"/>
        <v>0</v>
      </c>
      <c r="K1088" s="311" t="s">
        <v>1307</v>
      </c>
      <c r="L1088">
        <f t="shared" si="204"/>
        <v>6</v>
      </c>
      <c r="M1088" s="14">
        <f>'STable 3.1'!B46</f>
        <v>0</v>
      </c>
      <c r="N1088" s="14">
        <f>'STable 3.1'!C46</f>
        <v>0</v>
      </c>
      <c r="O1088" s="14">
        <f>'STable 3.1'!D46</f>
        <v>0</v>
      </c>
      <c r="P1088" s="14">
        <f>'STable 3.1'!E46</f>
        <v>0</v>
      </c>
    </row>
    <row r="1089" spans="1:16" x14ac:dyDescent="0.2">
      <c r="A1089" s="360" t="str">
        <f>B1089&amp;"_"&amp;C1089&amp;"_"&amp;".... "&amp;D1089</f>
        <v>1088_T3.1_.... Currency and deposits 4/</v>
      </c>
      <c r="B1089" s="367" t="s">
        <v>2111</v>
      </c>
      <c r="C1089" s="377" t="s">
        <v>15</v>
      </c>
      <c r="D1089" s="340" t="s">
        <v>53</v>
      </c>
      <c r="E1089" s="545" t="str">
        <f>B1089&amp;"_"&amp;C1089&amp;"_"&amp;F1089&amp;", "&amp;G1089&amp;", "&amp;H1089</f>
        <v>1088_T3.1_Other Sectors, Short-term debt on an original maturity basis, Currency and deposits</v>
      </c>
      <c r="F1089" s="338" t="s">
        <v>57</v>
      </c>
      <c r="G1089" s="494" t="s">
        <v>196</v>
      </c>
      <c r="H1089" s="496" t="s">
        <v>203</v>
      </c>
      <c r="I1089" s="496"/>
      <c r="J1089" s="463">
        <f t="shared" si="203"/>
        <v>0</v>
      </c>
      <c r="K1089" s="311" t="s">
        <v>1308</v>
      </c>
      <c r="L1089">
        <f t="shared" si="204"/>
        <v>6</v>
      </c>
      <c r="M1089" s="14">
        <f>'STable 3.1'!B47</f>
        <v>0</v>
      </c>
      <c r="N1089" s="14">
        <f>'STable 3.1'!C47</f>
        <v>0</v>
      </c>
      <c r="O1089" s="14">
        <f>'STable 3.1'!D47</f>
        <v>0</v>
      </c>
      <c r="P1089" s="14">
        <f>'STable 3.1'!E47</f>
        <v>0</v>
      </c>
    </row>
    <row r="1090" spans="1:16" x14ac:dyDescent="0.2">
      <c r="A1090" s="360" t="str">
        <f>B1090&amp;"_"&amp;C1090&amp;"_"&amp;".... "&amp;D1090</f>
        <v>1089_T3.1_.... Debt securities</v>
      </c>
      <c r="B1090" s="367" t="s">
        <v>2112</v>
      </c>
      <c r="C1090" s="377" t="s">
        <v>15</v>
      </c>
      <c r="D1090" s="340" t="s">
        <v>37</v>
      </c>
      <c r="E1090" s="545" t="str">
        <f t="shared" ref="E1090:E1093" si="211">B1090&amp;"_"&amp;C1090&amp;"_"&amp;F1090&amp;", "&amp;G1090&amp;", "&amp;H1090</f>
        <v>1089_T3.1_Other Sectors, Short-term debt on an original maturity basis, Debt securities</v>
      </c>
      <c r="F1090" s="338" t="s">
        <v>57</v>
      </c>
      <c r="G1090" s="494" t="s">
        <v>196</v>
      </c>
      <c r="H1090" s="496" t="s">
        <v>37</v>
      </c>
      <c r="I1090" s="496"/>
      <c r="J1090" s="463">
        <f t="shared" si="203"/>
        <v>0</v>
      </c>
      <c r="K1090" s="311" t="s">
        <v>1309</v>
      </c>
      <c r="L1090">
        <f t="shared" si="204"/>
        <v>6</v>
      </c>
      <c r="M1090" s="14">
        <f>'STable 3.1'!B48</f>
        <v>0</v>
      </c>
      <c r="N1090" s="14">
        <f>'STable 3.1'!C48</f>
        <v>0</v>
      </c>
      <c r="O1090" s="14">
        <f>'STable 3.1'!D48</f>
        <v>0</v>
      </c>
      <c r="P1090" s="14">
        <f>'STable 3.1'!E48</f>
        <v>0</v>
      </c>
    </row>
    <row r="1091" spans="1:16" x14ac:dyDescent="0.2">
      <c r="A1091" s="360" t="str">
        <f>B1091&amp;"_"&amp;C1091&amp;"_"&amp;".... "&amp;D1091</f>
        <v>1090_T3.1_.... Loans</v>
      </c>
      <c r="B1091" s="367" t="s">
        <v>2113</v>
      </c>
      <c r="C1091" s="377" t="s">
        <v>15</v>
      </c>
      <c r="D1091" s="340" t="s">
        <v>2</v>
      </c>
      <c r="E1091" s="545" t="str">
        <f t="shared" si="211"/>
        <v>1090_T3.1_Other Sectors, Short-term debt on an original maturity basis, Loans</v>
      </c>
      <c r="F1091" s="338" t="s">
        <v>57</v>
      </c>
      <c r="G1091" s="494" t="s">
        <v>196</v>
      </c>
      <c r="H1091" s="496" t="s">
        <v>2</v>
      </c>
      <c r="I1091" s="496"/>
      <c r="J1091" s="463">
        <f t="shared" si="203"/>
        <v>0</v>
      </c>
      <c r="K1091" s="311" t="s">
        <v>1310</v>
      </c>
      <c r="L1091">
        <f t="shared" si="204"/>
        <v>6</v>
      </c>
      <c r="M1091" s="14">
        <f>'STable 3.1'!B49</f>
        <v>0</v>
      </c>
      <c r="N1091" s="14">
        <f>'STable 3.1'!C49</f>
        <v>0</v>
      </c>
      <c r="O1091" s="14">
        <f>'STable 3.1'!D49</f>
        <v>0</v>
      </c>
      <c r="P1091" s="14">
        <f>'STable 3.1'!E49</f>
        <v>0</v>
      </c>
    </row>
    <row r="1092" spans="1:16" x14ac:dyDescent="0.2">
      <c r="A1092" s="360" t="str">
        <f>B1092&amp;"_"&amp;C1092&amp;"_"&amp;".... "&amp;D1092</f>
        <v>1091_T3.1_.... Trade credit and advances</v>
      </c>
      <c r="B1092" s="367" t="s">
        <v>2114</v>
      </c>
      <c r="C1092" s="377" t="s">
        <v>15</v>
      </c>
      <c r="D1092" s="340" t="s">
        <v>38</v>
      </c>
      <c r="E1092" s="545" t="str">
        <f t="shared" si="211"/>
        <v>1091_T3.1_Other Sectors, Short-term debt on an original maturity basis, Trade credit and advances</v>
      </c>
      <c r="F1092" s="338" t="s">
        <v>57</v>
      </c>
      <c r="G1092" s="494" t="s">
        <v>196</v>
      </c>
      <c r="H1092" s="496" t="s">
        <v>38</v>
      </c>
      <c r="I1092" s="496"/>
      <c r="J1092" s="463">
        <f t="shared" ref="J1092:J1155" si="212">J1091</f>
        <v>0</v>
      </c>
      <c r="K1092" s="311" t="s">
        <v>1311</v>
      </c>
      <c r="L1092">
        <f t="shared" ref="L1092:L1155" si="213">L1091</f>
        <v>6</v>
      </c>
      <c r="M1092" s="14">
        <f>'STable 3.1'!B50</f>
        <v>0</v>
      </c>
      <c r="N1092" s="14">
        <f>'STable 3.1'!C50</f>
        <v>0</v>
      </c>
      <c r="O1092" s="14">
        <f>'STable 3.1'!D50</f>
        <v>0</v>
      </c>
      <c r="P1092" s="14">
        <f>'STable 3.1'!E50</f>
        <v>0</v>
      </c>
    </row>
    <row r="1093" spans="1:16" x14ac:dyDescent="0.2">
      <c r="A1093" s="360" t="str">
        <f>B1093&amp;"_"&amp;C1093&amp;"_"&amp;".... "&amp;D1093</f>
        <v>1092_T3.1_.... Other debt liabilities 5/ 6/</v>
      </c>
      <c r="B1093" s="367" t="s">
        <v>2115</v>
      </c>
      <c r="C1093" s="377" t="s">
        <v>15</v>
      </c>
      <c r="D1093" s="340" t="s">
        <v>54</v>
      </c>
      <c r="E1093" s="545" t="str">
        <f t="shared" si="211"/>
        <v>1092_T3.1_Other Sectors, Short-term debt on an original maturity basis, Other debt liabilities</v>
      </c>
      <c r="F1093" s="338" t="s">
        <v>57</v>
      </c>
      <c r="G1093" s="494" t="s">
        <v>196</v>
      </c>
      <c r="H1093" s="496" t="s">
        <v>4329</v>
      </c>
      <c r="I1093" s="496"/>
      <c r="J1093" s="463">
        <f t="shared" si="212"/>
        <v>0</v>
      </c>
      <c r="K1093" s="311" t="s">
        <v>1312</v>
      </c>
      <c r="L1093">
        <f t="shared" si="213"/>
        <v>6</v>
      </c>
      <c r="M1093" s="14">
        <f>'STable 3.1'!B51</f>
        <v>0</v>
      </c>
      <c r="N1093" s="14">
        <f>'STable 3.1'!C51</f>
        <v>0</v>
      </c>
      <c r="O1093" s="14">
        <f>'STable 3.1'!D51</f>
        <v>0</v>
      </c>
      <c r="P1093" s="14">
        <f>'STable 3.1'!E51</f>
        <v>0</v>
      </c>
    </row>
    <row r="1094" spans="1:16" x14ac:dyDescent="0.2">
      <c r="A1094" s="360" t="str">
        <f>B1094&amp;"_"&amp;C1094&amp;"_"&amp;".. "&amp;D1094</f>
        <v>1093_T3.1_.. Long-term debt obligations due for payment within one year or less</v>
      </c>
      <c r="B1094" s="367" t="s">
        <v>2116</v>
      </c>
      <c r="C1094" s="377" t="s">
        <v>15</v>
      </c>
      <c r="D1094" s="339" t="s">
        <v>197</v>
      </c>
      <c r="E1094" s="545" t="str">
        <f>B1094&amp;"_"&amp;C1094&amp;"_"&amp;F1094&amp;", "&amp;G1094</f>
        <v>1093_T3.1_Other Sectors, Long-term debt obligations due for payment within one year or less</v>
      </c>
      <c r="F1094" s="338" t="s">
        <v>57</v>
      </c>
      <c r="G1094" s="494" t="s">
        <v>197</v>
      </c>
      <c r="H1094" s="339"/>
      <c r="I1094" s="339"/>
      <c r="J1094" s="463">
        <f t="shared" si="212"/>
        <v>0</v>
      </c>
      <c r="K1094" s="311" t="s">
        <v>1313</v>
      </c>
      <c r="L1094">
        <f t="shared" si="213"/>
        <v>6</v>
      </c>
      <c r="M1094" s="14">
        <f>'STable 3.1'!B52</f>
        <v>0</v>
      </c>
      <c r="N1094" s="14">
        <f>'STable 3.1'!C52</f>
        <v>0</v>
      </c>
      <c r="O1094" s="14">
        <f>'STable 3.1'!D52</f>
        <v>0</v>
      </c>
      <c r="P1094" s="14">
        <f>'STable 3.1'!E52</f>
        <v>0</v>
      </c>
    </row>
    <row r="1095" spans="1:16" x14ac:dyDescent="0.2">
      <c r="A1095" s="360" t="str">
        <f>B1095&amp;"_"&amp;C1095&amp;"_"&amp;".... "&amp;D1095</f>
        <v>1094_T3.1_.... Currency and deposits 4/</v>
      </c>
      <c r="B1095" s="367" t="s">
        <v>2117</v>
      </c>
      <c r="C1095" s="377" t="s">
        <v>15</v>
      </c>
      <c r="D1095" s="340" t="s">
        <v>53</v>
      </c>
      <c r="E1095" s="545" t="str">
        <f>B1095&amp;"_"&amp;C1095&amp;"_"&amp;F1095&amp;", "&amp;G1095&amp;", "&amp;H1095</f>
        <v>1094_T3.1_Other Sectors, Long-term debt obligations due for payment within one year or less, Currency and deposits</v>
      </c>
      <c r="F1095" s="338" t="s">
        <v>57</v>
      </c>
      <c r="G1095" s="494" t="s">
        <v>197</v>
      </c>
      <c r="H1095" s="496" t="s">
        <v>203</v>
      </c>
      <c r="I1095" s="496"/>
      <c r="J1095" s="463">
        <f t="shared" si="212"/>
        <v>0</v>
      </c>
      <c r="K1095" s="311" t="s">
        <v>1314</v>
      </c>
      <c r="L1095">
        <f t="shared" si="213"/>
        <v>6</v>
      </c>
      <c r="M1095" s="14">
        <f>'STable 3.1'!B53</f>
        <v>0</v>
      </c>
      <c r="N1095" s="14">
        <f>'STable 3.1'!C53</f>
        <v>0</v>
      </c>
      <c r="O1095" s="14">
        <f>'STable 3.1'!D53</f>
        <v>0</v>
      </c>
      <c r="P1095" s="14">
        <f>'STable 3.1'!E53</f>
        <v>0</v>
      </c>
    </row>
    <row r="1096" spans="1:16" x14ac:dyDescent="0.2">
      <c r="A1096" s="360" t="str">
        <f>B1096&amp;"_"&amp;C1096&amp;"_"&amp;".... "&amp;D1096</f>
        <v>1095_T3.1_.... Debt securities</v>
      </c>
      <c r="B1096" s="367" t="s">
        <v>2118</v>
      </c>
      <c r="C1096" s="377" t="s">
        <v>15</v>
      </c>
      <c r="D1096" s="340" t="s">
        <v>37</v>
      </c>
      <c r="E1096" s="545" t="str">
        <f>B1096&amp;"_"&amp;C1096&amp;"_"&amp;F1096&amp;", "&amp;G1096&amp;", "&amp;H1096</f>
        <v>1095_T3.1_Other Sectors, Long-term debt obligations due for payment within one year or less, Debt securities</v>
      </c>
      <c r="F1096" s="338" t="s">
        <v>57</v>
      </c>
      <c r="G1096" s="494" t="s">
        <v>197</v>
      </c>
      <c r="H1096" s="496" t="s">
        <v>37</v>
      </c>
      <c r="I1096" s="496"/>
      <c r="J1096" s="463">
        <f t="shared" si="212"/>
        <v>0</v>
      </c>
      <c r="K1096" s="311" t="s">
        <v>1315</v>
      </c>
      <c r="L1096">
        <f t="shared" si="213"/>
        <v>6</v>
      </c>
      <c r="M1096" s="14">
        <f>'STable 3.1'!B54</f>
        <v>0</v>
      </c>
      <c r="N1096" s="14">
        <f>'STable 3.1'!C54</f>
        <v>0</v>
      </c>
      <c r="O1096" s="14">
        <f>'STable 3.1'!D54</f>
        <v>0</v>
      </c>
      <c r="P1096" s="14">
        <f>'STable 3.1'!E54</f>
        <v>0</v>
      </c>
    </row>
    <row r="1097" spans="1:16" x14ac:dyDescent="0.2">
      <c r="A1097" s="360" t="str">
        <f>B1097&amp;"_"&amp;C1097&amp;"_"&amp;".... "&amp;D1097</f>
        <v>1096_T3.1_.... Loans</v>
      </c>
      <c r="B1097" s="367" t="s">
        <v>2119</v>
      </c>
      <c r="C1097" s="377" t="s">
        <v>15</v>
      </c>
      <c r="D1097" s="340" t="s">
        <v>2</v>
      </c>
      <c r="E1097" s="545" t="str">
        <f t="shared" ref="E1097:E1099" si="214">B1097&amp;"_"&amp;C1097&amp;"_"&amp;F1097&amp;", "&amp;G1097&amp;", "&amp;H1097</f>
        <v>1096_T3.1_Other Sectors, Long-term debt obligations due for payment within one year or less, Loans</v>
      </c>
      <c r="F1097" s="338" t="s">
        <v>57</v>
      </c>
      <c r="G1097" s="494" t="s">
        <v>197</v>
      </c>
      <c r="H1097" s="496" t="s">
        <v>2</v>
      </c>
      <c r="I1097" s="496"/>
      <c r="J1097" s="463">
        <f t="shared" si="212"/>
        <v>0</v>
      </c>
      <c r="K1097" s="311" t="s">
        <v>1316</v>
      </c>
      <c r="L1097">
        <f t="shared" si="213"/>
        <v>6</v>
      </c>
      <c r="M1097" s="14">
        <f>'STable 3.1'!B55</f>
        <v>0</v>
      </c>
      <c r="N1097" s="14">
        <f>'STable 3.1'!C55</f>
        <v>0</v>
      </c>
      <c r="O1097" s="14">
        <f>'STable 3.1'!D55</f>
        <v>0</v>
      </c>
      <c r="P1097" s="14">
        <f>'STable 3.1'!E55</f>
        <v>0</v>
      </c>
    </row>
    <row r="1098" spans="1:16" x14ac:dyDescent="0.2">
      <c r="A1098" s="360" t="str">
        <f>B1098&amp;"_"&amp;C1098&amp;"_"&amp;".... "&amp;D1098</f>
        <v>1097_T3.1_.... Trade credit and advances</v>
      </c>
      <c r="B1098" s="367" t="s">
        <v>2120</v>
      </c>
      <c r="C1098" s="377" t="s">
        <v>15</v>
      </c>
      <c r="D1098" s="340" t="s">
        <v>38</v>
      </c>
      <c r="E1098" s="545" t="str">
        <f t="shared" si="214"/>
        <v>1097_T3.1_Other Sectors, Long-term debt obligations due for payment within one year or less, Trade credit and advances</v>
      </c>
      <c r="F1098" s="338" t="s">
        <v>57</v>
      </c>
      <c r="G1098" s="494" t="s">
        <v>197</v>
      </c>
      <c r="H1098" s="496" t="s">
        <v>38</v>
      </c>
      <c r="I1098" s="496"/>
      <c r="J1098" s="463">
        <f t="shared" si="212"/>
        <v>0</v>
      </c>
      <c r="K1098" s="311" t="s">
        <v>1317</v>
      </c>
      <c r="L1098">
        <f t="shared" si="213"/>
        <v>6</v>
      </c>
      <c r="M1098" s="14">
        <f>'STable 3.1'!B56</f>
        <v>0</v>
      </c>
      <c r="N1098" s="14">
        <f>'STable 3.1'!C56</f>
        <v>0</v>
      </c>
      <c r="O1098" s="14">
        <f>'STable 3.1'!D56</f>
        <v>0</v>
      </c>
      <c r="P1098" s="14">
        <f>'STable 3.1'!E56</f>
        <v>0</v>
      </c>
    </row>
    <row r="1099" spans="1:16" x14ac:dyDescent="0.2">
      <c r="A1099" s="360" t="str">
        <f>B1099&amp;"_"&amp;C1099&amp;"_"&amp;".... "&amp;D1099</f>
        <v>1098_T3.1_.... Other debt liabilities 5/</v>
      </c>
      <c r="B1099" s="367" t="s">
        <v>2121</v>
      </c>
      <c r="C1099" s="377" t="s">
        <v>15</v>
      </c>
      <c r="D1099" s="340" t="s">
        <v>28</v>
      </c>
      <c r="E1099" s="545" t="str">
        <f t="shared" si="214"/>
        <v>1098_T3.1_Other Sectors, Long-term debt obligations due for payment within one year or less, Other debt liabilities</v>
      </c>
      <c r="F1099" s="338" t="s">
        <v>57</v>
      </c>
      <c r="G1099" s="494" t="s">
        <v>197</v>
      </c>
      <c r="H1099" s="496" t="s">
        <v>4329</v>
      </c>
      <c r="I1099" s="496"/>
      <c r="J1099" s="463">
        <f t="shared" si="212"/>
        <v>0</v>
      </c>
      <c r="K1099" s="311" t="s">
        <v>1318</v>
      </c>
      <c r="L1099">
        <f t="shared" si="213"/>
        <v>6</v>
      </c>
      <c r="M1099" s="14">
        <f>'STable 3.1'!B57</f>
        <v>0</v>
      </c>
      <c r="N1099" s="14">
        <f>'STable 3.1'!C57</f>
        <v>0</v>
      </c>
      <c r="O1099" s="14">
        <f>'STable 3.1'!D57</f>
        <v>0</v>
      </c>
      <c r="P1099" s="14">
        <f>'STable 3.1'!E57</f>
        <v>0</v>
      </c>
    </row>
    <row r="1100" spans="1:16" x14ac:dyDescent="0.2">
      <c r="A1100" s="360" t="str">
        <f>B1100&amp;"_"&amp;C1100&amp;"_"&amp;D1100</f>
        <v>1099_T3.1_Direct Investment: Intercompany Lending 7/</v>
      </c>
      <c r="B1100" s="367" t="s">
        <v>2122</v>
      </c>
      <c r="C1100" s="377" t="s">
        <v>15</v>
      </c>
      <c r="D1100" s="338" t="s">
        <v>198</v>
      </c>
      <c r="E1100" s="545" t="str">
        <f>B1100&amp;"_"&amp;C1100&amp;"_"&amp;F1100</f>
        <v>1099_T3.1_Direct Investment: Intercompany Lending</v>
      </c>
      <c r="F1100" s="338" t="s">
        <v>58</v>
      </c>
      <c r="G1100" s="338"/>
      <c r="H1100" s="338"/>
      <c r="I1100" s="338"/>
      <c r="J1100" s="463">
        <f t="shared" si="212"/>
        <v>0</v>
      </c>
      <c r="K1100" s="311" t="s">
        <v>1319</v>
      </c>
      <c r="L1100">
        <f t="shared" si="213"/>
        <v>6</v>
      </c>
      <c r="M1100" s="14">
        <f>'STable 3.1'!B58</f>
        <v>0</v>
      </c>
      <c r="N1100" s="14">
        <f>'STable 3.1'!C58</f>
        <v>0</v>
      </c>
      <c r="O1100" s="14">
        <f>'STable 3.1'!D58</f>
        <v>0</v>
      </c>
      <c r="P1100" s="14">
        <f>'STable 3.1'!E58</f>
        <v>0</v>
      </c>
    </row>
    <row r="1101" spans="1:16" x14ac:dyDescent="0.2">
      <c r="A1101" s="360" t="str">
        <f>B1101&amp;"_"&amp;C1101&amp;"_"&amp;".. "&amp;D1101</f>
        <v>1100_T3.1_.. Short-term on an original maturity basis</v>
      </c>
      <c r="B1101" s="367" t="s">
        <v>2123</v>
      </c>
      <c r="C1101" s="377" t="s">
        <v>15</v>
      </c>
      <c r="D1101" s="339" t="s">
        <v>199</v>
      </c>
      <c r="E1101" s="545" t="str">
        <f>B1101&amp;"_"&amp;C1101&amp;"_"&amp;F1101&amp;", "&amp;G1101</f>
        <v>1100_T3.1_Direct Investment: Intercompany Lending, Short-term on an original maturity basis</v>
      </c>
      <c r="F1101" s="338" t="s">
        <v>58</v>
      </c>
      <c r="G1101" s="494" t="s">
        <v>199</v>
      </c>
      <c r="H1101" s="339"/>
      <c r="I1101" s="339"/>
      <c r="J1101" s="463">
        <f t="shared" si="212"/>
        <v>0</v>
      </c>
      <c r="K1101" s="311" t="s">
        <v>1320</v>
      </c>
      <c r="L1101">
        <f t="shared" si="213"/>
        <v>6</v>
      </c>
      <c r="M1101" s="14">
        <f>'STable 3.1'!B59</f>
        <v>0</v>
      </c>
      <c r="N1101" s="14">
        <f>'STable 3.1'!C59</f>
        <v>0</v>
      </c>
      <c r="O1101" s="14">
        <f>'STable 3.1'!D59</f>
        <v>0</v>
      </c>
      <c r="P1101" s="14">
        <f>'STable 3.1'!E59</f>
        <v>0</v>
      </c>
    </row>
    <row r="1102" spans="1:16" x14ac:dyDescent="0.2">
      <c r="A1102" s="360" t="str">
        <f>B1102&amp;"_"&amp;C1102&amp;"_"&amp;".... "&amp;D1102</f>
        <v>1101_T3.1_.... Debt liabilities of direct investment enterprises to direct investors</v>
      </c>
      <c r="B1102" s="367" t="s">
        <v>2124</v>
      </c>
      <c r="C1102" s="377" t="s">
        <v>15</v>
      </c>
      <c r="D1102" s="340" t="s">
        <v>142</v>
      </c>
      <c r="E1102" s="545" t="str">
        <f>B1102&amp;"_"&amp;C1102&amp;"_"&amp;F1102&amp;", "&amp;G1102&amp;", "&amp;H1102</f>
        <v>1101_T3.1_Direct Investment: Intercompany Lending, Short-term on an original maturity basis, Debt liabilities of direct investment enterprises to direct investors</v>
      </c>
      <c r="F1102" s="338" t="s">
        <v>58</v>
      </c>
      <c r="G1102" s="494" t="s">
        <v>199</v>
      </c>
      <c r="H1102" s="496" t="s">
        <v>142</v>
      </c>
      <c r="I1102" s="496"/>
      <c r="J1102" s="463">
        <f t="shared" si="212"/>
        <v>0</v>
      </c>
      <c r="K1102" s="311" t="s">
        <v>1321</v>
      </c>
      <c r="L1102">
        <f t="shared" si="213"/>
        <v>6</v>
      </c>
      <c r="M1102" s="14">
        <f>'STable 3.1'!B60</f>
        <v>0</v>
      </c>
      <c r="N1102" s="14">
        <f>'STable 3.1'!C60</f>
        <v>0</v>
      </c>
      <c r="O1102" s="14">
        <f>'STable 3.1'!D60</f>
        <v>0</v>
      </c>
      <c r="P1102" s="14">
        <f>'STable 3.1'!E60</f>
        <v>0</v>
      </c>
    </row>
    <row r="1103" spans="1:16" x14ac:dyDescent="0.2">
      <c r="A1103" s="360" t="str">
        <f>B1103&amp;"_"&amp;C1103&amp;"_"&amp;".... "&amp;D1103</f>
        <v>1102_T3.1_.... Debt liabilities of direct investors to direct investment enterprises</v>
      </c>
      <c r="B1103" s="367" t="s">
        <v>2125</v>
      </c>
      <c r="C1103" s="377" t="s">
        <v>15</v>
      </c>
      <c r="D1103" s="340" t="s">
        <v>143</v>
      </c>
      <c r="E1103" s="545" t="str">
        <f t="shared" ref="E1103:E1104" si="215">B1103&amp;"_"&amp;C1103&amp;"_"&amp;F1103&amp;", "&amp;G1103&amp;", "&amp;H1103</f>
        <v>1102_T3.1_Direct Investment: Intercompany Lending, Short-term on an original maturity basis, Debt liabilities of direct investors to direct investment enterprises</v>
      </c>
      <c r="F1103" s="338" t="s">
        <v>58</v>
      </c>
      <c r="G1103" s="494" t="s">
        <v>199</v>
      </c>
      <c r="H1103" s="496" t="s">
        <v>143</v>
      </c>
      <c r="I1103" s="496"/>
      <c r="J1103" s="463">
        <f t="shared" si="212"/>
        <v>0</v>
      </c>
      <c r="K1103" s="311" t="s">
        <v>1322</v>
      </c>
      <c r="L1103">
        <f t="shared" si="213"/>
        <v>6</v>
      </c>
      <c r="M1103" s="14">
        <f>'STable 3.1'!B61</f>
        <v>0</v>
      </c>
      <c r="N1103" s="14">
        <f>'STable 3.1'!C61</f>
        <v>0</v>
      </c>
      <c r="O1103" s="14">
        <f>'STable 3.1'!D61</f>
        <v>0</v>
      </c>
      <c r="P1103" s="14">
        <f>'STable 3.1'!E61</f>
        <v>0</v>
      </c>
    </row>
    <row r="1104" spans="1:16" x14ac:dyDescent="0.2">
      <c r="A1104" s="360" t="str">
        <f>B1104&amp;"_"&amp;C1104&amp;"_"&amp;".... "&amp;D1104</f>
        <v>1103_T3.1_.... Debt liabilities between fellow enterprises</v>
      </c>
      <c r="B1104" s="367" t="s">
        <v>2126</v>
      </c>
      <c r="C1104" s="377" t="s">
        <v>15</v>
      </c>
      <c r="D1104" s="340" t="s">
        <v>41</v>
      </c>
      <c r="E1104" s="545" t="str">
        <f t="shared" si="215"/>
        <v>1103_T3.1_Direct Investment: Intercompany Lending, Short-term on an original maturity basis, Debt liabilities between fellow enterprises</v>
      </c>
      <c r="F1104" s="338" t="s">
        <v>58</v>
      </c>
      <c r="G1104" s="494" t="s">
        <v>199</v>
      </c>
      <c r="H1104" s="496" t="s">
        <v>41</v>
      </c>
      <c r="I1104" s="496"/>
      <c r="J1104" s="463">
        <f t="shared" si="212"/>
        <v>0</v>
      </c>
      <c r="K1104" s="311" t="s">
        <v>1323</v>
      </c>
      <c r="L1104">
        <f t="shared" si="213"/>
        <v>6</v>
      </c>
      <c r="M1104" s="14">
        <f>'STable 3.1'!B62</f>
        <v>0</v>
      </c>
      <c r="N1104" s="14">
        <f>'STable 3.1'!C62</f>
        <v>0</v>
      </c>
      <c r="O1104" s="14">
        <f>'STable 3.1'!D62</f>
        <v>0</v>
      </c>
      <c r="P1104" s="14">
        <f>'STable 3.1'!E62</f>
        <v>0</v>
      </c>
    </row>
    <row r="1105" spans="1:16" x14ac:dyDescent="0.2">
      <c r="A1105" s="360" t="str">
        <f>B1105&amp;"_"&amp;C1105&amp;"_"&amp;".. "&amp;D1105</f>
        <v>1104_T3.1_.. Long-term debt obligations due for payment within one year or less</v>
      </c>
      <c r="B1105" s="367" t="s">
        <v>2127</v>
      </c>
      <c r="C1105" s="377" t="s">
        <v>15</v>
      </c>
      <c r="D1105" s="339" t="s">
        <v>197</v>
      </c>
      <c r="E1105" s="545" t="str">
        <f>B1105&amp;"_"&amp;C1105&amp;"_"&amp;F1105&amp;", "&amp;G1105</f>
        <v>1104_T3.1_Direct Investment: Intercompany Lending, Long-term debt obligations due for payment within one year or less</v>
      </c>
      <c r="F1105" s="338" t="s">
        <v>58</v>
      </c>
      <c r="G1105" s="494" t="s">
        <v>197</v>
      </c>
      <c r="H1105" s="339"/>
      <c r="I1105" s="339"/>
      <c r="J1105" s="463">
        <f t="shared" si="212"/>
        <v>0</v>
      </c>
      <c r="K1105" s="311" t="s">
        <v>1324</v>
      </c>
      <c r="L1105">
        <f t="shared" si="213"/>
        <v>6</v>
      </c>
      <c r="M1105" s="14">
        <f>'STable 3.1'!B63</f>
        <v>0</v>
      </c>
      <c r="N1105" s="14">
        <f>'STable 3.1'!C63</f>
        <v>0</v>
      </c>
      <c r="O1105" s="14">
        <f>'STable 3.1'!D63</f>
        <v>0</v>
      </c>
      <c r="P1105" s="14">
        <f>'STable 3.1'!E63</f>
        <v>0</v>
      </c>
    </row>
    <row r="1106" spans="1:16" x14ac:dyDescent="0.2">
      <c r="A1106" s="360" t="str">
        <f>B1106&amp;"_"&amp;C1106&amp;"_"&amp;".... "&amp;D1106</f>
        <v>1105_T3.1_.... Debt liabilities of direct investment enterprises to direct investors</v>
      </c>
      <c r="B1106" s="367" t="s">
        <v>2128</v>
      </c>
      <c r="C1106" s="377" t="s">
        <v>15</v>
      </c>
      <c r="D1106" s="340" t="s">
        <v>142</v>
      </c>
      <c r="E1106" s="545" t="str">
        <f>B1106&amp;"_"&amp;C1106&amp;"_"&amp;F1106&amp;", "&amp;G1106&amp;", "&amp;H1106</f>
        <v>1105_T3.1_Direct Investment: Intercompany Lending, Long-term debt obligations due for payment within one year or less, Debt liabilities of direct investment enterprises to direct investors</v>
      </c>
      <c r="F1106" s="338" t="s">
        <v>58</v>
      </c>
      <c r="G1106" s="494" t="s">
        <v>197</v>
      </c>
      <c r="H1106" s="496" t="s">
        <v>142</v>
      </c>
      <c r="I1106" s="496"/>
      <c r="J1106" s="463">
        <f t="shared" si="212"/>
        <v>0</v>
      </c>
      <c r="K1106" s="311" t="s">
        <v>1325</v>
      </c>
      <c r="L1106">
        <f t="shared" si="213"/>
        <v>6</v>
      </c>
      <c r="M1106" s="14">
        <f>'STable 3.1'!B64</f>
        <v>0</v>
      </c>
      <c r="N1106" s="14">
        <f>'STable 3.1'!C64</f>
        <v>0</v>
      </c>
      <c r="O1106" s="14">
        <f>'STable 3.1'!D64</f>
        <v>0</v>
      </c>
      <c r="P1106" s="14">
        <f>'STable 3.1'!E64</f>
        <v>0</v>
      </c>
    </row>
    <row r="1107" spans="1:16" x14ac:dyDescent="0.2">
      <c r="A1107" s="360" t="str">
        <f>B1107&amp;"_"&amp;C1107&amp;"_"&amp;".... "&amp;D1107</f>
        <v>1106_T3.1_.... Debt liabilities of direct investors to direct investment enterprises</v>
      </c>
      <c r="B1107" s="367" t="s">
        <v>2129</v>
      </c>
      <c r="C1107" s="377" t="s">
        <v>15</v>
      </c>
      <c r="D1107" s="340" t="s">
        <v>143</v>
      </c>
      <c r="E1107" s="545" t="str">
        <f t="shared" ref="E1107:E1108" si="216">B1107&amp;"_"&amp;C1107&amp;"_"&amp;F1107&amp;", "&amp;G1107&amp;", "&amp;H1107</f>
        <v>1106_T3.1_Direct Investment: Intercompany Lending, Long-term debt obligations due for payment within one year or less, Debt liabilities of direct investors to direct investment enterprises</v>
      </c>
      <c r="F1107" s="338" t="s">
        <v>58</v>
      </c>
      <c r="G1107" s="494" t="s">
        <v>197</v>
      </c>
      <c r="H1107" s="496" t="s">
        <v>143</v>
      </c>
      <c r="I1107" s="496"/>
      <c r="J1107" s="463">
        <f t="shared" si="212"/>
        <v>0</v>
      </c>
      <c r="K1107" s="311" t="s">
        <v>1326</v>
      </c>
      <c r="L1107">
        <f t="shared" si="213"/>
        <v>6</v>
      </c>
      <c r="M1107" s="14">
        <f>'STable 3.1'!B65</f>
        <v>0</v>
      </c>
      <c r="N1107" s="14">
        <f>'STable 3.1'!C65</f>
        <v>0</v>
      </c>
      <c r="O1107" s="14">
        <f>'STable 3.1'!D65</f>
        <v>0</v>
      </c>
      <c r="P1107" s="14">
        <f>'STable 3.1'!E65</f>
        <v>0</v>
      </c>
    </row>
    <row r="1108" spans="1:16" x14ac:dyDescent="0.2">
      <c r="A1108" s="360" t="str">
        <f>B1108&amp;"_"&amp;C1108&amp;"_"&amp;".... "&amp;D1108</f>
        <v>1107_T3.1_.... Debt liabilities between fellow enterprises</v>
      </c>
      <c r="B1108" s="367" t="s">
        <v>2130</v>
      </c>
      <c r="C1108" s="377" t="s">
        <v>15</v>
      </c>
      <c r="D1108" s="340" t="s">
        <v>41</v>
      </c>
      <c r="E1108" s="545" t="str">
        <f t="shared" si="216"/>
        <v>1107_T3.1_Direct Investment: Intercompany Lending, Long-term debt obligations due for payment within one year or less, Debt liabilities between fellow enterprises</v>
      </c>
      <c r="F1108" s="338" t="s">
        <v>58</v>
      </c>
      <c r="G1108" s="494" t="s">
        <v>197</v>
      </c>
      <c r="H1108" s="496" t="s">
        <v>41</v>
      </c>
      <c r="I1108" s="496"/>
      <c r="J1108" s="463">
        <f t="shared" si="212"/>
        <v>0</v>
      </c>
      <c r="K1108" s="311" t="s">
        <v>1327</v>
      </c>
      <c r="L1108">
        <f t="shared" si="213"/>
        <v>6</v>
      </c>
      <c r="M1108" s="14">
        <f>'STable 3.1'!B66</f>
        <v>0</v>
      </c>
      <c r="N1108" s="14">
        <f>'STable 3.1'!C66</f>
        <v>0</v>
      </c>
      <c r="O1108" s="14">
        <f>'STable 3.1'!D66</f>
        <v>0</v>
      </c>
      <c r="P1108" s="14">
        <f>'STable 3.1'!E66</f>
        <v>0</v>
      </c>
    </row>
    <row r="1109" spans="1:16" x14ac:dyDescent="0.2">
      <c r="A1109" s="360" t="str">
        <f>B1109&amp;"_"&amp;C1109&amp;"_"&amp;D1109</f>
        <v>1108_T3.1_Total Short-Term External Debt (remaining maturity basis)</v>
      </c>
      <c r="B1109" s="367" t="s">
        <v>2131</v>
      </c>
      <c r="C1109" s="377" t="s">
        <v>15</v>
      </c>
      <c r="D1109" s="338" t="s">
        <v>200</v>
      </c>
      <c r="E1109" s="545" t="str">
        <f>B1109&amp;"_"&amp;C1109&amp;"_"&amp;F1109</f>
        <v>1108_T3.1_Short-Term External Debt (remaining maturity basis), Total</v>
      </c>
      <c r="F1109" s="338" t="s">
        <v>4381</v>
      </c>
      <c r="G1109" s="338"/>
      <c r="H1109" s="338"/>
      <c r="I1109" s="338"/>
      <c r="J1109" s="463">
        <f t="shared" si="212"/>
        <v>0</v>
      </c>
      <c r="K1109" s="311" t="s">
        <v>1328</v>
      </c>
      <c r="L1109">
        <f t="shared" si="213"/>
        <v>6</v>
      </c>
      <c r="M1109" s="14">
        <f>'STable 3.1'!B67</f>
        <v>0</v>
      </c>
      <c r="N1109" s="14">
        <f>'STable 3.1'!C67</f>
        <v>0</v>
      </c>
      <c r="O1109" s="14">
        <f>'STable 3.1'!D67</f>
        <v>0</v>
      </c>
      <c r="P1109" s="14">
        <f>'STable 3.1'!E67</f>
        <v>0</v>
      </c>
    </row>
    <row r="1110" spans="1:16" x14ac:dyDescent="0.2">
      <c r="A1110" s="360" t="str">
        <f>B1110&amp;"_"&amp;C1110&amp;"_"&amp;D1110</f>
        <v>1109_T3.1_Arrears: By Sector</v>
      </c>
      <c r="B1110" s="367" t="s">
        <v>2132</v>
      </c>
      <c r="C1110" s="377" t="s">
        <v>15</v>
      </c>
      <c r="D1110" s="341" t="s">
        <v>61</v>
      </c>
      <c r="E1110" s="545" t="str">
        <f>B1110&amp;"_"&amp;C1110&amp;"_"&amp;F1110</f>
        <v>1109_T3.1_Arrears</v>
      </c>
      <c r="F1110" s="341" t="s">
        <v>73</v>
      </c>
      <c r="G1110" s="341"/>
      <c r="H1110" s="341"/>
      <c r="I1110" s="341"/>
      <c r="J1110" s="463">
        <f t="shared" si="212"/>
        <v>0</v>
      </c>
      <c r="K1110" s="311" t="s">
        <v>1329</v>
      </c>
      <c r="L1110">
        <f t="shared" si="213"/>
        <v>6</v>
      </c>
      <c r="M1110" s="14">
        <f>'STable 3.1'!B70</f>
        <v>0</v>
      </c>
      <c r="N1110" s="14">
        <f>'STable 3.1'!C70</f>
        <v>0</v>
      </c>
      <c r="O1110" s="14">
        <f>'STable 3.1'!D70</f>
        <v>0</v>
      </c>
      <c r="P1110" s="14">
        <f>'STable 3.1'!E70</f>
        <v>0</v>
      </c>
    </row>
    <row r="1111" spans="1:16" x14ac:dyDescent="0.2">
      <c r="A1111" s="360" t="str">
        <f t="shared" ref="A1111:A1115" si="217">B1111&amp;"_"&amp;C1111&amp;"_"&amp;".. "&amp;D1111</f>
        <v>1110_T3.1_.. General Government</v>
      </c>
      <c r="B1111" s="367" t="s">
        <v>2133</v>
      </c>
      <c r="C1111" s="377" t="s">
        <v>15</v>
      </c>
      <c r="D1111" s="342" t="s">
        <v>27</v>
      </c>
      <c r="E1111" s="545" t="str">
        <f>B1111&amp;"_"&amp;C1111&amp;"_"&amp;F1111&amp;", "&amp;G1111</f>
        <v>1110_T3.1_Arrears, General Government</v>
      </c>
      <c r="F1111" s="341" t="s">
        <v>73</v>
      </c>
      <c r="G1111" s="495" t="s">
        <v>27</v>
      </c>
      <c r="H1111" s="342"/>
      <c r="I1111" s="342"/>
      <c r="J1111" s="463">
        <f t="shared" si="212"/>
        <v>0</v>
      </c>
      <c r="K1111" s="311" t="s">
        <v>1330</v>
      </c>
      <c r="L1111">
        <f t="shared" si="213"/>
        <v>6</v>
      </c>
      <c r="M1111" s="14">
        <f>'STable 3.1'!B71</f>
        <v>0</v>
      </c>
      <c r="N1111" s="14">
        <f>'STable 3.1'!C71</f>
        <v>0</v>
      </c>
      <c r="O1111" s="14">
        <f>'STable 3.1'!D71</f>
        <v>0</v>
      </c>
      <c r="P1111" s="14">
        <f>'STable 3.1'!E71</f>
        <v>0</v>
      </c>
    </row>
    <row r="1112" spans="1:16" x14ac:dyDescent="0.2">
      <c r="A1112" s="360" t="str">
        <f t="shared" si="217"/>
        <v>1111_T3.1_.. Central Bank</v>
      </c>
      <c r="B1112" s="367" t="s">
        <v>2134</v>
      </c>
      <c r="C1112" s="377" t="s">
        <v>15</v>
      </c>
      <c r="D1112" s="342" t="s">
        <v>55</v>
      </c>
      <c r="E1112" s="545" t="str">
        <f t="shared" ref="E1112:E1115" si="218">B1112&amp;"_"&amp;C1112&amp;"_"&amp;F1112&amp;", "&amp;G1112</f>
        <v>1111_T3.1_Arrears, Central Bank</v>
      </c>
      <c r="F1112" s="341" t="s">
        <v>73</v>
      </c>
      <c r="G1112" s="495" t="s">
        <v>55</v>
      </c>
      <c r="H1112" s="342"/>
      <c r="I1112" s="342"/>
      <c r="J1112" s="463">
        <f t="shared" si="212"/>
        <v>0</v>
      </c>
      <c r="K1112" s="311" t="s">
        <v>1331</v>
      </c>
      <c r="L1112">
        <f t="shared" si="213"/>
        <v>6</v>
      </c>
      <c r="M1112" s="14">
        <f>'STable 3.1'!B72</f>
        <v>0</v>
      </c>
      <c r="N1112" s="14">
        <f>'STable 3.1'!C72</f>
        <v>0</v>
      </c>
      <c r="O1112" s="14">
        <f>'STable 3.1'!D72</f>
        <v>0</v>
      </c>
      <c r="P1112" s="14">
        <f>'STable 3.1'!E72</f>
        <v>0</v>
      </c>
    </row>
    <row r="1113" spans="1:16" x14ac:dyDescent="0.2">
      <c r="A1113" s="360" t="str">
        <f t="shared" si="217"/>
        <v>1112_T3.1_.. Deposit-Taking Corporations, except the Central Bank</v>
      </c>
      <c r="B1113" s="367" t="s">
        <v>2135</v>
      </c>
      <c r="C1113" s="377" t="s">
        <v>15</v>
      </c>
      <c r="D1113" s="342" t="s">
        <v>56</v>
      </c>
      <c r="E1113" s="545" t="str">
        <f t="shared" si="218"/>
        <v>1112_T3.1_Arrears, Deposit-Taking Corporations, except the Central Bank</v>
      </c>
      <c r="F1113" s="341" t="s">
        <v>73</v>
      </c>
      <c r="G1113" s="495" t="s">
        <v>56</v>
      </c>
      <c r="H1113" s="342"/>
      <c r="I1113" s="342"/>
      <c r="J1113" s="463">
        <f t="shared" si="212"/>
        <v>0</v>
      </c>
      <c r="K1113" s="311" t="s">
        <v>1332</v>
      </c>
      <c r="L1113">
        <f t="shared" si="213"/>
        <v>6</v>
      </c>
      <c r="M1113" s="14">
        <f>'STable 3.1'!B73</f>
        <v>0</v>
      </c>
      <c r="N1113" s="14">
        <f>'STable 3.1'!C73</f>
        <v>0</v>
      </c>
      <c r="O1113" s="14">
        <f>'STable 3.1'!D73</f>
        <v>0</v>
      </c>
      <c r="P1113" s="14">
        <f>'STable 3.1'!E73</f>
        <v>0</v>
      </c>
    </row>
    <row r="1114" spans="1:16" x14ac:dyDescent="0.2">
      <c r="A1114" s="360" t="str">
        <f t="shared" si="217"/>
        <v>1113_T3.1_.. Other Sectors</v>
      </c>
      <c r="B1114" s="367" t="s">
        <v>2136</v>
      </c>
      <c r="C1114" s="377" t="s">
        <v>15</v>
      </c>
      <c r="D1114" s="342" t="s">
        <v>57</v>
      </c>
      <c r="E1114" s="545" t="str">
        <f t="shared" si="218"/>
        <v>1113_T3.1_Arrears, Other Sectors</v>
      </c>
      <c r="F1114" s="341" t="s">
        <v>73</v>
      </c>
      <c r="G1114" s="495" t="s">
        <v>57</v>
      </c>
      <c r="H1114" s="342"/>
      <c r="I1114" s="342"/>
      <c r="J1114" s="463">
        <f t="shared" si="212"/>
        <v>0</v>
      </c>
      <c r="K1114" s="311" t="s">
        <v>1333</v>
      </c>
      <c r="L1114">
        <f t="shared" si="213"/>
        <v>6</v>
      </c>
      <c r="M1114" s="14">
        <f>'STable 3.1'!B74</f>
        <v>0</v>
      </c>
      <c r="N1114" s="14">
        <f>'STable 3.1'!C74</f>
        <v>0</v>
      </c>
      <c r="O1114" s="14">
        <f>'STable 3.1'!D74</f>
        <v>0</v>
      </c>
      <c r="P1114" s="14">
        <f>'STable 3.1'!E74</f>
        <v>0</v>
      </c>
    </row>
    <row r="1115" spans="1:16" x14ac:dyDescent="0.2">
      <c r="A1115" s="360" t="str">
        <f t="shared" si="217"/>
        <v>1114_T3.1_.. Direct Investment: Intercompany Lending</v>
      </c>
      <c r="B1115" s="367" t="s">
        <v>2137</v>
      </c>
      <c r="C1115" s="377" t="s">
        <v>15</v>
      </c>
      <c r="D1115" s="342" t="s">
        <v>58</v>
      </c>
      <c r="E1115" s="545" t="str">
        <f t="shared" si="218"/>
        <v>1114_T3.1_Arrears, Direct Investment: Intercompany Lending</v>
      </c>
      <c r="F1115" s="341" t="s">
        <v>73</v>
      </c>
      <c r="G1115" s="495" t="s">
        <v>58</v>
      </c>
      <c r="H1115" s="342"/>
      <c r="I1115" s="342"/>
      <c r="J1115" s="463">
        <f t="shared" si="212"/>
        <v>0</v>
      </c>
      <c r="K1115" s="311" t="s">
        <v>1334</v>
      </c>
      <c r="L1115">
        <f t="shared" si="213"/>
        <v>6</v>
      </c>
      <c r="M1115" s="14">
        <f>'STable 3.1'!B75</f>
        <v>0</v>
      </c>
      <c r="N1115" s="14">
        <f>'STable 3.1'!C75</f>
        <v>0</v>
      </c>
      <c r="O1115" s="14">
        <f>'STable 3.1'!D75</f>
        <v>0</v>
      </c>
      <c r="P1115" s="14">
        <f>'STable 3.1'!E75</f>
        <v>0</v>
      </c>
    </row>
    <row r="1116" spans="1:16" x14ac:dyDescent="0.2">
      <c r="A1116" s="360" t="str">
        <f>B1116&amp;"_"&amp;C1116&amp;"_"&amp;D1116</f>
        <v>1115_T3.1_Debt securities by Sector: Short-term on a remaining maturity basis 3/</v>
      </c>
      <c r="B1116" s="367" t="s">
        <v>2138</v>
      </c>
      <c r="C1116" s="377" t="s">
        <v>15</v>
      </c>
      <c r="D1116" s="343" t="s">
        <v>4217</v>
      </c>
      <c r="E1116" s="545" t="str">
        <f>B1116&amp;"_"&amp;C1116&amp;"_"&amp;F1116</f>
        <v>1115_T3.1_Debt securities, Short-term on a remaining maturity basis</v>
      </c>
      <c r="F1116" s="343" t="s">
        <v>4380</v>
      </c>
      <c r="G1116" s="343"/>
      <c r="H1116" s="343"/>
      <c r="I1116" s="343"/>
      <c r="J1116" s="463">
        <f t="shared" si="212"/>
        <v>0</v>
      </c>
      <c r="K1116" s="311" t="s">
        <v>1335</v>
      </c>
      <c r="L1116">
        <f t="shared" si="213"/>
        <v>6</v>
      </c>
      <c r="M1116" s="14">
        <f>'STable 3.1'!B76</f>
        <v>0</v>
      </c>
      <c r="N1116" s="14">
        <f>'STable 3.1'!C76</f>
        <v>0</v>
      </c>
      <c r="O1116" s="14">
        <f>'STable 3.1'!D76</f>
        <v>0</v>
      </c>
      <c r="P1116" s="14">
        <f>'STable 3.1'!E76</f>
        <v>0</v>
      </c>
    </row>
    <row r="1117" spans="1:16" x14ac:dyDescent="0.2">
      <c r="A1117" s="360" t="str">
        <f t="shared" ref="A1117:A1120" si="219">B1117&amp;"_"&amp;C1117&amp;"_"&amp;".. "&amp;D1117</f>
        <v>1116_T3.1_.. General Government</v>
      </c>
      <c r="B1117" s="367" t="s">
        <v>2139</v>
      </c>
      <c r="C1117" s="377" t="s">
        <v>15</v>
      </c>
      <c r="D1117" s="342" t="s">
        <v>27</v>
      </c>
      <c r="E1117" s="545" t="str">
        <f>B1117&amp;"_"&amp;C1117&amp;"_"&amp;F1117&amp;", "&amp;G1117</f>
        <v>1116_T3.1_Debt securities, Short-term on a remaining maturity basis, General Government</v>
      </c>
      <c r="F1117" s="343" t="s">
        <v>4380</v>
      </c>
      <c r="G1117" s="495" t="s">
        <v>27</v>
      </c>
      <c r="H1117" s="342"/>
      <c r="I1117" s="342"/>
      <c r="J1117" s="463">
        <f t="shared" si="212"/>
        <v>0</v>
      </c>
      <c r="K1117" s="311" t="s">
        <v>1336</v>
      </c>
      <c r="L1117">
        <f t="shared" si="213"/>
        <v>6</v>
      </c>
      <c r="M1117" s="14">
        <f>'STable 3.1'!B77</f>
        <v>0</v>
      </c>
      <c r="N1117" s="14">
        <f>'STable 3.1'!C77</f>
        <v>0</v>
      </c>
      <c r="O1117" s="14">
        <f>'STable 3.1'!D77</f>
        <v>0</v>
      </c>
      <c r="P1117" s="14">
        <f>'STable 3.1'!E77</f>
        <v>0</v>
      </c>
    </row>
    <row r="1118" spans="1:16" x14ac:dyDescent="0.2">
      <c r="A1118" s="360" t="str">
        <f t="shared" si="219"/>
        <v>1117_T3.1_.. Central Bank</v>
      </c>
      <c r="B1118" s="367" t="s">
        <v>2140</v>
      </c>
      <c r="C1118" s="377" t="s">
        <v>15</v>
      </c>
      <c r="D1118" s="342" t="s">
        <v>55</v>
      </c>
      <c r="E1118" s="545" t="str">
        <f t="shared" ref="E1118:E1120" si="220">B1118&amp;"_"&amp;C1118&amp;"_"&amp;F1118&amp;", "&amp;G1118</f>
        <v>1117_T3.1_Debt securities, Short-term on a remaining maturity basis, Central Bank</v>
      </c>
      <c r="F1118" s="343" t="s">
        <v>4380</v>
      </c>
      <c r="G1118" s="495" t="s">
        <v>55</v>
      </c>
      <c r="H1118" s="342"/>
      <c r="I1118" s="342"/>
      <c r="J1118" s="463">
        <f t="shared" si="212"/>
        <v>0</v>
      </c>
      <c r="K1118" s="311" t="s">
        <v>1337</v>
      </c>
      <c r="L1118">
        <f t="shared" si="213"/>
        <v>6</v>
      </c>
      <c r="M1118" s="14">
        <f>'STable 3.1'!B78</f>
        <v>0</v>
      </c>
      <c r="N1118" s="14">
        <f>'STable 3.1'!C78</f>
        <v>0</v>
      </c>
      <c r="O1118" s="14">
        <f>'STable 3.1'!D78</f>
        <v>0</v>
      </c>
      <c r="P1118" s="14">
        <f>'STable 3.1'!E78</f>
        <v>0</v>
      </c>
    </row>
    <row r="1119" spans="1:16" x14ac:dyDescent="0.2">
      <c r="A1119" s="360" t="str">
        <f t="shared" si="219"/>
        <v>1118_T3.1_.. Deposit-Taking Corporations, except the Central Bank</v>
      </c>
      <c r="B1119" s="367" t="s">
        <v>2141</v>
      </c>
      <c r="C1119" s="377" t="s">
        <v>15</v>
      </c>
      <c r="D1119" s="342" t="s">
        <v>56</v>
      </c>
      <c r="E1119" s="545" t="str">
        <f t="shared" si="220"/>
        <v>1118_T3.1_Debt securities, Short-term on a remaining maturity basis, Deposit-Taking Corporations, except the Central Bank</v>
      </c>
      <c r="F1119" s="343" t="s">
        <v>4380</v>
      </c>
      <c r="G1119" s="495" t="s">
        <v>56</v>
      </c>
      <c r="H1119" s="342"/>
      <c r="I1119" s="342"/>
      <c r="J1119" s="463">
        <f t="shared" si="212"/>
        <v>0</v>
      </c>
      <c r="K1119" s="311" t="s">
        <v>1338</v>
      </c>
      <c r="L1119">
        <f t="shared" si="213"/>
        <v>6</v>
      </c>
      <c r="M1119" s="14">
        <f>'STable 3.1'!B79</f>
        <v>0</v>
      </c>
      <c r="N1119" s="14">
        <f>'STable 3.1'!C79</f>
        <v>0</v>
      </c>
      <c r="O1119" s="14">
        <f>'STable 3.1'!D79</f>
        <v>0</v>
      </c>
      <c r="P1119" s="14">
        <f>'STable 3.1'!E79</f>
        <v>0</v>
      </c>
    </row>
    <row r="1120" spans="1:16" x14ac:dyDescent="0.2">
      <c r="A1120" s="360" t="str">
        <f t="shared" si="219"/>
        <v>1119_T3.1_.. Other Sectors</v>
      </c>
      <c r="B1120" s="367" t="s">
        <v>2142</v>
      </c>
      <c r="C1120" s="377" t="s">
        <v>15</v>
      </c>
      <c r="D1120" s="342" t="s">
        <v>57</v>
      </c>
      <c r="E1120" s="545" t="str">
        <f t="shared" si="220"/>
        <v>1119_T3.1_Debt securities, Short-term on a remaining maturity basis, Other Sectors</v>
      </c>
      <c r="F1120" s="343" t="s">
        <v>4380</v>
      </c>
      <c r="G1120" s="495" t="s">
        <v>57</v>
      </c>
      <c r="H1120" s="342"/>
      <c r="I1120" s="342"/>
      <c r="J1120" s="463">
        <f t="shared" si="212"/>
        <v>0</v>
      </c>
      <c r="K1120" s="311" t="s">
        <v>1339</v>
      </c>
      <c r="L1120">
        <f t="shared" si="213"/>
        <v>6</v>
      </c>
      <c r="M1120" s="14">
        <f>'STable 3.1'!B80</f>
        <v>0</v>
      </c>
      <c r="N1120" s="14">
        <f>'STable 3.1'!C80</f>
        <v>0</v>
      </c>
      <c r="O1120" s="14">
        <f>'STable 3.1'!D80</f>
        <v>0</v>
      </c>
      <c r="P1120" s="14">
        <f>'STable 3.1'!E80</f>
        <v>0</v>
      </c>
    </row>
    <row r="1121" spans="1:16" x14ac:dyDescent="0.2">
      <c r="A1121" s="378" t="str">
        <f>B1121&amp;"_"&amp;C1121&amp;"_"&amp;D1121</f>
        <v>1120_T3.1_Reserve related liabilities 8/</v>
      </c>
      <c r="B1121" s="379" t="s">
        <v>2143</v>
      </c>
      <c r="C1121" s="380" t="s">
        <v>15</v>
      </c>
      <c r="D1121" s="381" t="s">
        <v>4218</v>
      </c>
      <c r="E1121" s="546" t="str">
        <f>B1121&amp;"_"&amp;C1121&amp;"_"&amp;F1121</f>
        <v>1120_T3.1_Reserve related liabilities</v>
      </c>
      <c r="F1121" s="381" t="s">
        <v>4379</v>
      </c>
      <c r="G1121" s="381"/>
      <c r="H1121" s="381"/>
      <c r="I1121" s="381"/>
      <c r="J1121" s="514">
        <f t="shared" si="212"/>
        <v>0</v>
      </c>
      <c r="K1121" s="315" t="s">
        <v>1340</v>
      </c>
      <c r="L1121">
        <f t="shared" si="213"/>
        <v>6</v>
      </c>
      <c r="M1121" s="14">
        <f>'STable 3.1'!B81</f>
        <v>0</v>
      </c>
      <c r="N1121" s="14">
        <f>'STable 3.1'!C81</f>
        <v>0</v>
      </c>
      <c r="O1121" s="14">
        <f>'STable 3.1'!D81</f>
        <v>0</v>
      </c>
      <c r="P1121" s="14">
        <f>'STable 3.1'!E81</f>
        <v>0</v>
      </c>
    </row>
    <row r="1122" spans="1:16" x14ac:dyDescent="0.2">
      <c r="A1122" s="361" t="str">
        <f>B1122&amp;"_"&amp;C1122&amp;"_"&amp;D1122</f>
        <v>1121_T3.2_General Government (immediate) 2/</v>
      </c>
      <c r="B1122" s="366" t="s">
        <v>2144</v>
      </c>
      <c r="C1122" s="372" t="s">
        <v>17</v>
      </c>
      <c r="D1122" s="301" t="s">
        <v>4435</v>
      </c>
      <c r="E1122" s="500" t="str">
        <f>B1122&amp;"_"&amp;C1122&amp;"_"&amp;F1122&amp;", "&amp;I1122</f>
        <v>1121_T3.2_General Government, immediate</v>
      </c>
      <c r="F1122" s="301" t="s">
        <v>27</v>
      </c>
      <c r="G1122" s="301"/>
      <c r="H1122" s="301"/>
      <c r="I1122" s="499" t="s">
        <v>4335</v>
      </c>
      <c r="J1122" s="463">
        <f t="shared" si="212"/>
        <v>0</v>
      </c>
      <c r="K1122" s="311" t="s">
        <v>1341</v>
      </c>
      <c r="L1122">
        <f t="shared" si="213"/>
        <v>6</v>
      </c>
      <c r="P1122" s="14">
        <f>'STable 3.2'!B8</f>
        <v>0</v>
      </c>
    </row>
    <row r="1123" spans="1:16" x14ac:dyDescent="0.2">
      <c r="A1123" s="361" t="str">
        <f>B1123&amp;"_"&amp;C1123&amp;"_"&amp;".. "&amp;D1123</f>
        <v>1122_T3.2_.. Special drawing rights (allocations) * (immediate) 2/</v>
      </c>
      <c r="B1123" s="366" t="s">
        <v>2145</v>
      </c>
      <c r="C1123" s="372" t="s">
        <v>17</v>
      </c>
      <c r="D1123" s="345" t="s">
        <v>4434</v>
      </c>
      <c r="E1123" s="500" t="str">
        <f>B1123&amp;"_"&amp;C1123&amp;"_"&amp;F1123&amp;", "&amp;G1123&amp;", "&amp;I1123</f>
        <v>1122_T3.2_General Government, Special drawing rights (allocations), immediate</v>
      </c>
      <c r="F1123" s="301" t="s">
        <v>27</v>
      </c>
      <c r="G1123" s="497" t="s">
        <v>4330</v>
      </c>
      <c r="H1123" s="301"/>
      <c r="I1123" s="499" t="s">
        <v>4335</v>
      </c>
      <c r="J1123" s="463">
        <f t="shared" si="212"/>
        <v>0</v>
      </c>
      <c r="K1123" s="311" t="s">
        <v>1342</v>
      </c>
      <c r="L1123">
        <f t="shared" si="213"/>
        <v>6</v>
      </c>
      <c r="P1123" s="14">
        <f>'STable 3.2'!B9</f>
        <v>0</v>
      </c>
    </row>
    <row r="1124" spans="1:16" x14ac:dyDescent="0.2">
      <c r="A1124" s="361" t="str">
        <f>B1124&amp;"_"&amp;C1124&amp;"_"&amp;".... "&amp;D1124</f>
        <v>1123_T3.2_.... Principal (immediate) 2/</v>
      </c>
      <c r="B1124" s="366" t="s">
        <v>2146</v>
      </c>
      <c r="C1124" s="372" t="s">
        <v>17</v>
      </c>
      <c r="D1124" s="346" t="s">
        <v>4436</v>
      </c>
      <c r="E1124" s="500" t="str">
        <f>B1124&amp;"_"&amp;C1124&amp;"_"&amp;F1124&amp;", "&amp;G1124&amp;", "&amp;H1124&amp;", "&amp;I1124</f>
        <v>1123_T3.2_General Government, Special drawing rights (allocations), Principal, immediate</v>
      </c>
      <c r="F1124" s="301" t="s">
        <v>27</v>
      </c>
      <c r="G1124" s="497" t="s">
        <v>4330</v>
      </c>
      <c r="H1124" s="497" t="s">
        <v>9</v>
      </c>
      <c r="I1124" s="499" t="s">
        <v>4335</v>
      </c>
      <c r="J1124" s="463">
        <f t="shared" si="212"/>
        <v>0</v>
      </c>
      <c r="K1124" s="311" t="s">
        <v>1343</v>
      </c>
      <c r="L1124">
        <f t="shared" si="213"/>
        <v>6</v>
      </c>
      <c r="P1124" s="14">
        <f>'STable 3.2'!B10</f>
        <v>0</v>
      </c>
    </row>
    <row r="1125" spans="1:16" x14ac:dyDescent="0.2">
      <c r="A1125" s="361" t="str">
        <f>B1125&amp;"_"&amp;C1125&amp;"_"&amp;".... "&amp;D1125</f>
        <v>1124_T3.2_.... Interest (immediate) 2/</v>
      </c>
      <c r="B1125" s="366" t="s">
        <v>2147</v>
      </c>
      <c r="C1125" s="372" t="s">
        <v>17</v>
      </c>
      <c r="D1125" s="346" t="s">
        <v>4437</v>
      </c>
      <c r="E1125" s="500" t="str">
        <f>B1125&amp;"_"&amp;C1125&amp;"_"&amp;F1125&amp;", "&amp;G1125&amp;", "&amp;H1125&amp;", "&amp;I1125</f>
        <v>1124_T3.2_General Government, Special drawing rights (allocations), Interest, immediate</v>
      </c>
      <c r="F1125" s="301" t="s">
        <v>27</v>
      </c>
      <c r="G1125" s="497" t="s">
        <v>4330</v>
      </c>
      <c r="H1125" s="498" t="s">
        <v>10</v>
      </c>
      <c r="I1125" s="499" t="s">
        <v>4335</v>
      </c>
      <c r="J1125" s="463">
        <f t="shared" si="212"/>
        <v>0</v>
      </c>
      <c r="K1125" s="311" t="s">
        <v>1344</v>
      </c>
      <c r="L1125">
        <f t="shared" si="213"/>
        <v>6</v>
      </c>
      <c r="P1125" s="14">
        <f>'STable 3.2'!B11</f>
        <v>0</v>
      </c>
    </row>
    <row r="1126" spans="1:16" x14ac:dyDescent="0.2">
      <c r="A1126" s="361" t="str">
        <f>B1126&amp;"_"&amp;C1126&amp;"_"&amp;".. "&amp;D1126</f>
        <v>1125_T3.2_.. Currency and deposits (immediate) 2/</v>
      </c>
      <c r="B1126" s="366" t="s">
        <v>2148</v>
      </c>
      <c r="C1126" s="372" t="s">
        <v>17</v>
      </c>
      <c r="D1126" s="345" t="s">
        <v>4438</v>
      </c>
      <c r="E1126" s="500" t="str">
        <f>B1126&amp;"_"&amp;C1126&amp;"_"&amp;F1126&amp;", "&amp;G1126&amp;", "&amp;I1126</f>
        <v>1125_T3.2_General Government, Currency and deposits, immediate</v>
      </c>
      <c r="F1126" s="301" t="s">
        <v>27</v>
      </c>
      <c r="G1126" s="497" t="s">
        <v>203</v>
      </c>
      <c r="H1126" s="345"/>
      <c r="I1126" s="499" t="s">
        <v>4335</v>
      </c>
      <c r="J1126" s="463">
        <f t="shared" si="212"/>
        <v>0</v>
      </c>
      <c r="K1126" s="311" t="s">
        <v>1345</v>
      </c>
      <c r="L1126">
        <f t="shared" si="213"/>
        <v>6</v>
      </c>
      <c r="P1126" s="14">
        <f>'STable 3.2'!B12</f>
        <v>0</v>
      </c>
    </row>
    <row r="1127" spans="1:16" x14ac:dyDescent="0.2">
      <c r="A1127" s="361" t="str">
        <f>B1127&amp;"_"&amp;C1127&amp;"_"&amp;".... "&amp;D1127</f>
        <v>1126_T3.2_.... Principal (immediate) 2/</v>
      </c>
      <c r="B1127" s="366" t="s">
        <v>2149</v>
      </c>
      <c r="C1127" s="372" t="s">
        <v>17</v>
      </c>
      <c r="D1127" s="346" t="s">
        <v>4436</v>
      </c>
      <c r="E1127" s="500" t="str">
        <f>B1127&amp;"_"&amp;C1127&amp;"_"&amp;F1127&amp;", "&amp;G1127&amp;", "&amp;H1127&amp;", "&amp;I1127</f>
        <v>1126_T3.2_General Government, Currency and deposits, Principal, immediate</v>
      </c>
      <c r="F1127" s="301" t="s">
        <v>27</v>
      </c>
      <c r="G1127" s="497" t="s">
        <v>203</v>
      </c>
      <c r="H1127" s="497" t="s">
        <v>9</v>
      </c>
      <c r="I1127" s="499" t="s">
        <v>4335</v>
      </c>
      <c r="J1127" s="463">
        <f t="shared" si="212"/>
        <v>0</v>
      </c>
      <c r="K1127" s="311" t="s">
        <v>1346</v>
      </c>
      <c r="L1127">
        <f t="shared" si="213"/>
        <v>6</v>
      </c>
      <c r="P1127" s="14">
        <f>'STable 3.2'!B13</f>
        <v>0</v>
      </c>
    </row>
    <row r="1128" spans="1:16" x14ac:dyDescent="0.2">
      <c r="A1128" s="361" t="str">
        <f>B1128&amp;"_"&amp;C1128&amp;"_"&amp;".... "&amp;D1128</f>
        <v>1127_T3.2_.... Interest (immediate) 2/</v>
      </c>
      <c r="B1128" s="366" t="s">
        <v>2150</v>
      </c>
      <c r="C1128" s="372" t="s">
        <v>17</v>
      </c>
      <c r="D1128" s="346" t="s">
        <v>4437</v>
      </c>
      <c r="E1128" s="500" t="str">
        <f>B1128&amp;"_"&amp;C1128&amp;"_"&amp;F1128&amp;", "&amp;G1128&amp;", "&amp;H1128&amp;", "&amp;I1128</f>
        <v>1127_T3.2_General Government, Currency and deposits, Interest, immediate</v>
      </c>
      <c r="F1128" s="301" t="s">
        <v>27</v>
      </c>
      <c r="G1128" s="497" t="s">
        <v>203</v>
      </c>
      <c r="H1128" s="498" t="s">
        <v>10</v>
      </c>
      <c r="I1128" s="499" t="s">
        <v>4335</v>
      </c>
      <c r="J1128" s="463">
        <f t="shared" si="212"/>
        <v>0</v>
      </c>
      <c r="K1128" s="311" t="s">
        <v>1347</v>
      </c>
      <c r="L1128">
        <f t="shared" si="213"/>
        <v>6</v>
      </c>
      <c r="P1128" s="14">
        <f>'STable 3.2'!B14</f>
        <v>0</v>
      </c>
    </row>
    <row r="1129" spans="1:16" x14ac:dyDescent="0.2">
      <c r="A1129" s="361" t="str">
        <f>B1129&amp;"_"&amp;C1129&amp;"_"&amp;".. "&amp;D1129</f>
        <v>1128_T3.2_.. Debt securities (immediate) 2/</v>
      </c>
      <c r="B1129" s="366" t="s">
        <v>2151</v>
      </c>
      <c r="C1129" s="372" t="s">
        <v>17</v>
      </c>
      <c r="D1129" s="345" t="s">
        <v>4439</v>
      </c>
      <c r="E1129" s="500" t="str">
        <f>B1129&amp;"_"&amp;C1129&amp;"_"&amp;F1129&amp;", "&amp;G1129&amp;", "&amp;I1129</f>
        <v>1128_T3.2_General Government, Debt securities, immediate</v>
      </c>
      <c r="F1129" s="301" t="s">
        <v>27</v>
      </c>
      <c r="G1129" s="497" t="s">
        <v>37</v>
      </c>
      <c r="H1129" s="345"/>
      <c r="I1129" s="499" t="s">
        <v>4335</v>
      </c>
      <c r="J1129" s="463">
        <f t="shared" si="212"/>
        <v>0</v>
      </c>
      <c r="K1129" s="311" t="s">
        <v>1348</v>
      </c>
      <c r="L1129">
        <f t="shared" si="213"/>
        <v>6</v>
      </c>
      <c r="P1129" s="14">
        <f>'STable 3.2'!B15</f>
        <v>0</v>
      </c>
    </row>
    <row r="1130" spans="1:16" x14ac:dyDescent="0.2">
      <c r="A1130" s="361" t="str">
        <f>B1130&amp;"_"&amp;C1130&amp;"_"&amp;".... "&amp;D1130</f>
        <v>1129_T3.2_.... Principal (immediate) 2/</v>
      </c>
      <c r="B1130" s="366" t="s">
        <v>2152</v>
      </c>
      <c r="C1130" s="372" t="s">
        <v>17</v>
      </c>
      <c r="D1130" s="346" t="s">
        <v>4436</v>
      </c>
      <c r="E1130" s="500" t="str">
        <f>B1130&amp;"_"&amp;C1130&amp;"_"&amp;F1130&amp;", "&amp;G1130&amp;", "&amp;H1130&amp;", "&amp;I1130</f>
        <v>1129_T3.2_General Government, Debt securities, Principal, immediate</v>
      </c>
      <c r="F1130" s="301" t="s">
        <v>27</v>
      </c>
      <c r="G1130" s="497" t="s">
        <v>37</v>
      </c>
      <c r="H1130" s="497" t="s">
        <v>9</v>
      </c>
      <c r="I1130" s="499" t="s">
        <v>4335</v>
      </c>
      <c r="J1130" s="463">
        <f t="shared" si="212"/>
        <v>0</v>
      </c>
      <c r="K1130" s="311" t="s">
        <v>1349</v>
      </c>
      <c r="L1130">
        <f t="shared" si="213"/>
        <v>6</v>
      </c>
      <c r="P1130" s="14">
        <f>'STable 3.2'!B16</f>
        <v>0</v>
      </c>
    </row>
    <row r="1131" spans="1:16" x14ac:dyDescent="0.2">
      <c r="A1131" s="361" t="str">
        <f>B1131&amp;"_"&amp;C1131&amp;"_"&amp;".... "&amp;D1131</f>
        <v>1130_T3.2_.... Interest (immediate) 2/</v>
      </c>
      <c r="B1131" s="366" t="s">
        <v>2153</v>
      </c>
      <c r="C1131" s="372" t="s">
        <v>17</v>
      </c>
      <c r="D1131" s="346" t="s">
        <v>4437</v>
      </c>
      <c r="E1131" s="500" t="str">
        <f>B1131&amp;"_"&amp;C1131&amp;"_"&amp;F1131&amp;", "&amp;G1131&amp;", "&amp;H1131&amp;", "&amp;I1131</f>
        <v>1130_T3.2_General Government, Debt securities, Interest, immediate</v>
      </c>
      <c r="F1131" s="301" t="s">
        <v>27</v>
      </c>
      <c r="G1131" s="497" t="s">
        <v>37</v>
      </c>
      <c r="H1131" s="498" t="s">
        <v>10</v>
      </c>
      <c r="I1131" s="499" t="s">
        <v>4335</v>
      </c>
      <c r="J1131" s="463">
        <f t="shared" si="212"/>
        <v>0</v>
      </c>
      <c r="K1131" s="311" t="s">
        <v>1350</v>
      </c>
      <c r="L1131">
        <f t="shared" si="213"/>
        <v>6</v>
      </c>
      <c r="P1131" s="14">
        <f>'STable 3.2'!B17</f>
        <v>0</v>
      </c>
    </row>
    <row r="1132" spans="1:16" x14ac:dyDescent="0.2">
      <c r="A1132" s="361" t="str">
        <f>B1132&amp;"_"&amp;C1132&amp;"_"&amp;".. "&amp;D1132</f>
        <v>1131_T3.2_.. Loans (immediate) 2/</v>
      </c>
      <c r="B1132" s="366" t="s">
        <v>2154</v>
      </c>
      <c r="C1132" s="372" t="s">
        <v>17</v>
      </c>
      <c r="D1132" s="345" t="s">
        <v>4440</v>
      </c>
      <c r="E1132" s="500" t="str">
        <f>B1132&amp;"_"&amp;C1132&amp;"_"&amp;F1132&amp;", "&amp;G1132&amp;", "&amp;I1132</f>
        <v>1131_T3.2_General Government, Loans, immediate</v>
      </c>
      <c r="F1132" s="301" t="s">
        <v>27</v>
      </c>
      <c r="G1132" s="497" t="s">
        <v>2</v>
      </c>
      <c r="H1132" s="345"/>
      <c r="I1132" s="499" t="s">
        <v>4335</v>
      </c>
      <c r="J1132" s="463">
        <f t="shared" si="212"/>
        <v>0</v>
      </c>
      <c r="K1132" s="311" t="s">
        <v>1351</v>
      </c>
      <c r="L1132">
        <f t="shared" si="213"/>
        <v>6</v>
      </c>
      <c r="P1132" s="14">
        <f>'STable 3.2'!B18</f>
        <v>0</v>
      </c>
    </row>
    <row r="1133" spans="1:16" x14ac:dyDescent="0.2">
      <c r="A1133" s="361" t="str">
        <f>B1133&amp;"_"&amp;C1133&amp;"_"&amp;".... "&amp;D1133</f>
        <v>1132_T3.2_.... Principal (immediate) 2/</v>
      </c>
      <c r="B1133" s="366" t="s">
        <v>2155</v>
      </c>
      <c r="C1133" s="372" t="s">
        <v>17</v>
      </c>
      <c r="D1133" s="346" t="s">
        <v>4436</v>
      </c>
      <c r="E1133" s="500" t="str">
        <f>B1133&amp;"_"&amp;C1133&amp;"_"&amp;F1133&amp;", "&amp;G1133&amp;", "&amp;H1133&amp;", "&amp;I1133</f>
        <v>1132_T3.2_General Government, Loans, Principal, immediate</v>
      </c>
      <c r="F1133" s="301" t="s">
        <v>27</v>
      </c>
      <c r="G1133" s="497" t="s">
        <v>2</v>
      </c>
      <c r="H1133" s="497" t="s">
        <v>9</v>
      </c>
      <c r="I1133" s="499" t="s">
        <v>4335</v>
      </c>
      <c r="J1133" s="463">
        <f t="shared" si="212"/>
        <v>0</v>
      </c>
      <c r="K1133" s="311" t="s">
        <v>1352</v>
      </c>
      <c r="L1133">
        <f t="shared" si="213"/>
        <v>6</v>
      </c>
      <c r="P1133" s="14">
        <f>'STable 3.2'!B19</f>
        <v>0</v>
      </c>
    </row>
    <row r="1134" spans="1:16" x14ac:dyDescent="0.2">
      <c r="A1134" s="361" t="str">
        <f>B1134&amp;"_"&amp;C1134&amp;"_"&amp;".... "&amp;D1134</f>
        <v>1133_T3.2_.... Interest (immediate) 2/</v>
      </c>
      <c r="B1134" s="366" t="s">
        <v>2156</v>
      </c>
      <c r="C1134" s="372" t="s">
        <v>17</v>
      </c>
      <c r="D1134" s="346" t="s">
        <v>4437</v>
      </c>
      <c r="E1134" s="500" t="str">
        <f>B1134&amp;"_"&amp;C1134&amp;"_"&amp;F1134&amp;", "&amp;G1134&amp;", "&amp;H1134&amp;", "&amp;I1134</f>
        <v>1133_T3.2_General Government, Loans, Interest, immediate</v>
      </c>
      <c r="F1134" s="301" t="s">
        <v>27</v>
      </c>
      <c r="G1134" s="497" t="s">
        <v>2</v>
      </c>
      <c r="H1134" s="498" t="s">
        <v>10</v>
      </c>
      <c r="I1134" s="499" t="s">
        <v>4335</v>
      </c>
      <c r="J1134" s="463">
        <f t="shared" si="212"/>
        <v>0</v>
      </c>
      <c r="K1134" s="311" t="s">
        <v>1353</v>
      </c>
      <c r="L1134">
        <f t="shared" si="213"/>
        <v>6</v>
      </c>
      <c r="P1134" s="14">
        <f>'STable 3.2'!B20</f>
        <v>0</v>
      </c>
    </row>
    <row r="1135" spans="1:16" x14ac:dyDescent="0.2">
      <c r="A1135" s="361" t="str">
        <f>B1135&amp;"_"&amp;C1135&amp;"_"&amp;".. "&amp;D1135</f>
        <v>1134_T3.2_.. Trade credit and advances (immediate) 2/</v>
      </c>
      <c r="B1135" s="366" t="s">
        <v>2157</v>
      </c>
      <c r="C1135" s="372" t="s">
        <v>17</v>
      </c>
      <c r="D1135" s="345" t="s">
        <v>4441</v>
      </c>
      <c r="E1135" s="500" t="str">
        <f>B1135&amp;"_"&amp;C1135&amp;"_"&amp;F1135&amp;", "&amp;G1135&amp;", "&amp;I1135</f>
        <v>1134_T3.2_General Government, Trade credit and advances, immediate</v>
      </c>
      <c r="F1135" s="301" t="s">
        <v>27</v>
      </c>
      <c r="G1135" s="497" t="s">
        <v>38</v>
      </c>
      <c r="H1135" s="345"/>
      <c r="I1135" s="499" t="s">
        <v>4335</v>
      </c>
      <c r="J1135" s="463">
        <f t="shared" si="212"/>
        <v>0</v>
      </c>
      <c r="K1135" s="311" t="s">
        <v>1354</v>
      </c>
      <c r="L1135">
        <f t="shared" si="213"/>
        <v>6</v>
      </c>
      <c r="P1135" s="14">
        <f>'STable 3.2'!B21</f>
        <v>0</v>
      </c>
    </row>
    <row r="1136" spans="1:16" x14ac:dyDescent="0.2">
      <c r="A1136" s="361" t="str">
        <f>B1136&amp;"_"&amp;C1136&amp;"_"&amp;".... "&amp;D1136</f>
        <v>1135_T3.2_.... Principal (immediate) 2/</v>
      </c>
      <c r="B1136" s="366" t="s">
        <v>2158</v>
      </c>
      <c r="C1136" s="372" t="s">
        <v>17</v>
      </c>
      <c r="D1136" s="346" t="s">
        <v>4436</v>
      </c>
      <c r="E1136" s="500" t="str">
        <f>B1136&amp;"_"&amp;C1136&amp;"_"&amp;F1136&amp;", "&amp;G1136&amp;", "&amp;H1136&amp;", "&amp;I1136</f>
        <v>1135_T3.2_General Government, Trade credit and advances, Principal, immediate</v>
      </c>
      <c r="F1136" s="301" t="s">
        <v>27</v>
      </c>
      <c r="G1136" s="497" t="s">
        <v>38</v>
      </c>
      <c r="H1136" s="497" t="s">
        <v>9</v>
      </c>
      <c r="I1136" s="499" t="s">
        <v>4335</v>
      </c>
      <c r="J1136" s="463">
        <f t="shared" si="212"/>
        <v>0</v>
      </c>
      <c r="K1136" s="311" t="s">
        <v>1355</v>
      </c>
      <c r="L1136">
        <f t="shared" si="213"/>
        <v>6</v>
      </c>
      <c r="P1136" s="14">
        <f>'STable 3.2'!B22</f>
        <v>0</v>
      </c>
    </row>
    <row r="1137" spans="1:16" x14ac:dyDescent="0.2">
      <c r="A1137" s="361" t="str">
        <f>B1137&amp;"_"&amp;C1137&amp;"_"&amp;".... "&amp;D1137</f>
        <v>1136_T3.2_.... Interest (immediate) 2/</v>
      </c>
      <c r="B1137" s="366" t="s">
        <v>2159</v>
      </c>
      <c r="C1137" s="372" t="s">
        <v>17</v>
      </c>
      <c r="D1137" s="346" t="s">
        <v>4437</v>
      </c>
      <c r="E1137" s="500" t="str">
        <f>B1137&amp;"_"&amp;C1137&amp;"_"&amp;F1137&amp;", "&amp;G1137&amp;", "&amp;H1137&amp;", "&amp;I1137</f>
        <v>1136_T3.2_General Government, Trade credit and advances, Interest, immediate</v>
      </c>
      <c r="F1137" s="301" t="s">
        <v>27</v>
      </c>
      <c r="G1137" s="497" t="s">
        <v>38</v>
      </c>
      <c r="H1137" s="498" t="s">
        <v>10</v>
      </c>
      <c r="I1137" s="499" t="s">
        <v>4335</v>
      </c>
      <c r="J1137" s="463">
        <f t="shared" si="212"/>
        <v>0</v>
      </c>
      <c r="K1137" s="311" t="s">
        <v>1356</v>
      </c>
      <c r="L1137">
        <f t="shared" si="213"/>
        <v>6</v>
      </c>
      <c r="P1137" s="14">
        <f>'STable 3.2'!B23</f>
        <v>0</v>
      </c>
    </row>
    <row r="1138" spans="1:16" x14ac:dyDescent="0.2">
      <c r="A1138" s="361" t="str">
        <f>B1138&amp;"_"&amp;C1138&amp;"_"&amp;".. "&amp;D1138</f>
        <v>1137_T3.2_.. Other debt liabilities 3/ 4/ (immediate) 2/</v>
      </c>
      <c r="B1138" s="366" t="s">
        <v>2160</v>
      </c>
      <c r="C1138" s="372" t="s">
        <v>17</v>
      </c>
      <c r="D1138" s="345" t="s">
        <v>4442</v>
      </c>
      <c r="E1138" s="500" t="str">
        <f>B1138&amp;"_"&amp;C1138&amp;"_"&amp;F1138&amp;", "&amp;G1138&amp;", "&amp;I1138</f>
        <v>1137_T3.2_General Government, Other debt liabilities, immediate</v>
      </c>
      <c r="F1138" s="301" t="s">
        <v>27</v>
      </c>
      <c r="G1138" s="497" t="s">
        <v>4329</v>
      </c>
      <c r="H1138" s="345"/>
      <c r="I1138" s="499" t="s">
        <v>4335</v>
      </c>
      <c r="J1138" s="463">
        <f t="shared" si="212"/>
        <v>0</v>
      </c>
      <c r="K1138" s="311" t="s">
        <v>1357</v>
      </c>
      <c r="L1138">
        <f t="shared" si="213"/>
        <v>6</v>
      </c>
      <c r="P1138" s="14">
        <f>'STable 3.2'!B24</f>
        <v>0</v>
      </c>
    </row>
    <row r="1139" spans="1:16" x14ac:dyDescent="0.2">
      <c r="A1139" s="361" t="str">
        <f>B1139&amp;"_"&amp;C1139&amp;"_"&amp;".... "&amp;D1139</f>
        <v>1138_T3.2_.... Principal (immediate) 2/</v>
      </c>
      <c r="B1139" s="366" t="s">
        <v>2161</v>
      </c>
      <c r="C1139" s="372" t="s">
        <v>17</v>
      </c>
      <c r="D1139" s="346" t="s">
        <v>4436</v>
      </c>
      <c r="E1139" s="500" t="str">
        <f>B1139&amp;"_"&amp;C1139&amp;"_"&amp;F1139&amp;", "&amp;G1139&amp;", "&amp;H1139&amp;", "&amp;I1139</f>
        <v>1138_T3.2_General Government, Other debt liabilities, Principal, immediate</v>
      </c>
      <c r="F1139" s="301" t="s">
        <v>27</v>
      </c>
      <c r="G1139" s="497" t="s">
        <v>4329</v>
      </c>
      <c r="H1139" s="497" t="s">
        <v>9</v>
      </c>
      <c r="I1139" s="499" t="s">
        <v>4335</v>
      </c>
      <c r="J1139" s="463">
        <f t="shared" si="212"/>
        <v>0</v>
      </c>
      <c r="K1139" s="311" t="s">
        <v>1358</v>
      </c>
      <c r="L1139">
        <f t="shared" si="213"/>
        <v>6</v>
      </c>
      <c r="P1139" s="14">
        <f>'STable 3.2'!B25</f>
        <v>0</v>
      </c>
    </row>
    <row r="1140" spans="1:16" x14ac:dyDescent="0.2">
      <c r="A1140" s="361" t="str">
        <f>B1140&amp;"_"&amp;C1140&amp;"_"&amp;".... "&amp;D1140</f>
        <v>1139_T3.2_.... Interest (immediate) 2/</v>
      </c>
      <c r="B1140" s="366" t="s">
        <v>2162</v>
      </c>
      <c r="C1140" s="372" t="s">
        <v>17</v>
      </c>
      <c r="D1140" s="346" t="s">
        <v>4437</v>
      </c>
      <c r="E1140" s="500" t="str">
        <f>B1140&amp;"_"&amp;C1140&amp;"_"&amp;F1140&amp;", "&amp;G1140&amp;", "&amp;H1140&amp;", "&amp;I1140</f>
        <v>1139_T3.2_General Government, Other debt liabilities, Interest, immediate</v>
      </c>
      <c r="F1140" s="301" t="s">
        <v>27</v>
      </c>
      <c r="G1140" s="497" t="s">
        <v>4329</v>
      </c>
      <c r="H1140" s="498" t="s">
        <v>10</v>
      </c>
      <c r="I1140" s="499" t="s">
        <v>4335</v>
      </c>
      <c r="J1140" s="463">
        <f t="shared" si="212"/>
        <v>0</v>
      </c>
      <c r="K1140" s="311" t="s">
        <v>1359</v>
      </c>
      <c r="L1140">
        <f t="shared" si="213"/>
        <v>6</v>
      </c>
      <c r="P1140" s="14">
        <f>'STable 3.2'!B26</f>
        <v>0</v>
      </c>
    </row>
    <row r="1141" spans="1:16" x14ac:dyDescent="0.2">
      <c r="A1141" s="361" t="str">
        <f>B1141&amp;"_"&amp;C1141&amp;"_"&amp;D1141</f>
        <v>1140_T3.2_Central Bank (immediate) 2/</v>
      </c>
      <c r="B1141" s="366" t="s">
        <v>2163</v>
      </c>
      <c r="C1141" s="372" t="s">
        <v>17</v>
      </c>
      <c r="D1141" s="301" t="s">
        <v>4443</v>
      </c>
      <c r="E1141" s="500" t="str">
        <f>B1141&amp;"_"&amp;C1141&amp;"_"&amp;F1141&amp;", "&amp;I1141</f>
        <v>1140_T3.2_Central Bank, immediate</v>
      </c>
      <c r="F1141" s="301" t="s">
        <v>55</v>
      </c>
      <c r="G1141" s="301"/>
      <c r="H1141" s="301"/>
      <c r="I1141" s="499" t="s">
        <v>4335</v>
      </c>
      <c r="J1141" s="463">
        <f t="shared" si="212"/>
        <v>0</v>
      </c>
      <c r="K1141" s="311" t="s">
        <v>1360</v>
      </c>
      <c r="L1141">
        <f t="shared" si="213"/>
        <v>6</v>
      </c>
      <c r="P1141" s="14">
        <f>'STable 3.2'!B27</f>
        <v>0</v>
      </c>
    </row>
    <row r="1142" spans="1:16" x14ac:dyDescent="0.2">
      <c r="A1142" s="361" t="str">
        <f>B1142&amp;"_"&amp;C1142&amp;"_"&amp;".. "&amp;D1142</f>
        <v>1141_T3.2_.. Special drawing rights (allocations) * (immediate) 2/</v>
      </c>
      <c r="B1142" s="366" t="s">
        <v>2164</v>
      </c>
      <c r="C1142" s="372" t="s">
        <v>17</v>
      </c>
      <c r="D1142" s="345" t="s">
        <v>4434</v>
      </c>
      <c r="E1142" s="500" t="str">
        <f>B1142&amp;"_"&amp;C1142&amp;"_"&amp;F1142&amp;", "&amp;G1142&amp;", "&amp;I1142</f>
        <v>1141_T3.2_Central Bank, Special drawing rights (allocations), immediate</v>
      </c>
      <c r="F1142" s="301" t="s">
        <v>55</v>
      </c>
      <c r="G1142" s="497" t="s">
        <v>4330</v>
      </c>
      <c r="H1142" s="301"/>
      <c r="I1142" s="499" t="s">
        <v>4335</v>
      </c>
      <c r="J1142" s="463">
        <f t="shared" si="212"/>
        <v>0</v>
      </c>
      <c r="K1142" s="311" t="s">
        <v>1361</v>
      </c>
      <c r="L1142">
        <f t="shared" si="213"/>
        <v>6</v>
      </c>
      <c r="P1142" s="14">
        <f>'STable 3.2'!B28</f>
        <v>0</v>
      </c>
    </row>
    <row r="1143" spans="1:16" x14ac:dyDescent="0.2">
      <c r="A1143" s="361" t="str">
        <f>B1143&amp;"_"&amp;C1143&amp;"_"&amp;".... "&amp;D1143</f>
        <v>1142_T3.2_.... Principal (immediate) 2/</v>
      </c>
      <c r="B1143" s="366" t="s">
        <v>2165</v>
      </c>
      <c r="C1143" s="372" t="s">
        <v>17</v>
      </c>
      <c r="D1143" s="346" t="s">
        <v>4436</v>
      </c>
      <c r="E1143" s="500" t="str">
        <f>B1143&amp;"_"&amp;C1143&amp;"_"&amp;F1143&amp;", "&amp;G1143&amp;", "&amp;H1143&amp;", "&amp;I1143</f>
        <v>1142_T3.2_Central Bank, Special drawing rights (allocations), Principal, immediate</v>
      </c>
      <c r="F1143" s="301" t="s">
        <v>55</v>
      </c>
      <c r="G1143" s="497" t="s">
        <v>4330</v>
      </c>
      <c r="H1143" s="497" t="s">
        <v>9</v>
      </c>
      <c r="I1143" s="499" t="s">
        <v>4335</v>
      </c>
      <c r="J1143" s="463">
        <f t="shared" si="212"/>
        <v>0</v>
      </c>
      <c r="K1143" s="311" t="s">
        <v>1362</v>
      </c>
      <c r="L1143">
        <f t="shared" si="213"/>
        <v>6</v>
      </c>
      <c r="P1143" s="14">
        <f>'STable 3.2'!B29</f>
        <v>0</v>
      </c>
    </row>
    <row r="1144" spans="1:16" x14ac:dyDescent="0.2">
      <c r="A1144" s="361" t="str">
        <f>B1144&amp;"_"&amp;C1144&amp;"_"&amp;".... "&amp;D1144</f>
        <v>1143_T3.2_.... Interest (immediate) 2/</v>
      </c>
      <c r="B1144" s="366" t="s">
        <v>2166</v>
      </c>
      <c r="C1144" s="372" t="s">
        <v>17</v>
      </c>
      <c r="D1144" s="346" t="s">
        <v>4437</v>
      </c>
      <c r="E1144" s="500" t="str">
        <f>B1144&amp;"_"&amp;C1144&amp;"_"&amp;F1144&amp;", "&amp;G1144&amp;", "&amp;H1144&amp;", "&amp;I1144</f>
        <v>1143_T3.2_Central Bank, Special drawing rights (allocations), Interest, immediate</v>
      </c>
      <c r="F1144" s="301" t="s">
        <v>55</v>
      </c>
      <c r="G1144" s="497" t="s">
        <v>4330</v>
      </c>
      <c r="H1144" s="498" t="s">
        <v>10</v>
      </c>
      <c r="I1144" s="499" t="s">
        <v>4335</v>
      </c>
      <c r="J1144" s="463">
        <f t="shared" si="212"/>
        <v>0</v>
      </c>
      <c r="K1144" s="311" t="s">
        <v>1363</v>
      </c>
      <c r="L1144">
        <f t="shared" si="213"/>
        <v>6</v>
      </c>
      <c r="P1144" s="14">
        <f>'STable 3.2'!B30</f>
        <v>0</v>
      </c>
    </row>
    <row r="1145" spans="1:16" x14ac:dyDescent="0.2">
      <c r="A1145" s="361" t="str">
        <f>B1145&amp;"_"&amp;C1145&amp;"_"&amp;".. "&amp;D1145</f>
        <v>1144_T3.2_.. Currency and deposits (immediate) 2/</v>
      </c>
      <c r="B1145" s="366" t="s">
        <v>2167</v>
      </c>
      <c r="C1145" s="372" t="s">
        <v>17</v>
      </c>
      <c r="D1145" s="345" t="s">
        <v>4438</v>
      </c>
      <c r="E1145" s="500" t="str">
        <f>B1145&amp;"_"&amp;C1145&amp;"_"&amp;F1145&amp;", "&amp;G1145&amp;", "&amp;I1145</f>
        <v>1144_T3.2_Central Bank, Currency and deposits, immediate</v>
      </c>
      <c r="F1145" s="301" t="s">
        <v>55</v>
      </c>
      <c r="G1145" s="497" t="s">
        <v>203</v>
      </c>
      <c r="H1145" s="345"/>
      <c r="I1145" s="499" t="s">
        <v>4335</v>
      </c>
      <c r="J1145" s="463">
        <f t="shared" si="212"/>
        <v>0</v>
      </c>
      <c r="K1145" s="311" t="s">
        <v>1364</v>
      </c>
      <c r="L1145">
        <f t="shared" si="213"/>
        <v>6</v>
      </c>
      <c r="P1145" s="14">
        <f>'STable 3.2'!B31</f>
        <v>0</v>
      </c>
    </row>
    <row r="1146" spans="1:16" x14ac:dyDescent="0.2">
      <c r="A1146" s="361" t="str">
        <f>B1146&amp;"_"&amp;C1146&amp;"_"&amp;".... "&amp;D1146</f>
        <v>1145_T3.2_.... Principal (immediate) 2/</v>
      </c>
      <c r="B1146" s="366" t="s">
        <v>2168</v>
      </c>
      <c r="C1146" s="372" t="s">
        <v>17</v>
      </c>
      <c r="D1146" s="346" t="s">
        <v>4436</v>
      </c>
      <c r="E1146" s="500" t="str">
        <f>B1146&amp;"_"&amp;C1146&amp;"_"&amp;F1146&amp;", "&amp;G1146&amp;", "&amp;H1146&amp;", "&amp;I1146</f>
        <v>1145_T3.2_Central Bank, Currency and deposits, Principal, immediate</v>
      </c>
      <c r="F1146" s="301" t="s">
        <v>55</v>
      </c>
      <c r="G1146" s="497" t="s">
        <v>203</v>
      </c>
      <c r="H1146" s="497" t="s">
        <v>9</v>
      </c>
      <c r="I1146" s="499" t="s">
        <v>4335</v>
      </c>
      <c r="J1146" s="463">
        <f t="shared" si="212"/>
        <v>0</v>
      </c>
      <c r="K1146" s="311" t="s">
        <v>1365</v>
      </c>
      <c r="L1146">
        <f t="shared" si="213"/>
        <v>6</v>
      </c>
      <c r="P1146" s="14">
        <f>'STable 3.2'!B32</f>
        <v>0</v>
      </c>
    </row>
    <row r="1147" spans="1:16" x14ac:dyDescent="0.2">
      <c r="A1147" s="361" t="str">
        <f>B1147&amp;"_"&amp;C1147&amp;"_"&amp;".... "&amp;D1147</f>
        <v>1146_T3.2_.... Interest (immediate) 2/</v>
      </c>
      <c r="B1147" s="366" t="s">
        <v>2169</v>
      </c>
      <c r="C1147" s="372" t="s">
        <v>17</v>
      </c>
      <c r="D1147" s="346" t="s">
        <v>4437</v>
      </c>
      <c r="E1147" s="500" t="str">
        <f>B1147&amp;"_"&amp;C1147&amp;"_"&amp;F1147&amp;", "&amp;G1147&amp;", "&amp;H1147&amp;", "&amp;I1147</f>
        <v>1146_T3.2_Central Bank, Currency and deposits, Interest, immediate</v>
      </c>
      <c r="F1147" s="301" t="s">
        <v>55</v>
      </c>
      <c r="G1147" s="497" t="s">
        <v>203</v>
      </c>
      <c r="H1147" s="498" t="s">
        <v>10</v>
      </c>
      <c r="I1147" s="499" t="s">
        <v>4335</v>
      </c>
      <c r="J1147" s="463">
        <f t="shared" si="212"/>
        <v>0</v>
      </c>
      <c r="K1147" s="311" t="s">
        <v>1366</v>
      </c>
      <c r="L1147">
        <f t="shared" si="213"/>
        <v>6</v>
      </c>
      <c r="P1147" s="14">
        <f>'STable 3.2'!B33</f>
        <v>0</v>
      </c>
    </row>
    <row r="1148" spans="1:16" x14ac:dyDescent="0.2">
      <c r="A1148" s="361" t="str">
        <f>B1148&amp;"_"&amp;C1148&amp;"_"&amp;".. "&amp;D1148</f>
        <v>1147_T3.2_.. Debt securities (immediate) 2/</v>
      </c>
      <c r="B1148" s="366" t="s">
        <v>2170</v>
      </c>
      <c r="C1148" s="372" t="s">
        <v>17</v>
      </c>
      <c r="D1148" s="345" t="s">
        <v>4439</v>
      </c>
      <c r="E1148" s="500" t="str">
        <f>B1148&amp;"_"&amp;C1148&amp;"_"&amp;F1148&amp;", "&amp;G1148&amp;", "&amp;I1148</f>
        <v>1147_T3.2_Central Bank, Debt securities, immediate</v>
      </c>
      <c r="F1148" s="301" t="s">
        <v>55</v>
      </c>
      <c r="G1148" s="497" t="s">
        <v>37</v>
      </c>
      <c r="H1148" s="345"/>
      <c r="I1148" s="499" t="s">
        <v>4335</v>
      </c>
      <c r="J1148" s="463">
        <f t="shared" si="212"/>
        <v>0</v>
      </c>
      <c r="K1148" s="311" t="s">
        <v>1367</v>
      </c>
      <c r="L1148">
        <f t="shared" si="213"/>
        <v>6</v>
      </c>
      <c r="P1148" s="14">
        <f>'STable 3.2'!B34</f>
        <v>0</v>
      </c>
    </row>
    <row r="1149" spans="1:16" x14ac:dyDescent="0.2">
      <c r="A1149" s="361" t="str">
        <f>B1149&amp;"_"&amp;C1149&amp;"_"&amp;".... "&amp;D1149</f>
        <v>1148_T3.2_.... Principal (immediate) 2/</v>
      </c>
      <c r="B1149" s="366" t="s">
        <v>2171</v>
      </c>
      <c r="C1149" s="372" t="s">
        <v>17</v>
      </c>
      <c r="D1149" s="346" t="s">
        <v>4436</v>
      </c>
      <c r="E1149" s="500" t="str">
        <f>B1149&amp;"_"&amp;C1149&amp;"_"&amp;F1149&amp;", "&amp;G1149&amp;", "&amp;H1149&amp;", "&amp;I1149</f>
        <v>1148_T3.2_Central Bank, Debt securities, Principal, immediate</v>
      </c>
      <c r="F1149" s="301" t="s">
        <v>55</v>
      </c>
      <c r="G1149" s="497" t="s">
        <v>37</v>
      </c>
      <c r="H1149" s="497" t="s">
        <v>9</v>
      </c>
      <c r="I1149" s="499" t="s">
        <v>4335</v>
      </c>
      <c r="J1149" s="463">
        <f t="shared" si="212"/>
        <v>0</v>
      </c>
      <c r="K1149" s="311" t="s">
        <v>1368</v>
      </c>
      <c r="L1149">
        <f t="shared" si="213"/>
        <v>6</v>
      </c>
      <c r="P1149" s="14">
        <f>'STable 3.2'!B35</f>
        <v>0</v>
      </c>
    </row>
    <row r="1150" spans="1:16" x14ac:dyDescent="0.2">
      <c r="A1150" s="361" t="str">
        <f>B1150&amp;"_"&amp;C1150&amp;"_"&amp;".... "&amp;D1150</f>
        <v>1149_T3.2_.... Interest (immediate) 2/</v>
      </c>
      <c r="B1150" s="366" t="s">
        <v>2172</v>
      </c>
      <c r="C1150" s="372" t="s">
        <v>17</v>
      </c>
      <c r="D1150" s="346" t="s">
        <v>4437</v>
      </c>
      <c r="E1150" s="500" t="str">
        <f>B1150&amp;"_"&amp;C1150&amp;"_"&amp;F1150&amp;", "&amp;G1150&amp;", "&amp;H1150&amp;", "&amp;I1150</f>
        <v>1149_T3.2_Central Bank, Debt securities, Interest, immediate</v>
      </c>
      <c r="F1150" s="301" t="s">
        <v>55</v>
      </c>
      <c r="G1150" s="497" t="s">
        <v>37</v>
      </c>
      <c r="H1150" s="498" t="s">
        <v>10</v>
      </c>
      <c r="I1150" s="499" t="s">
        <v>4335</v>
      </c>
      <c r="J1150" s="463">
        <f t="shared" si="212"/>
        <v>0</v>
      </c>
      <c r="K1150" s="311" t="s">
        <v>1369</v>
      </c>
      <c r="L1150">
        <f t="shared" si="213"/>
        <v>6</v>
      </c>
      <c r="P1150" s="14">
        <f>'STable 3.2'!B36</f>
        <v>0</v>
      </c>
    </row>
    <row r="1151" spans="1:16" x14ac:dyDescent="0.2">
      <c r="A1151" s="361" t="str">
        <f>B1151&amp;"_"&amp;C1151&amp;"_"&amp;".. "&amp;D1151</f>
        <v>1150_T3.2_.. Loans (immediate) 2/</v>
      </c>
      <c r="B1151" s="366" t="s">
        <v>2173</v>
      </c>
      <c r="C1151" s="372" t="s">
        <v>17</v>
      </c>
      <c r="D1151" s="345" t="s">
        <v>4440</v>
      </c>
      <c r="E1151" s="500" t="str">
        <f>B1151&amp;"_"&amp;C1151&amp;"_"&amp;F1151&amp;", "&amp;G1151&amp;", "&amp;I1151</f>
        <v>1150_T3.2_Central Bank, Loans, immediate</v>
      </c>
      <c r="F1151" s="301" t="s">
        <v>55</v>
      </c>
      <c r="G1151" s="497" t="s">
        <v>2</v>
      </c>
      <c r="H1151" s="345"/>
      <c r="I1151" s="499" t="s">
        <v>4335</v>
      </c>
      <c r="J1151" s="463">
        <f t="shared" si="212"/>
        <v>0</v>
      </c>
      <c r="K1151" s="311" t="s">
        <v>1370</v>
      </c>
      <c r="L1151">
        <f t="shared" si="213"/>
        <v>6</v>
      </c>
      <c r="P1151" s="14">
        <f>'STable 3.2'!B37</f>
        <v>0</v>
      </c>
    </row>
    <row r="1152" spans="1:16" x14ac:dyDescent="0.2">
      <c r="A1152" s="361" t="str">
        <f>B1152&amp;"_"&amp;C1152&amp;"_"&amp;".... "&amp;D1152</f>
        <v>1151_T3.2_.... Principal (immediate) 2/</v>
      </c>
      <c r="B1152" s="366" t="s">
        <v>2174</v>
      </c>
      <c r="C1152" s="372" t="s">
        <v>17</v>
      </c>
      <c r="D1152" s="346" t="s">
        <v>4436</v>
      </c>
      <c r="E1152" s="500" t="str">
        <f>B1152&amp;"_"&amp;C1152&amp;"_"&amp;F1152&amp;", "&amp;G1152&amp;", "&amp;H1152&amp;", "&amp;I1152</f>
        <v>1151_T3.2_Central Bank, Loans, Principal, immediate</v>
      </c>
      <c r="F1152" s="301" t="s">
        <v>55</v>
      </c>
      <c r="G1152" s="497" t="s">
        <v>2</v>
      </c>
      <c r="H1152" s="497" t="s">
        <v>9</v>
      </c>
      <c r="I1152" s="499" t="s">
        <v>4335</v>
      </c>
      <c r="J1152" s="463">
        <f t="shared" si="212"/>
        <v>0</v>
      </c>
      <c r="K1152" s="311" t="s">
        <v>1371</v>
      </c>
      <c r="L1152">
        <f t="shared" si="213"/>
        <v>6</v>
      </c>
      <c r="P1152" s="14">
        <f>'STable 3.2'!B38</f>
        <v>0</v>
      </c>
    </row>
    <row r="1153" spans="1:16" x14ac:dyDescent="0.2">
      <c r="A1153" s="361" t="str">
        <f>B1153&amp;"_"&amp;C1153&amp;"_"&amp;".... "&amp;D1153</f>
        <v>1152_T3.2_.... Interest (immediate) 2/</v>
      </c>
      <c r="B1153" s="366" t="s">
        <v>2175</v>
      </c>
      <c r="C1153" s="372" t="s">
        <v>17</v>
      </c>
      <c r="D1153" s="346" t="s">
        <v>4437</v>
      </c>
      <c r="E1153" s="500" t="str">
        <f>B1153&amp;"_"&amp;C1153&amp;"_"&amp;F1153&amp;", "&amp;G1153&amp;", "&amp;H1153&amp;", "&amp;I1153</f>
        <v>1152_T3.2_Central Bank, Loans, Interest, immediate</v>
      </c>
      <c r="F1153" s="301" t="s">
        <v>55</v>
      </c>
      <c r="G1153" s="497" t="s">
        <v>2</v>
      </c>
      <c r="H1153" s="498" t="s">
        <v>10</v>
      </c>
      <c r="I1153" s="499" t="s">
        <v>4335</v>
      </c>
      <c r="J1153" s="463">
        <f t="shared" si="212"/>
        <v>0</v>
      </c>
      <c r="K1153" s="311" t="s">
        <v>1372</v>
      </c>
      <c r="L1153">
        <f t="shared" si="213"/>
        <v>6</v>
      </c>
      <c r="P1153" s="14">
        <f>'STable 3.2'!B39</f>
        <v>0</v>
      </c>
    </row>
    <row r="1154" spans="1:16" x14ac:dyDescent="0.2">
      <c r="A1154" s="361" t="str">
        <f>B1154&amp;"_"&amp;C1154&amp;"_"&amp;".. "&amp;D1154</f>
        <v>1153_T3.2_.. Trade credit and advances (immediate) 2/</v>
      </c>
      <c r="B1154" s="366" t="s">
        <v>2176</v>
      </c>
      <c r="C1154" s="372" t="s">
        <v>17</v>
      </c>
      <c r="D1154" s="345" t="s">
        <v>4441</v>
      </c>
      <c r="E1154" s="500" t="str">
        <f>B1154&amp;"_"&amp;C1154&amp;"_"&amp;F1154&amp;", "&amp;G1154&amp;", "&amp;I1154</f>
        <v>1153_T3.2_Central Bank, Trade credit and advances, immediate</v>
      </c>
      <c r="F1154" s="301" t="s">
        <v>55</v>
      </c>
      <c r="G1154" s="497" t="s">
        <v>38</v>
      </c>
      <c r="H1154" s="345"/>
      <c r="I1154" s="499" t="s">
        <v>4335</v>
      </c>
      <c r="J1154" s="463">
        <f t="shared" si="212"/>
        <v>0</v>
      </c>
      <c r="K1154" s="311" t="s">
        <v>1373</v>
      </c>
      <c r="L1154">
        <f t="shared" si="213"/>
        <v>6</v>
      </c>
      <c r="P1154" s="14">
        <f>'STable 3.2'!B40</f>
        <v>0</v>
      </c>
    </row>
    <row r="1155" spans="1:16" x14ac:dyDescent="0.2">
      <c r="A1155" s="361" t="str">
        <f>B1155&amp;"_"&amp;C1155&amp;"_"&amp;".... "&amp;D1155</f>
        <v>1154_T3.2_.... Principal (immediate) 2/</v>
      </c>
      <c r="B1155" s="366" t="s">
        <v>2177</v>
      </c>
      <c r="C1155" s="372" t="s">
        <v>17</v>
      </c>
      <c r="D1155" s="346" t="s">
        <v>4436</v>
      </c>
      <c r="E1155" s="500" t="str">
        <f>B1155&amp;"_"&amp;C1155&amp;"_"&amp;F1155&amp;", "&amp;G1155&amp;", "&amp;H1155&amp;", "&amp;I1155</f>
        <v>1154_T3.2_Central Bank, Trade credit and advances, Principal, immediate</v>
      </c>
      <c r="F1155" s="301" t="s">
        <v>55</v>
      </c>
      <c r="G1155" s="497" t="s">
        <v>38</v>
      </c>
      <c r="H1155" s="497" t="s">
        <v>9</v>
      </c>
      <c r="I1155" s="499" t="s">
        <v>4335</v>
      </c>
      <c r="J1155" s="463">
        <f t="shared" si="212"/>
        <v>0</v>
      </c>
      <c r="K1155" s="311" t="s">
        <v>1374</v>
      </c>
      <c r="L1155">
        <f t="shared" si="213"/>
        <v>6</v>
      </c>
      <c r="P1155" s="14">
        <f>'STable 3.2'!B41</f>
        <v>0</v>
      </c>
    </row>
    <row r="1156" spans="1:16" x14ac:dyDescent="0.2">
      <c r="A1156" s="361" t="str">
        <f>B1156&amp;"_"&amp;C1156&amp;"_"&amp;".... "&amp;D1156</f>
        <v>1155_T3.2_.... Interest (immediate) 2/</v>
      </c>
      <c r="B1156" s="366" t="s">
        <v>2178</v>
      </c>
      <c r="C1156" s="372" t="s">
        <v>17</v>
      </c>
      <c r="D1156" s="346" t="s">
        <v>4437</v>
      </c>
      <c r="E1156" s="500" t="str">
        <f>B1156&amp;"_"&amp;C1156&amp;"_"&amp;F1156&amp;", "&amp;G1156&amp;", "&amp;H1156&amp;", "&amp;I1156</f>
        <v>1155_T3.2_Central Bank, Trade credit and advances, Interest, immediate</v>
      </c>
      <c r="F1156" s="301" t="s">
        <v>55</v>
      </c>
      <c r="G1156" s="497" t="s">
        <v>38</v>
      </c>
      <c r="H1156" s="498" t="s">
        <v>10</v>
      </c>
      <c r="I1156" s="499" t="s">
        <v>4335</v>
      </c>
      <c r="J1156" s="463">
        <f t="shared" ref="J1156:J1219" si="221">J1155</f>
        <v>0</v>
      </c>
      <c r="K1156" s="311" t="s">
        <v>1375</v>
      </c>
      <c r="L1156">
        <f t="shared" ref="L1156:L1219" si="222">L1155</f>
        <v>6</v>
      </c>
      <c r="P1156" s="14">
        <f>'STable 3.2'!B42</f>
        <v>0</v>
      </c>
    </row>
    <row r="1157" spans="1:16" x14ac:dyDescent="0.2">
      <c r="A1157" s="361" t="str">
        <f>B1157&amp;"_"&amp;C1157&amp;"_"&amp;".. "&amp;D1157</f>
        <v>1156_T3.2_.. Other debt liabilities 3/ 4/ (immediate) 2/</v>
      </c>
      <c r="B1157" s="366" t="s">
        <v>2179</v>
      </c>
      <c r="C1157" s="372" t="s">
        <v>17</v>
      </c>
      <c r="D1157" s="345" t="s">
        <v>4442</v>
      </c>
      <c r="E1157" s="500" t="str">
        <f>B1157&amp;"_"&amp;C1157&amp;"_"&amp;F1157&amp;", "&amp;G1157&amp;", "&amp;I1157</f>
        <v>1156_T3.2_Central Bank, Other debt liabilities, immediate</v>
      </c>
      <c r="F1157" s="301" t="s">
        <v>55</v>
      </c>
      <c r="G1157" s="497" t="s">
        <v>4329</v>
      </c>
      <c r="H1157" s="345"/>
      <c r="I1157" s="499" t="s">
        <v>4335</v>
      </c>
      <c r="J1157" s="463">
        <f t="shared" si="221"/>
        <v>0</v>
      </c>
      <c r="K1157" s="311" t="s">
        <v>1376</v>
      </c>
      <c r="L1157">
        <f t="shared" si="222"/>
        <v>6</v>
      </c>
      <c r="P1157" s="14">
        <f>'STable 3.2'!B43</f>
        <v>0</v>
      </c>
    </row>
    <row r="1158" spans="1:16" x14ac:dyDescent="0.2">
      <c r="A1158" s="361" t="str">
        <f>B1158&amp;"_"&amp;C1158&amp;"_"&amp;".... "&amp;D1158</f>
        <v>1157_T3.2_.... Principal (immediate) v</v>
      </c>
      <c r="B1158" s="366" t="s">
        <v>2180</v>
      </c>
      <c r="C1158" s="372" t="s">
        <v>17</v>
      </c>
      <c r="D1158" s="346" t="s">
        <v>4444</v>
      </c>
      <c r="E1158" s="500" t="str">
        <f>B1158&amp;"_"&amp;C1158&amp;"_"&amp;F1158&amp;", "&amp;G1158&amp;", "&amp;H1158&amp;", "&amp;I1158</f>
        <v>1157_T3.2_Central Bank, Other debt liabilities, Principal, immediate</v>
      </c>
      <c r="F1158" s="301" t="s">
        <v>55</v>
      </c>
      <c r="G1158" s="497" t="s">
        <v>4329</v>
      </c>
      <c r="H1158" s="497" t="s">
        <v>9</v>
      </c>
      <c r="I1158" s="499" t="s">
        <v>4335</v>
      </c>
      <c r="J1158" s="463">
        <f t="shared" si="221"/>
        <v>0</v>
      </c>
      <c r="K1158" s="311" t="s">
        <v>1377</v>
      </c>
      <c r="L1158">
        <f t="shared" si="222"/>
        <v>6</v>
      </c>
      <c r="P1158" s="14">
        <f>'STable 3.2'!B44</f>
        <v>0</v>
      </c>
    </row>
    <row r="1159" spans="1:16" x14ac:dyDescent="0.2">
      <c r="A1159" s="361" t="str">
        <f>B1159&amp;"_"&amp;C1159&amp;"_"&amp;".... "&amp;D1159</f>
        <v>1158_T3.2_.... Interest (immediate) 2/</v>
      </c>
      <c r="B1159" s="366" t="s">
        <v>2181</v>
      </c>
      <c r="C1159" s="372" t="s">
        <v>17</v>
      </c>
      <c r="D1159" s="346" t="s">
        <v>4437</v>
      </c>
      <c r="E1159" s="500" t="str">
        <f>B1159&amp;"_"&amp;C1159&amp;"_"&amp;F1159&amp;", "&amp;G1159&amp;", "&amp;H1159&amp;", "&amp;I1159</f>
        <v>1158_T3.2_Central Bank, Other debt liabilities, Interest, immediate</v>
      </c>
      <c r="F1159" s="301" t="s">
        <v>55</v>
      </c>
      <c r="G1159" s="497" t="s">
        <v>4329</v>
      </c>
      <c r="H1159" s="498" t="s">
        <v>10</v>
      </c>
      <c r="I1159" s="499" t="s">
        <v>4335</v>
      </c>
      <c r="J1159" s="463">
        <f t="shared" si="221"/>
        <v>0</v>
      </c>
      <c r="K1159" s="311" t="s">
        <v>1378</v>
      </c>
      <c r="L1159">
        <f t="shared" si="222"/>
        <v>6</v>
      </c>
      <c r="P1159" s="14">
        <f>'STable 3.2'!B45</f>
        <v>0</v>
      </c>
    </row>
    <row r="1160" spans="1:16" x14ac:dyDescent="0.2">
      <c r="A1160" s="361" t="str">
        <f>B1160&amp;"_"&amp;C1160&amp;"_"&amp;D1160</f>
        <v>1159_T3.2_Deposit-Taking Corporations, except the Central Bank (immediate) 2/</v>
      </c>
      <c r="B1160" s="366" t="s">
        <v>2182</v>
      </c>
      <c r="C1160" s="372" t="s">
        <v>17</v>
      </c>
      <c r="D1160" s="347" t="s">
        <v>4445</v>
      </c>
      <c r="E1160" s="500" t="str">
        <f>B1160&amp;"_"&amp;C1160&amp;"_"&amp;F1160&amp;", "&amp;I1160</f>
        <v>1159_T3.2_Deposit-Taking Corporations, except the Central Bank, immediate</v>
      </c>
      <c r="F1160" s="347" t="s">
        <v>56</v>
      </c>
      <c r="G1160" s="347"/>
      <c r="H1160" s="347"/>
      <c r="I1160" s="499" t="s">
        <v>4335</v>
      </c>
      <c r="J1160" s="463">
        <f t="shared" si="221"/>
        <v>0</v>
      </c>
      <c r="K1160" s="311" t="s">
        <v>1379</v>
      </c>
      <c r="L1160">
        <f t="shared" si="222"/>
        <v>6</v>
      </c>
      <c r="P1160" s="14">
        <f>'STable 3.2'!B46</f>
        <v>0</v>
      </c>
    </row>
    <row r="1161" spans="1:16" x14ac:dyDescent="0.2">
      <c r="A1161" s="361" t="str">
        <f>B1161&amp;"_"&amp;C1161&amp;"_"&amp;".. "&amp;D1161</f>
        <v>1160_T3.2_.. Currency and deposits (immediate) 2/</v>
      </c>
      <c r="B1161" s="366" t="s">
        <v>2183</v>
      </c>
      <c r="C1161" s="372" t="s">
        <v>17</v>
      </c>
      <c r="D1161" s="345" t="s">
        <v>4438</v>
      </c>
      <c r="E1161" s="500" t="str">
        <f>B1161&amp;"_"&amp;C1161&amp;"_"&amp;F1161&amp;", "&amp;G1161&amp;", "&amp;I1161</f>
        <v>1160_T3.2_Deposit-Taking Corporations, except the Central Bank, Currency and deposits, immediate</v>
      </c>
      <c r="F1161" s="347" t="s">
        <v>56</v>
      </c>
      <c r="G1161" s="497" t="s">
        <v>203</v>
      </c>
      <c r="H1161" s="345"/>
      <c r="I1161" s="499" t="s">
        <v>4335</v>
      </c>
      <c r="J1161" s="463">
        <f t="shared" si="221"/>
        <v>0</v>
      </c>
      <c r="K1161" s="311" t="s">
        <v>1380</v>
      </c>
      <c r="L1161">
        <f t="shared" si="222"/>
        <v>6</v>
      </c>
      <c r="P1161" s="14">
        <f>'STable 3.2'!B47</f>
        <v>0</v>
      </c>
    </row>
    <row r="1162" spans="1:16" x14ac:dyDescent="0.2">
      <c r="A1162" s="361" t="str">
        <f>B1162&amp;"_"&amp;C1162&amp;"_"&amp;".... "&amp;D1162</f>
        <v>1161_T3.2_.... Principal (immediate) 2/</v>
      </c>
      <c r="B1162" s="366" t="s">
        <v>2184</v>
      </c>
      <c r="C1162" s="372" t="s">
        <v>17</v>
      </c>
      <c r="D1162" s="346" t="s">
        <v>4436</v>
      </c>
      <c r="E1162" s="500" t="str">
        <f>B1162&amp;"_"&amp;C1162&amp;"_"&amp;F1162&amp;", "&amp;G1162&amp;", "&amp;H1162&amp;", "&amp;I1162</f>
        <v>1161_T3.2_Deposit-Taking Corporations, except the Central Bank, Currency and deposits, Principal, immediate</v>
      </c>
      <c r="F1162" s="347" t="s">
        <v>56</v>
      </c>
      <c r="G1162" s="497" t="s">
        <v>203</v>
      </c>
      <c r="H1162" s="497" t="s">
        <v>9</v>
      </c>
      <c r="I1162" s="499" t="s">
        <v>4335</v>
      </c>
      <c r="J1162" s="463">
        <f t="shared" si="221"/>
        <v>0</v>
      </c>
      <c r="K1162" s="311" t="s">
        <v>1381</v>
      </c>
      <c r="L1162">
        <f t="shared" si="222"/>
        <v>6</v>
      </c>
      <c r="P1162" s="14">
        <f>'STable 3.2'!B48</f>
        <v>0</v>
      </c>
    </row>
    <row r="1163" spans="1:16" x14ac:dyDescent="0.2">
      <c r="A1163" s="361" t="str">
        <f>B1163&amp;"_"&amp;C1163&amp;"_"&amp;".... "&amp;D1163</f>
        <v>1162_T3.2_.... Interest (immediate) 2/</v>
      </c>
      <c r="B1163" s="366" t="s">
        <v>2185</v>
      </c>
      <c r="C1163" s="372" t="s">
        <v>17</v>
      </c>
      <c r="D1163" s="346" t="s">
        <v>4437</v>
      </c>
      <c r="E1163" s="500" t="str">
        <f>B1163&amp;"_"&amp;C1163&amp;"_"&amp;F1163&amp;", "&amp;G1163&amp;", "&amp;H1163&amp;", "&amp;I1163</f>
        <v>1162_T3.2_Deposit-Taking Corporations, except the Central Bank, Currency and deposits, Interest, immediate</v>
      </c>
      <c r="F1163" s="347" t="s">
        <v>56</v>
      </c>
      <c r="G1163" s="497" t="s">
        <v>203</v>
      </c>
      <c r="H1163" s="498" t="s">
        <v>10</v>
      </c>
      <c r="I1163" s="499" t="s">
        <v>4335</v>
      </c>
      <c r="J1163" s="463">
        <f t="shared" si="221"/>
        <v>0</v>
      </c>
      <c r="K1163" s="311" t="s">
        <v>1382</v>
      </c>
      <c r="L1163">
        <f t="shared" si="222"/>
        <v>6</v>
      </c>
      <c r="P1163" s="14">
        <f>'STable 3.2'!B49</f>
        <v>0</v>
      </c>
    </row>
    <row r="1164" spans="1:16" x14ac:dyDescent="0.2">
      <c r="A1164" s="361" t="str">
        <f>B1164&amp;"_"&amp;C1164&amp;"_"&amp;".. "&amp;D1164</f>
        <v>1163_T3.2_.. Debt securities (immediate) 2/</v>
      </c>
      <c r="B1164" s="366" t="s">
        <v>2186</v>
      </c>
      <c r="C1164" s="372" t="s">
        <v>17</v>
      </c>
      <c r="D1164" s="345" t="s">
        <v>4439</v>
      </c>
      <c r="E1164" s="500" t="str">
        <f>B1164&amp;"_"&amp;C1164&amp;"_"&amp;F1164&amp;", "&amp;G1164&amp;", "&amp;I1164</f>
        <v>1163_T3.2_Deposit-Taking Corporations, except the Central Bank, Debt securities, immediate</v>
      </c>
      <c r="F1164" s="347" t="s">
        <v>56</v>
      </c>
      <c r="G1164" s="497" t="s">
        <v>37</v>
      </c>
      <c r="H1164" s="345"/>
      <c r="I1164" s="499" t="s">
        <v>4335</v>
      </c>
      <c r="J1164" s="463">
        <f t="shared" si="221"/>
        <v>0</v>
      </c>
      <c r="K1164" s="311" t="s">
        <v>1383</v>
      </c>
      <c r="L1164">
        <f t="shared" si="222"/>
        <v>6</v>
      </c>
      <c r="P1164" s="14">
        <f>'STable 3.2'!B50</f>
        <v>0</v>
      </c>
    </row>
    <row r="1165" spans="1:16" x14ac:dyDescent="0.2">
      <c r="A1165" s="361" t="str">
        <f>B1165&amp;"_"&amp;C1165&amp;"_"&amp;".... "&amp;D1165</f>
        <v>1164_T3.2_....  Principal (immediate) 2/</v>
      </c>
      <c r="B1165" s="366" t="s">
        <v>2187</v>
      </c>
      <c r="C1165" s="372" t="s">
        <v>17</v>
      </c>
      <c r="D1165" s="346" t="s">
        <v>4446</v>
      </c>
      <c r="E1165" s="500" t="str">
        <f>B1165&amp;"_"&amp;C1165&amp;"_"&amp;F1165&amp;", "&amp;G1165&amp;", "&amp;H1165&amp;", "&amp;I1165</f>
        <v>1164_T3.2_Deposit-Taking Corporations, except the Central Bank, Debt securities, Principal, immediate</v>
      </c>
      <c r="F1165" s="347" t="s">
        <v>56</v>
      </c>
      <c r="G1165" s="497" t="s">
        <v>37</v>
      </c>
      <c r="H1165" s="497" t="s">
        <v>9</v>
      </c>
      <c r="I1165" s="499" t="s">
        <v>4335</v>
      </c>
      <c r="J1165" s="463">
        <f t="shared" si="221"/>
        <v>0</v>
      </c>
      <c r="K1165" s="311" t="s">
        <v>1384</v>
      </c>
      <c r="L1165">
        <f t="shared" si="222"/>
        <v>6</v>
      </c>
      <c r="P1165" s="14">
        <f>'STable 3.2'!B51</f>
        <v>0</v>
      </c>
    </row>
    <row r="1166" spans="1:16" x14ac:dyDescent="0.2">
      <c r="A1166" s="361" t="str">
        <f>B1166&amp;"_"&amp;C1166&amp;"_"&amp;".... "&amp;D1166</f>
        <v>1165_T3.2_.... Interest (immediate) 2/</v>
      </c>
      <c r="B1166" s="366" t="s">
        <v>2188</v>
      </c>
      <c r="C1166" s="372" t="s">
        <v>17</v>
      </c>
      <c r="D1166" s="346" t="s">
        <v>4437</v>
      </c>
      <c r="E1166" s="500" t="str">
        <f>B1166&amp;"_"&amp;C1166&amp;"_"&amp;F1166&amp;", "&amp;G1166&amp;", "&amp;H1166&amp;", "&amp;I1166</f>
        <v>1165_T3.2_Deposit-Taking Corporations, except the Central Bank, Debt securities, Interest, immediate</v>
      </c>
      <c r="F1166" s="347" t="s">
        <v>56</v>
      </c>
      <c r="G1166" s="497" t="s">
        <v>37</v>
      </c>
      <c r="H1166" s="498" t="s">
        <v>10</v>
      </c>
      <c r="I1166" s="499" t="s">
        <v>4335</v>
      </c>
      <c r="J1166" s="463">
        <f t="shared" si="221"/>
        <v>0</v>
      </c>
      <c r="K1166" s="311" t="s">
        <v>1385</v>
      </c>
      <c r="L1166">
        <f t="shared" si="222"/>
        <v>6</v>
      </c>
      <c r="P1166" s="14">
        <f>'STable 3.2'!B52</f>
        <v>0</v>
      </c>
    </row>
    <row r="1167" spans="1:16" x14ac:dyDescent="0.2">
      <c r="A1167" s="361" t="str">
        <f>B1167&amp;"_"&amp;C1167&amp;"_"&amp;".. "&amp;D1167</f>
        <v>1166_T3.2_.. Loans (immediate) 2/</v>
      </c>
      <c r="B1167" s="366" t="s">
        <v>2189</v>
      </c>
      <c r="C1167" s="372" t="s">
        <v>17</v>
      </c>
      <c r="D1167" s="345" t="s">
        <v>4440</v>
      </c>
      <c r="E1167" s="500" t="str">
        <f>B1167&amp;"_"&amp;C1167&amp;"_"&amp;F1167&amp;", "&amp;G1167&amp;", "&amp;I1167</f>
        <v>1166_T3.2_Deposit-Taking Corporations, except the Central Bank, Loans, immediate</v>
      </c>
      <c r="F1167" s="347" t="s">
        <v>56</v>
      </c>
      <c r="G1167" s="497" t="s">
        <v>2</v>
      </c>
      <c r="H1167" s="345"/>
      <c r="I1167" s="499" t="s">
        <v>4335</v>
      </c>
      <c r="J1167" s="463">
        <f t="shared" si="221"/>
        <v>0</v>
      </c>
      <c r="K1167" s="311" t="s">
        <v>1386</v>
      </c>
      <c r="L1167">
        <f t="shared" si="222"/>
        <v>6</v>
      </c>
      <c r="P1167" s="14">
        <f>'STable 3.2'!B53</f>
        <v>0</v>
      </c>
    </row>
    <row r="1168" spans="1:16" x14ac:dyDescent="0.2">
      <c r="A1168" s="361" t="str">
        <f>B1168&amp;"_"&amp;C1168&amp;"_"&amp;".... "&amp;D1168</f>
        <v>1167_T3.2_.... Principal (immediate) 2/</v>
      </c>
      <c r="B1168" s="366" t="s">
        <v>2190</v>
      </c>
      <c r="C1168" s="372" t="s">
        <v>17</v>
      </c>
      <c r="D1168" s="346" t="s">
        <v>4436</v>
      </c>
      <c r="E1168" s="500" t="str">
        <f>B1168&amp;"_"&amp;C1168&amp;"_"&amp;F1168&amp;", "&amp;G1168&amp;", "&amp;H1168&amp;", "&amp;I1168</f>
        <v>1167_T3.2_Deposit-Taking Corporations, except the Central Bank, Loans, Principal, immediate</v>
      </c>
      <c r="F1168" s="347" t="s">
        <v>56</v>
      </c>
      <c r="G1168" s="497" t="s">
        <v>2</v>
      </c>
      <c r="H1168" s="497" t="s">
        <v>9</v>
      </c>
      <c r="I1168" s="499" t="s">
        <v>4335</v>
      </c>
      <c r="J1168" s="463">
        <f t="shared" si="221"/>
        <v>0</v>
      </c>
      <c r="K1168" s="311" t="s">
        <v>1387</v>
      </c>
      <c r="L1168">
        <f t="shared" si="222"/>
        <v>6</v>
      </c>
      <c r="P1168" s="14">
        <f>'STable 3.2'!B54</f>
        <v>0</v>
      </c>
    </row>
    <row r="1169" spans="1:16" x14ac:dyDescent="0.2">
      <c r="A1169" s="361" t="str">
        <f>B1169&amp;"_"&amp;C1169&amp;"_"&amp;".... "&amp;D1169</f>
        <v>1168_T3.2_.... Interest (immediate) 2/</v>
      </c>
      <c r="B1169" s="366" t="s">
        <v>2191</v>
      </c>
      <c r="C1169" s="372" t="s">
        <v>17</v>
      </c>
      <c r="D1169" s="346" t="s">
        <v>4437</v>
      </c>
      <c r="E1169" s="500" t="str">
        <f>B1169&amp;"_"&amp;C1169&amp;"_"&amp;F1169&amp;", "&amp;G1169&amp;", "&amp;H1169&amp;", "&amp;I1169</f>
        <v>1168_T3.2_Deposit-Taking Corporations, except the Central Bank, Loans, Interest, immediate</v>
      </c>
      <c r="F1169" s="347" t="s">
        <v>56</v>
      </c>
      <c r="G1169" s="497" t="s">
        <v>2</v>
      </c>
      <c r="H1169" s="498" t="s">
        <v>10</v>
      </c>
      <c r="I1169" s="499" t="s">
        <v>4335</v>
      </c>
      <c r="J1169" s="463">
        <f t="shared" si="221"/>
        <v>0</v>
      </c>
      <c r="K1169" s="311" t="s">
        <v>1388</v>
      </c>
      <c r="L1169">
        <f t="shared" si="222"/>
        <v>6</v>
      </c>
      <c r="P1169" s="14">
        <f>'STable 3.2'!B55</f>
        <v>0</v>
      </c>
    </row>
    <row r="1170" spans="1:16" x14ac:dyDescent="0.2">
      <c r="A1170" s="361" t="str">
        <f>B1170&amp;"_"&amp;C1170&amp;"_"&amp;".. "&amp;D1170</f>
        <v>1169_T3.2_.. Trade credit and advances (immediate) 2/</v>
      </c>
      <c r="B1170" s="366" t="s">
        <v>2192</v>
      </c>
      <c r="C1170" s="372" t="s">
        <v>17</v>
      </c>
      <c r="D1170" s="345" t="s">
        <v>4441</v>
      </c>
      <c r="E1170" s="500" t="str">
        <f>B1170&amp;"_"&amp;C1170&amp;"_"&amp;F1170&amp;", "&amp;G1170&amp;", "&amp;I1170</f>
        <v>1169_T3.2_Deposit-Taking Corporations, except the Central Bank, Trade credit and advances, immediate</v>
      </c>
      <c r="F1170" s="347" t="s">
        <v>56</v>
      </c>
      <c r="G1170" s="497" t="s">
        <v>38</v>
      </c>
      <c r="H1170" s="345"/>
      <c r="I1170" s="499" t="s">
        <v>4335</v>
      </c>
      <c r="J1170" s="463">
        <f t="shared" si="221"/>
        <v>0</v>
      </c>
      <c r="K1170" s="311" t="s">
        <v>1389</v>
      </c>
      <c r="L1170">
        <f t="shared" si="222"/>
        <v>6</v>
      </c>
      <c r="P1170" s="14">
        <f>'STable 3.2'!B56</f>
        <v>0</v>
      </c>
    </row>
    <row r="1171" spans="1:16" x14ac:dyDescent="0.2">
      <c r="A1171" s="361" t="str">
        <f>B1171&amp;"_"&amp;C1171&amp;"_"&amp;".... "&amp;D1171</f>
        <v>1170_T3.2_.... Principal (immediate) 2/</v>
      </c>
      <c r="B1171" s="366" t="s">
        <v>2193</v>
      </c>
      <c r="C1171" s="372" t="s">
        <v>17</v>
      </c>
      <c r="D1171" s="346" t="s">
        <v>4436</v>
      </c>
      <c r="E1171" s="500" t="str">
        <f>B1171&amp;"_"&amp;C1171&amp;"_"&amp;F1171&amp;", "&amp;G1171&amp;", "&amp;H1171&amp;", "&amp;I1171</f>
        <v>1170_T3.2_Deposit-Taking Corporations, except the Central Bank, Trade credit and advances, Principal, immediate</v>
      </c>
      <c r="F1171" s="347" t="s">
        <v>56</v>
      </c>
      <c r="G1171" s="497" t="s">
        <v>38</v>
      </c>
      <c r="H1171" s="497" t="s">
        <v>9</v>
      </c>
      <c r="I1171" s="499" t="s">
        <v>4335</v>
      </c>
      <c r="J1171" s="463">
        <f t="shared" si="221"/>
        <v>0</v>
      </c>
      <c r="K1171" s="311" t="s">
        <v>1390</v>
      </c>
      <c r="L1171">
        <f t="shared" si="222"/>
        <v>6</v>
      </c>
      <c r="P1171" s="14">
        <f>'STable 3.2'!B57</f>
        <v>0</v>
      </c>
    </row>
    <row r="1172" spans="1:16" x14ac:dyDescent="0.2">
      <c r="A1172" s="361" t="str">
        <f>B1172&amp;"_"&amp;C1172&amp;"_"&amp;".... "&amp;D1172</f>
        <v>1171_T3.2_.... Interest (immediate) 2/</v>
      </c>
      <c r="B1172" s="366" t="s">
        <v>2194</v>
      </c>
      <c r="C1172" s="372" t="s">
        <v>17</v>
      </c>
      <c r="D1172" s="346" t="s">
        <v>4437</v>
      </c>
      <c r="E1172" s="500" t="str">
        <f>B1172&amp;"_"&amp;C1172&amp;"_"&amp;F1172&amp;", "&amp;G1172&amp;", "&amp;H1172&amp;", "&amp;I1172</f>
        <v>1171_T3.2_Deposit-Taking Corporations, except the Central Bank, Trade credit and advances, Interest, immediate</v>
      </c>
      <c r="F1172" s="347" t="s">
        <v>56</v>
      </c>
      <c r="G1172" s="497" t="s">
        <v>38</v>
      </c>
      <c r="H1172" s="498" t="s">
        <v>10</v>
      </c>
      <c r="I1172" s="499" t="s">
        <v>4335</v>
      </c>
      <c r="J1172" s="463">
        <f t="shared" si="221"/>
        <v>0</v>
      </c>
      <c r="K1172" s="311" t="s">
        <v>1391</v>
      </c>
      <c r="L1172">
        <f t="shared" si="222"/>
        <v>6</v>
      </c>
      <c r="P1172" s="14">
        <f>'STable 3.2'!B58</f>
        <v>0</v>
      </c>
    </row>
    <row r="1173" spans="1:16" x14ac:dyDescent="0.2">
      <c r="A1173" s="361" t="str">
        <f>B1173&amp;"_"&amp;C1173&amp;"_"&amp;".. "&amp;D1173</f>
        <v>1172_T3.2_.. Other debt liabilities 3/ 4/ (immediate) 2/</v>
      </c>
      <c r="B1173" s="366" t="s">
        <v>2195</v>
      </c>
      <c r="C1173" s="372" t="s">
        <v>17</v>
      </c>
      <c r="D1173" s="345" t="s">
        <v>4442</v>
      </c>
      <c r="E1173" s="500" t="str">
        <f>B1173&amp;"_"&amp;C1173&amp;"_"&amp;F1173&amp;", "&amp;G1173&amp;", "&amp;I1173</f>
        <v>1172_T3.2_Deposit-Taking Corporations, except the Central Bank, Other debt liabilities, immediate</v>
      </c>
      <c r="F1173" s="347" t="s">
        <v>56</v>
      </c>
      <c r="G1173" s="497" t="s">
        <v>4329</v>
      </c>
      <c r="H1173" s="345"/>
      <c r="I1173" s="499" t="s">
        <v>4335</v>
      </c>
      <c r="J1173" s="463">
        <f t="shared" si="221"/>
        <v>0</v>
      </c>
      <c r="K1173" s="311" t="s">
        <v>1392</v>
      </c>
      <c r="L1173">
        <f t="shared" si="222"/>
        <v>6</v>
      </c>
      <c r="P1173" s="14">
        <f>'STable 3.2'!B59</f>
        <v>0</v>
      </c>
    </row>
    <row r="1174" spans="1:16" x14ac:dyDescent="0.2">
      <c r="A1174" s="361" t="str">
        <f>B1174&amp;"_"&amp;C1174&amp;"_"&amp;".... "&amp;D1174</f>
        <v>1173_T3.2_.... Principal (immediate) 2/</v>
      </c>
      <c r="B1174" s="366" t="s">
        <v>2196</v>
      </c>
      <c r="C1174" s="372" t="s">
        <v>17</v>
      </c>
      <c r="D1174" s="346" t="s">
        <v>4436</v>
      </c>
      <c r="E1174" s="500" t="str">
        <f>B1174&amp;"_"&amp;C1174&amp;"_"&amp;F1174&amp;", "&amp;G1174&amp;", "&amp;H1174&amp;", "&amp;I1174</f>
        <v>1173_T3.2_Deposit-Taking Corporations, except the Central Bank, Other debt liabilities, Principal, immediate</v>
      </c>
      <c r="F1174" s="347" t="s">
        <v>56</v>
      </c>
      <c r="G1174" s="497" t="s">
        <v>4329</v>
      </c>
      <c r="H1174" s="497" t="s">
        <v>9</v>
      </c>
      <c r="I1174" s="499" t="s">
        <v>4335</v>
      </c>
      <c r="J1174" s="463">
        <f t="shared" si="221"/>
        <v>0</v>
      </c>
      <c r="K1174" s="311" t="s">
        <v>1393</v>
      </c>
      <c r="L1174">
        <f t="shared" si="222"/>
        <v>6</v>
      </c>
      <c r="P1174" s="14">
        <f>'STable 3.2'!B60</f>
        <v>0</v>
      </c>
    </row>
    <row r="1175" spans="1:16" x14ac:dyDescent="0.2">
      <c r="A1175" s="361" t="str">
        <f>B1175&amp;"_"&amp;C1175&amp;"_"&amp;".... "&amp;D1175</f>
        <v>1174_T3.2_.... Interest (immediate) 2/</v>
      </c>
      <c r="B1175" s="366" t="s">
        <v>2197</v>
      </c>
      <c r="C1175" s="372" t="s">
        <v>17</v>
      </c>
      <c r="D1175" s="346" t="s">
        <v>4437</v>
      </c>
      <c r="E1175" s="500" t="str">
        <f>B1175&amp;"_"&amp;C1175&amp;"_"&amp;F1175&amp;", "&amp;G1175&amp;", "&amp;H1175&amp;", "&amp;I1175</f>
        <v>1174_T3.2_Deposit-Taking Corporations, except the Central Bank, Other debt liabilities, Interest, immediate</v>
      </c>
      <c r="F1175" s="347" t="s">
        <v>56</v>
      </c>
      <c r="G1175" s="497" t="s">
        <v>4329</v>
      </c>
      <c r="H1175" s="498" t="s">
        <v>10</v>
      </c>
      <c r="I1175" s="499" t="s">
        <v>4335</v>
      </c>
      <c r="J1175" s="463">
        <f t="shared" si="221"/>
        <v>0</v>
      </c>
      <c r="K1175" s="311" t="s">
        <v>1394</v>
      </c>
      <c r="L1175">
        <f t="shared" si="222"/>
        <v>6</v>
      </c>
      <c r="P1175" s="14">
        <f>'STable 3.2'!B61</f>
        <v>0</v>
      </c>
    </row>
    <row r="1176" spans="1:16" x14ac:dyDescent="0.2">
      <c r="A1176" s="361" t="str">
        <f>B1176&amp;"_"&amp;C1176&amp;"_"&amp;D1176</f>
        <v>1175_T3.2_Other Sectors (immediate) 2/</v>
      </c>
      <c r="B1176" s="366" t="s">
        <v>2198</v>
      </c>
      <c r="C1176" s="372" t="s">
        <v>17</v>
      </c>
      <c r="D1176" s="348" t="s">
        <v>4447</v>
      </c>
      <c r="E1176" s="500" t="str">
        <f>B1176&amp;"_"&amp;C1176&amp;"_"&amp;F1176&amp;", "&amp;I1176</f>
        <v>1175_T3.2_Other Sectors, immediate</v>
      </c>
      <c r="F1176" s="348" t="s">
        <v>57</v>
      </c>
      <c r="G1176" s="348"/>
      <c r="H1176" s="348"/>
      <c r="I1176" s="499" t="s">
        <v>4335</v>
      </c>
      <c r="J1176" s="463">
        <f t="shared" si="221"/>
        <v>0</v>
      </c>
      <c r="K1176" s="311" t="s">
        <v>1395</v>
      </c>
      <c r="L1176">
        <f t="shared" si="222"/>
        <v>6</v>
      </c>
      <c r="P1176" s="14">
        <f>'STable 3.2'!B62</f>
        <v>0</v>
      </c>
    </row>
    <row r="1177" spans="1:16" x14ac:dyDescent="0.2">
      <c r="A1177" s="361" t="str">
        <f>B1177&amp;"_"&amp;C1177&amp;"_"&amp;".. "&amp;D1177</f>
        <v>1176_T3.2_.. Currency and deposits (immediate) 2/</v>
      </c>
      <c r="B1177" s="366" t="s">
        <v>2199</v>
      </c>
      <c r="C1177" s="372" t="s">
        <v>17</v>
      </c>
      <c r="D1177" s="345" t="s">
        <v>4438</v>
      </c>
      <c r="E1177" s="500" t="str">
        <f>B1177&amp;"_"&amp;C1177&amp;"_"&amp;F1177&amp;", "&amp;G1177&amp;", "&amp;I1177</f>
        <v>1176_T3.2_Other Sectors, Currency and deposits, immediate</v>
      </c>
      <c r="F1177" s="348" t="s">
        <v>57</v>
      </c>
      <c r="G1177" s="497" t="s">
        <v>203</v>
      </c>
      <c r="H1177" s="345"/>
      <c r="I1177" s="499" t="s">
        <v>4335</v>
      </c>
      <c r="J1177" s="463">
        <f t="shared" si="221"/>
        <v>0</v>
      </c>
      <c r="K1177" s="311" t="s">
        <v>1396</v>
      </c>
      <c r="L1177">
        <f t="shared" si="222"/>
        <v>6</v>
      </c>
      <c r="P1177" s="14">
        <f>'STable 3.2'!B63</f>
        <v>0</v>
      </c>
    </row>
    <row r="1178" spans="1:16" x14ac:dyDescent="0.2">
      <c r="A1178" s="361" t="str">
        <f>B1178&amp;"_"&amp;C1178&amp;"_"&amp;".... "&amp;D1178</f>
        <v>1177_T3.2_.... Principal (immediate) 2/</v>
      </c>
      <c r="B1178" s="366" t="s">
        <v>2200</v>
      </c>
      <c r="C1178" s="372" t="s">
        <v>17</v>
      </c>
      <c r="D1178" s="346" t="s">
        <v>4436</v>
      </c>
      <c r="E1178" s="500" t="str">
        <f>B1178&amp;"_"&amp;C1178&amp;"_"&amp;F1178&amp;", "&amp;G1178&amp;", "&amp;H1178&amp;", "&amp;I1178</f>
        <v>1177_T3.2_Other Sectors, Currency and deposits, Principal, immediate</v>
      </c>
      <c r="F1178" s="348" t="s">
        <v>57</v>
      </c>
      <c r="G1178" s="497" t="s">
        <v>203</v>
      </c>
      <c r="H1178" s="497" t="s">
        <v>9</v>
      </c>
      <c r="I1178" s="499" t="s">
        <v>4335</v>
      </c>
      <c r="J1178" s="463">
        <f t="shared" si="221"/>
        <v>0</v>
      </c>
      <c r="K1178" s="311" t="s">
        <v>1397</v>
      </c>
      <c r="L1178">
        <f t="shared" si="222"/>
        <v>6</v>
      </c>
      <c r="P1178" s="14">
        <f>'STable 3.2'!B64</f>
        <v>0</v>
      </c>
    </row>
    <row r="1179" spans="1:16" x14ac:dyDescent="0.2">
      <c r="A1179" s="361" t="str">
        <f>B1179&amp;"_"&amp;C1179&amp;"_"&amp;".... "&amp;D1179</f>
        <v>1178_T3.2_.... Interest (immediate) 2/</v>
      </c>
      <c r="B1179" s="366" t="s">
        <v>2201</v>
      </c>
      <c r="C1179" s="372" t="s">
        <v>17</v>
      </c>
      <c r="D1179" s="346" t="s">
        <v>4437</v>
      </c>
      <c r="E1179" s="500" t="str">
        <f>B1179&amp;"_"&amp;C1179&amp;"_"&amp;F1179&amp;", "&amp;G1179&amp;", "&amp;H1179&amp;", "&amp;I1179</f>
        <v>1178_T3.2_Other Sectors, Currency and deposits, Interest, immediate</v>
      </c>
      <c r="F1179" s="348" t="s">
        <v>57</v>
      </c>
      <c r="G1179" s="497" t="s">
        <v>203</v>
      </c>
      <c r="H1179" s="498" t="s">
        <v>10</v>
      </c>
      <c r="I1179" s="499" t="s">
        <v>4335</v>
      </c>
      <c r="J1179" s="463">
        <f t="shared" si="221"/>
        <v>0</v>
      </c>
      <c r="K1179" s="311" t="s">
        <v>1398</v>
      </c>
      <c r="L1179">
        <f t="shared" si="222"/>
        <v>6</v>
      </c>
      <c r="P1179" s="14">
        <f>'STable 3.2'!B65</f>
        <v>0</v>
      </c>
    </row>
    <row r="1180" spans="1:16" x14ac:dyDescent="0.2">
      <c r="A1180" s="361" t="str">
        <f>B1180&amp;"_"&amp;C1180&amp;"_"&amp;".. "&amp;D1180</f>
        <v>1179_T3.2_.. Debt securities (immediate) 2/</v>
      </c>
      <c r="B1180" s="366" t="s">
        <v>2202</v>
      </c>
      <c r="C1180" s="372" t="s">
        <v>17</v>
      </c>
      <c r="D1180" s="345" t="s">
        <v>4439</v>
      </c>
      <c r="E1180" s="500" t="str">
        <f>B1180&amp;"_"&amp;C1180&amp;"_"&amp;F1180&amp;", "&amp;G1180&amp;", "&amp;I1180</f>
        <v>1179_T3.2_Other Sectors, Debt securities, immediate</v>
      </c>
      <c r="F1180" s="348" t="s">
        <v>57</v>
      </c>
      <c r="G1180" s="497" t="s">
        <v>37</v>
      </c>
      <c r="H1180" s="345"/>
      <c r="I1180" s="499" t="s">
        <v>4335</v>
      </c>
      <c r="J1180" s="463">
        <f t="shared" si="221"/>
        <v>0</v>
      </c>
      <c r="K1180" s="311" t="s">
        <v>1399</v>
      </c>
      <c r="L1180">
        <f t="shared" si="222"/>
        <v>6</v>
      </c>
      <c r="P1180" s="14">
        <f>'STable 3.2'!B66</f>
        <v>0</v>
      </c>
    </row>
    <row r="1181" spans="1:16" x14ac:dyDescent="0.2">
      <c r="A1181" s="361" t="str">
        <f>B1181&amp;"_"&amp;C1181&amp;"_"&amp;".... "&amp;D1181</f>
        <v>1180_T3.2_.... Principal (immediate) 2/</v>
      </c>
      <c r="B1181" s="366" t="s">
        <v>2203</v>
      </c>
      <c r="C1181" s="372" t="s">
        <v>17</v>
      </c>
      <c r="D1181" s="346" t="s">
        <v>4436</v>
      </c>
      <c r="E1181" s="500" t="str">
        <f>B1181&amp;"_"&amp;C1181&amp;"_"&amp;F1181&amp;", "&amp;G1181&amp;", "&amp;H1181&amp;", "&amp;I1181</f>
        <v>1180_T3.2_Other Sectors, Debt securities, Principal, immediate</v>
      </c>
      <c r="F1181" s="348" t="s">
        <v>57</v>
      </c>
      <c r="G1181" s="497" t="s">
        <v>37</v>
      </c>
      <c r="H1181" s="497" t="s">
        <v>9</v>
      </c>
      <c r="I1181" s="499" t="s">
        <v>4335</v>
      </c>
      <c r="J1181" s="463">
        <f t="shared" si="221"/>
        <v>0</v>
      </c>
      <c r="K1181" s="311" t="s">
        <v>1400</v>
      </c>
      <c r="L1181">
        <f t="shared" si="222"/>
        <v>6</v>
      </c>
      <c r="P1181" s="14">
        <f>'STable 3.2'!B67</f>
        <v>0</v>
      </c>
    </row>
    <row r="1182" spans="1:16" x14ac:dyDescent="0.2">
      <c r="A1182" s="361" t="str">
        <f>B1182&amp;"_"&amp;C1182&amp;"_"&amp;".... "&amp;D1182</f>
        <v>1181_T3.2_.... Interest (immediate) 2/</v>
      </c>
      <c r="B1182" s="366" t="s">
        <v>2204</v>
      </c>
      <c r="C1182" s="372" t="s">
        <v>17</v>
      </c>
      <c r="D1182" s="346" t="s">
        <v>4437</v>
      </c>
      <c r="E1182" s="500" t="str">
        <f>B1182&amp;"_"&amp;C1182&amp;"_"&amp;F1182&amp;", "&amp;G1182&amp;", "&amp;H1182&amp;", "&amp;I1182</f>
        <v>1181_T3.2_Other Sectors, Debt securities, Interest, immediate</v>
      </c>
      <c r="F1182" s="348" t="s">
        <v>57</v>
      </c>
      <c r="G1182" s="497" t="s">
        <v>37</v>
      </c>
      <c r="H1182" s="498" t="s">
        <v>10</v>
      </c>
      <c r="I1182" s="499" t="s">
        <v>4335</v>
      </c>
      <c r="J1182" s="463">
        <f t="shared" si="221"/>
        <v>0</v>
      </c>
      <c r="K1182" s="311" t="s">
        <v>1401</v>
      </c>
      <c r="L1182">
        <f t="shared" si="222"/>
        <v>6</v>
      </c>
      <c r="P1182" s="14">
        <f>'STable 3.2'!B68</f>
        <v>0</v>
      </c>
    </row>
    <row r="1183" spans="1:16" x14ac:dyDescent="0.2">
      <c r="A1183" s="361" t="str">
        <f>B1183&amp;"_"&amp;C1183&amp;"_"&amp;".. "&amp;D1183</f>
        <v>1182_T3.2_.. Loans (immediate) 2/</v>
      </c>
      <c r="B1183" s="366" t="s">
        <v>2205</v>
      </c>
      <c r="C1183" s="372" t="s">
        <v>17</v>
      </c>
      <c r="D1183" s="345" t="s">
        <v>4440</v>
      </c>
      <c r="E1183" s="500" t="str">
        <f>B1183&amp;"_"&amp;C1183&amp;"_"&amp;F1183&amp;", "&amp;G1183&amp;", "&amp;I1183</f>
        <v>1182_T3.2_Other Sectors, Loans, immediate</v>
      </c>
      <c r="F1183" s="348" t="s">
        <v>57</v>
      </c>
      <c r="G1183" s="497" t="s">
        <v>2</v>
      </c>
      <c r="H1183" s="345"/>
      <c r="I1183" s="499" t="s">
        <v>4335</v>
      </c>
      <c r="J1183" s="463">
        <f t="shared" si="221"/>
        <v>0</v>
      </c>
      <c r="K1183" s="311" t="s">
        <v>1402</v>
      </c>
      <c r="L1183">
        <f t="shared" si="222"/>
        <v>6</v>
      </c>
      <c r="P1183" s="14">
        <f>'STable 3.2'!B69</f>
        <v>0</v>
      </c>
    </row>
    <row r="1184" spans="1:16" x14ac:dyDescent="0.2">
      <c r="A1184" s="361" t="str">
        <f>B1184&amp;"_"&amp;C1184&amp;"_"&amp;".... "&amp;D1184</f>
        <v>1183_T3.2_.... Principal (immediate) 2/</v>
      </c>
      <c r="B1184" s="366" t="s">
        <v>2206</v>
      </c>
      <c r="C1184" s="372" t="s">
        <v>17</v>
      </c>
      <c r="D1184" s="346" t="s">
        <v>4436</v>
      </c>
      <c r="E1184" s="500" t="str">
        <f>B1184&amp;"_"&amp;C1184&amp;"_"&amp;F1184&amp;", "&amp;G1184&amp;", "&amp;H1184&amp;", "&amp;I1184</f>
        <v>1183_T3.2_Other Sectors, Loans, Principal, immediate</v>
      </c>
      <c r="F1184" s="348" t="s">
        <v>57</v>
      </c>
      <c r="G1184" s="497" t="s">
        <v>2</v>
      </c>
      <c r="H1184" s="497" t="s">
        <v>9</v>
      </c>
      <c r="I1184" s="499" t="s">
        <v>4335</v>
      </c>
      <c r="J1184" s="463">
        <f t="shared" si="221"/>
        <v>0</v>
      </c>
      <c r="K1184" s="311" t="s">
        <v>1403</v>
      </c>
      <c r="L1184">
        <f t="shared" si="222"/>
        <v>6</v>
      </c>
      <c r="P1184" s="14">
        <f>'STable 3.2'!B70</f>
        <v>0</v>
      </c>
    </row>
    <row r="1185" spans="1:16" x14ac:dyDescent="0.2">
      <c r="A1185" s="361" t="str">
        <f>B1185&amp;"_"&amp;C1185&amp;"_"&amp;".... "&amp;D1185</f>
        <v>1184_T3.2_.... Interest (immediate) 2/</v>
      </c>
      <c r="B1185" s="366" t="s">
        <v>2207</v>
      </c>
      <c r="C1185" s="372" t="s">
        <v>17</v>
      </c>
      <c r="D1185" s="346" t="s">
        <v>4437</v>
      </c>
      <c r="E1185" s="500" t="str">
        <f>B1185&amp;"_"&amp;C1185&amp;"_"&amp;F1185&amp;", "&amp;G1185&amp;", "&amp;H1185&amp;", "&amp;I1185</f>
        <v>1184_T3.2_Other Sectors, Loans, Interest, immediate</v>
      </c>
      <c r="F1185" s="348" t="s">
        <v>57</v>
      </c>
      <c r="G1185" s="497" t="s">
        <v>2</v>
      </c>
      <c r="H1185" s="498" t="s">
        <v>10</v>
      </c>
      <c r="I1185" s="499" t="s">
        <v>4335</v>
      </c>
      <c r="J1185" s="463">
        <f t="shared" si="221"/>
        <v>0</v>
      </c>
      <c r="K1185" s="311" t="s">
        <v>1404</v>
      </c>
      <c r="L1185">
        <f t="shared" si="222"/>
        <v>6</v>
      </c>
      <c r="P1185" s="14">
        <f>'STable 3.2'!B71</f>
        <v>0</v>
      </c>
    </row>
    <row r="1186" spans="1:16" x14ac:dyDescent="0.2">
      <c r="A1186" s="361" t="str">
        <f>B1186&amp;"_"&amp;C1186&amp;"_"&amp;".. "&amp;D1186</f>
        <v>1185_T3.2_.. Trade credit and advances (immediate) 2/</v>
      </c>
      <c r="B1186" s="366" t="s">
        <v>2208</v>
      </c>
      <c r="C1186" s="372" t="s">
        <v>17</v>
      </c>
      <c r="D1186" s="345" t="s">
        <v>4441</v>
      </c>
      <c r="E1186" s="500" t="str">
        <f>B1186&amp;"_"&amp;C1186&amp;"_"&amp;F1186&amp;", "&amp;G1186&amp;", "&amp;I1186</f>
        <v>1185_T3.2_Other Sectors, Trade credit and advances, immediate</v>
      </c>
      <c r="F1186" s="348" t="s">
        <v>57</v>
      </c>
      <c r="G1186" s="497" t="s">
        <v>38</v>
      </c>
      <c r="H1186" s="345"/>
      <c r="I1186" s="499" t="s">
        <v>4335</v>
      </c>
      <c r="J1186" s="463">
        <f t="shared" si="221"/>
        <v>0</v>
      </c>
      <c r="K1186" s="311" t="s">
        <v>1405</v>
      </c>
      <c r="L1186">
        <f t="shared" si="222"/>
        <v>6</v>
      </c>
      <c r="P1186" s="14">
        <f>'STable 3.2'!B72</f>
        <v>0</v>
      </c>
    </row>
    <row r="1187" spans="1:16" x14ac:dyDescent="0.2">
      <c r="A1187" s="361" t="str">
        <f>B1187&amp;"_"&amp;C1187&amp;"_"&amp;".... "&amp;D1187</f>
        <v>1186_T3.2_.... Principal (immediate) 2/</v>
      </c>
      <c r="B1187" s="366" t="s">
        <v>2209</v>
      </c>
      <c r="C1187" s="372" t="s">
        <v>17</v>
      </c>
      <c r="D1187" s="346" t="s">
        <v>4436</v>
      </c>
      <c r="E1187" s="500" t="str">
        <f>B1187&amp;"_"&amp;C1187&amp;"_"&amp;F1187&amp;", "&amp;G1187&amp;", "&amp;H1187&amp;", "&amp;I1187</f>
        <v>1186_T3.2_Other Sectors, Trade credit and advances, Principal, immediate</v>
      </c>
      <c r="F1187" s="348" t="s">
        <v>57</v>
      </c>
      <c r="G1187" s="497" t="s">
        <v>38</v>
      </c>
      <c r="H1187" s="497" t="s">
        <v>9</v>
      </c>
      <c r="I1187" s="499" t="s">
        <v>4335</v>
      </c>
      <c r="J1187" s="463">
        <f t="shared" si="221"/>
        <v>0</v>
      </c>
      <c r="K1187" s="311" t="s">
        <v>1406</v>
      </c>
      <c r="L1187">
        <f t="shared" si="222"/>
        <v>6</v>
      </c>
      <c r="P1187" s="14">
        <f>'STable 3.2'!B73</f>
        <v>0</v>
      </c>
    </row>
    <row r="1188" spans="1:16" x14ac:dyDescent="0.2">
      <c r="A1188" s="361" t="str">
        <f>B1188&amp;"_"&amp;C1188&amp;"_"&amp;".... "&amp;D1188</f>
        <v>1187_T3.2_.... Interest (immediate) 2/</v>
      </c>
      <c r="B1188" s="366" t="s">
        <v>2210</v>
      </c>
      <c r="C1188" s="372" t="s">
        <v>17</v>
      </c>
      <c r="D1188" s="346" t="s">
        <v>4437</v>
      </c>
      <c r="E1188" s="500" t="str">
        <f>B1188&amp;"_"&amp;C1188&amp;"_"&amp;F1188&amp;", "&amp;G1188&amp;", "&amp;H1188&amp;", "&amp;I1188</f>
        <v>1187_T3.2_Other Sectors, Trade credit and advances, Interest, immediate</v>
      </c>
      <c r="F1188" s="348" t="s">
        <v>57</v>
      </c>
      <c r="G1188" s="497" t="s">
        <v>38</v>
      </c>
      <c r="H1188" s="498" t="s">
        <v>10</v>
      </c>
      <c r="I1188" s="499" t="s">
        <v>4335</v>
      </c>
      <c r="J1188" s="463">
        <f t="shared" si="221"/>
        <v>0</v>
      </c>
      <c r="K1188" s="311" t="s">
        <v>1407</v>
      </c>
      <c r="L1188">
        <f t="shared" si="222"/>
        <v>6</v>
      </c>
      <c r="P1188" s="14">
        <f>'STable 3.2'!B74</f>
        <v>0</v>
      </c>
    </row>
    <row r="1189" spans="1:16" x14ac:dyDescent="0.2">
      <c r="A1189" s="361" t="str">
        <f>B1189&amp;"_"&amp;C1189&amp;"_"&amp;".. "&amp;D1189</f>
        <v>1188_T3.2_.. Other debt liabilities 3/ 4/ (immediate) 2/</v>
      </c>
      <c r="B1189" s="366" t="s">
        <v>2211</v>
      </c>
      <c r="C1189" s="372" t="s">
        <v>17</v>
      </c>
      <c r="D1189" s="345" t="s">
        <v>4442</v>
      </c>
      <c r="E1189" s="500" t="str">
        <f>B1189&amp;"_"&amp;C1189&amp;"_"&amp;F1189&amp;", "&amp;G1189&amp;", "&amp;I1189</f>
        <v>1188_T3.2_Other Sectors, Other debt liabilities, immediate</v>
      </c>
      <c r="F1189" s="348" t="s">
        <v>57</v>
      </c>
      <c r="G1189" s="497" t="s">
        <v>4329</v>
      </c>
      <c r="H1189" s="345"/>
      <c r="I1189" s="499" t="s">
        <v>4335</v>
      </c>
      <c r="J1189" s="463">
        <f t="shared" si="221"/>
        <v>0</v>
      </c>
      <c r="K1189" s="311" t="s">
        <v>1408</v>
      </c>
      <c r="L1189">
        <f t="shared" si="222"/>
        <v>6</v>
      </c>
      <c r="P1189" s="14">
        <f>'STable 3.2'!B75</f>
        <v>0</v>
      </c>
    </row>
    <row r="1190" spans="1:16" x14ac:dyDescent="0.2">
      <c r="A1190" s="361" t="str">
        <f>B1190&amp;"_"&amp;C1190&amp;"_"&amp;".... "&amp;D1190</f>
        <v>1189_T3.2_.... Principal (immediate) 2/</v>
      </c>
      <c r="B1190" s="366" t="s">
        <v>2212</v>
      </c>
      <c r="C1190" s="372" t="s">
        <v>17</v>
      </c>
      <c r="D1190" s="346" t="s">
        <v>4436</v>
      </c>
      <c r="E1190" s="500" t="str">
        <f>B1190&amp;"_"&amp;C1190&amp;"_"&amp;F1190&amp;", "&amp;G1190&amp;", "&amp;H1190&amp;", "&amp;I1190</f>
        <v>1189_T3.2_Other Sectors, Other debt liabilities, Principal, immediate</v>
      </c>
      <c r="F1190" s="348" t="s">
        <v>57</v>
      </c>
      <c r="G1190" s="497" t="s">
        <v>4329</v>
      </c>
      <c r="H1190" s="497" t="s">
        <v>9</v>
      </c>
      <c r="I1190" s="499" t="s">
        <v>4335</v>
      </c>
      <c r="J1190" s="463">
        <f t="shared" si="221"/>
        <v>0</v>
      </c>
      <c r="K1190" s="311" t="s">
        <v>1409</v>
      </c>
      <c r="L1190">
        <f t="shared" si="222"/>
        <v>6</v>
      </c>
      <c r="P1190" s="14">
        <f>'STable 3.2'!B76</f>
        <v>0</v>
      </c>
    </row>
    <row r="1191" spans="1:16" x14ac:dyDescent="0.2">
      <c r="A1191" s="361" t="str">
        <f>B1191&amp;"_"&amp;C1191&amp;"_"&amp;".... "&amp;D1191</f>
        <v>1190_T3.2_.... Interest (immediate) 2/</v>
      </c>
      <c r="B1191" s="366" t="s">
        <v>2213</v>
      </c>
      <c r="C1191" s="372" t="s">
        <v>17</v>
      </c>
      <c r="D1191" s="346" t="s">
        <v>4437</v>
      </c>
      <c r="E1191" s="500" t="str">
        <f>B1191&amp;"_"&amp;C1191&amp;"_"&amp;F1191&amp;", "&amp;G1191&amp;", "&amp;H1191&amp;", "&amp;I1191</f>
        <v>1190_T3.2_Other Sectors, Other debt liabilities, Interest, immediate</v>
      </c>
      <c r="F1191" s="348" t="s">
        <v>57</v>
      </c>
      <c r="G1191" s="497" t="s">
        <v>4329</v>
      </c>
      <c r="H1191" s="498" t="s">
        <v>10</v>
      </c>
      <c r="I1191" s="499" t="s">
        <v>4335</v>
      </c>
      <c r="J1191" s="463">
        <f t="shared" si="221"/>
        <v>0</v>
      </c>
      <c r="K1191" s="311" t="s">
        <v>1410</v>
      </c>
      <c r="L1191">
        <f t="shared" si="222"/>
        <v>6</v>
      </c>
      <c r="P1191" s="14">
        <f>'STable 3.2'!B77</f>
        <v>0</v>
      </c>
    </row>
    <row r="1192" spans="1:16" x14ac:dyDescent="0.2">
      <c r="A1192" s="361" t="str">
        <f>B1192&amp;"_"&amp;C1192&amp;"_"&amp;D1192</f>
        <v>1191_T3.2_Direct Investment: Intercompany Lending 5/ (immediate) 2/</v>
      </c>
      <c r="B1192" s="366" t="s">
        <v>2214</v>
      </c>
      <c r="C1192" s="372" t="s">
        <v>17</v>
      </c>
      <c r="D1192" s="297" t="s">
        <v>4448</v>
      </c>
      <c r="E1192" s="500" t="str">
        <f>B1192&amp;"_"&amp;C1192&amp;"_"&amp;F1192&amp;", "&amp;I1192</f>
        <v>1191_T3.2_Direct Investment: Intercompany Lending, immediate</v>
      </c>
      <c r="F1192" s="297" t="s">
        <v>58</v>
      </c>
      <c r="G1192" s="297"/>
      <c r="H1192" s="297"/>
      <c r="I1192" s="499" t="s">
        <v>4335</v>
      </c>
      <c r="J1192" s="463">
        <f t="shared" si="221"/>
        <v>0</v>
      </c>
      <c r="K1192" s="311" t="s">
        <v>1411</v>
      </c>
      <c r="L1192">
        <f t="shared" si="222"/>
        <v>6</v>
      </c>
      <c r="P1192" s="14">
        <f>'STable 3.2'!B78</f>
        <v>0</v>
      </c>
    </row>
    <row r="1193" spans="1:16" x14ac:dyDescent="0.2">
      <c r="A1193" s="361" t="str">
        <f>B1193&amp;"_"&amp;C1193&amp;"_"&amp;".. "&amp;D1193</f>
        <v>1192_T3.2_.. Debt liabilities of direct investment enterprises to direct investors (immediate) 2/</v>
      </c>
      <c r="B1193" s="366" t="s">
        <v>2215</v>
      </c>
      <c r="C1193" s="372" t="s">
        <v>17</v>
      </c>
      <c r="D1193" s="349" t="s">
        <v>4449</v>
      </c>
      <c r="E1193" s="500" t="str">
        <f>B1193&amp;"_"&amp;C1193&amp;"_"&amp;F1193&amp;", "&amp;G1193&amp;", "&amp;I1193</f>
        <v>1192_T3.2_Direct Investment: Intercompany Lending, Debt liabilities of direct investment enterprises to direct investors, immediate</v>
      </c>
      <c r="F1193" s="297" t="s">
        <v>58</v>
      </c>
      <c r="G1193" s="501" t="s">
        <v>142</v>
      </c>
      <c r="H1193" s="349"/>
      <c r="I1193" s="499" t="s">
        <v>4335</v>
      </c>
      <c r="J1193" s="463">
        <f t="shared" si="221"/>
        <v>0</v>
      </c>
      <c r="K1193" s="311" t="s">
        <v>1412</v>
      </c>
      <c r="L1193">
        <f t="shared" si="222"/>
        <v>6</v>
      </c>
      <c r="P1193" s="14">
        <f>'STable 3.2'!B79</f>
        <v>0</v>
      </c>
    </row>
    <row r="1194" spans="1:16" x14ac:dyDescent="0.2">
      <c r="A1194" s="361" t="str">
        <f>B1194&amp;"_"&amp;C1194&amp;"_"&amp;".... "&amp;D1194</f>
        <v>1193_T3.2_.... Principal (immediate) 2/</v>
      </c>
      <c r="B1194" s="366" t="s">
        <v>2216</v>
      </c>
      <c r="C1194" s="372" t="s">
        <v>17</v>
      </c>
      <c r="D1194" s="350" t="s">
        <v>4436</v>
      </c>
      <c r="E1194" s="500" t="str">
        <f>B1194&amp;"_"&amp;C1194&amp;"_"&amp;F1194&amp;", "&amp;G1194&amp;", "&amp;H1194&amp;", "&amp;I1194</f>
        <v>1193_T3.2_Direct Investment: Intercompany Lending, Debt liabilities of direct investment enterprises to direct investors, Principal, immediate</v>
      </c>
      <c r="F1194" s="297" t="s">
        <v>58</v>
      </c>
      <c r="G1194" s="501" t="s">
        <v>142</v>
      </c>
      <c r="H1194" s="497" t="s">
        <v>9</v>
      </c>
      <c r="I1194" s="499" t="s">
        <v>4335</v>
      </c>
      <c r="J1194" s="463">
        <f t="shared" si="221"/>
        <v>0</v>
      </c>
      <c r="K1194" s="311" t="s">
        <v>1413</v>
      </c>
      <c r="L1194">
        <f t="shared" si="222"/>
        <v>6</v>
      </c>
      <c r="P1194" s="14">
        <f>'STable 3.2'!B80</f>
        <v>0</v>
      </c>
    </row>
    <row r="1195" spans="1:16" x14ac:dyDescent="0.2">
      <c r="A1195" s="361" t="str">
        <f>B1195&amp;"_"&amp;C1195&amp;"_"&amp;".... "&amp;D1195</f>
        <v>1194_T3.2_.... Interest (immediate) 2/</v>
      </c>
      <c r="B1195" s="366" t="s">
        <v>2217</v>
      </c>
      <c r="C1195" s="372" t="s">
        <v>17</v>
      </c>
      <c r="D1195" s="350" t="s">
        <v>4437</v>
      </c>
      <c r="E1195" s="500" t="str">
        <f>B1195&amp;"_"&amp;C1195&amp;"_"&amp;F1195&amp;", "&amp;G1195&amp;", "&amp;H1195&amp;", "&amp;I1195</f>
        <v>1194_T3.2_Direct Investment: Intercompany Lending, Debt liabilities of direct investment enterprises to direct investors, Interest, immediate</v>
      </c>
      <c r="F1195" s="297" t="s">
        <v>58</v>
      </c>
      <c r="G1195" s="501" t="s">
        <v>142</v>
      </c>
      <c r="H1195" s="498" t="s">
        <v>10</v>
      </c>
      <c r="I1195" s="499" t="s">
        <v>4335</v>
      </c>
      <c r="J1195" s="463">
        <f t="shared" si="221"/>
        <v>0</v>
      </c>
      <c r="K1195" s="311" t="s">
        <v>1414</v>
      </c>
      <c r="L1195">
        <f t="shared" si="222"/>
        <v>6</v>
      </c>
      <c r="P1195" s="14">
        <f>'STable 3.2'!B81</f>
        <v>0</v>
      </c>
    </row>
    <row r="1196" spans="1:16" x14ac:dyDescent="0.2">
      <c r="A1196" s="361" t="str">
        <f>B1196&amp;"_"&amp;C1196&amp;"_"&amp;".. "&amp;D1196</f>
        <v>1195_T3.2_.. Debt liabilities of direct investors to direct investment enterprises (immediate) 2/</v>
      </c>
      <c r="B1196" s="366" t="s">
        <v>2218</v>
      </c>
      <c r="C1196" s="372" t="s">
        <v>17</v>
      </c>
      <c r="D1196" s="349" t="s">
        <v>4450</v>
      </c>
      <c r="E1196" s="500" t="str">
        <f>B1196&amp;"_"&amp;C1196&amp;"_"&amp;F1196&amp;", "&amp;G1196&amp;", "&amp;I1196</f>
        <v>1195_T3.2_Direct Investment: Intercompany Lending, Debt liabilities of direct investors to direct investment enterprises, immediate</v>
      </c>
      <c r="F1196" s="297" t="s">
        <v>58</v>
      </c>
      <c r="G1196" s="501" t="s">
        <v>143</v>
      </c>
      <c r="H1196" s="349"/>
      <c r="I1196" s="499" t="s">
        <v>4335</v>
      </c>
      <c r="J1196" s="463">
        <f t="shared" si="221"/>
        <v>0</v>
      </c>
      <c r="K1196" s="311" t="s">
        <v>1415</v>
      </c>
      <c r="L1196">
        <f t="shared" si="222"/>
        <v>6</v>
      </c>
      <c r="P1196" s="14">
        <f>'STable 3.2'!B82</f>
        <v>0</v>
      </c>
    </row>
    <row r="1197" spans="1:16" x14ac:dyDescent="0.2">
      <c r="A1197" s="361" t="str">
        <f>B1197&amp;"_"&amp;C1197&amp;"_"&amp;".... "&amp;D1197</f>
        <v>1196_T3.2_.... Principal (immediate) 2/</v>
      </c>
      <c r="B1197" s="366" t="s">
        <v>2219</v>
      </c>
      <c r="C1197" s="372" t="s">
        <v>17</v>
      </c>
      <c r="D1197" s="350" t="s">
        <v>4436</v>
      </c>
      <c r="E1197" s="500" t="str">
        <f>B1197&amp;"_"&amp;C1197&amp;"_"&amp;F1197&amp;", "&amp;G1197&amp;", "&amp;H1197&amp;", "&amp;I1197</f>
        <v>1196_T3.2_Direct Investment: Intercompany Lending, Debt liabilities of direct investors to direct investment enterprises, Principal, immediate</v>
      </c>
      <c r="F1197" s="297" t="s">
        <v>58</v>
      </c>
      <c r="G1197" s="501" t="s">
        <v>143</v>
      </c>
      <c r="H1197" s="497" t="s">
        <v>9</v>
      </c>
      <c r="I1197" s="499" t="s">
        <v>4335</v>
      </c>
      <c r="J1197" s="463">
        <f t="shared" si="221"/>
        <v>0</v>
      </c>
      <c r="K1197" s="311" t="s">
        <v>1416</v>
      </c>
      <c r="L1197">
        <f t="shared" si="222"/>
        <v>6</v>
      </c>
      <c r="P1197" s="14">
        <f>'STable 3.2'!B83</f>
        <v>0</v>
      </c>
    </row>
    <row r="1198" spans="1:16" x14ac:dyDescent="0.2">
      <c r="A1198" s="361" t="str">
        <f>B1198&amp;"_"&amp;C1198&amp;"_"&amp;".... "&amp;D1198</f>
        <v>1197_T3.2_.... Interest (immediate) 2/</v>
      </c>
      <c r="B1198" s="366" t="s">
        <v>2220</v>
      </c>
      <c r="C1198" s="372" t="s">
        <v>17</v>
      </c>
      <c r="D1198" s="350" t="s">
        <v>4437</v>
      </c>
      <c r="E1198" s="500" t="str">
        <f>B1198&amp;"_"&amp;C1198&amp;"_"&amp;F1198&amp;", "&amp;G1198&amp;", "&amp;H1198&amp;", "&amp;I1198</f>
        <v>1197_T3.2_Direct Investment: Intercompany Lending, Debt liabilities of direct investors to direct investment enterprises, Interest, immediate</v>
      </c>
      <c r="F1198" s="297" t="s">
        <v>58</v>
      </c>
      <c r="G1198" s="501" t="s">
        <v>143</v>
      </c>
      <c r="H1198" s="498" t="s">
        <v>10</v>
      </c>
      <c r="I1198" s="499" t="s">
        <v>4335</v>
      </c>
      <c r="J1198" s="463">
        <f t="shared" si="221"/>
        <v>0</v>
      </c>
      <c r="K1198" s="311" t="s">
        <v>1417</v>
      </c>
      <c r="L1198">
        <f t="shared" si="222"/>
        <v>6</v>
      </c>
      <c r="P1198" s="14">
        <f>'STable 3.2'!B84</f>
        <v>0</v>
      </c>
    </row>
    <row r="1199" spans="1:16" x14ac:dyDescent="0.2">
      <c r="A1199" s="361" t="str">
        <f>B1199&amp;"_"&amp;C1199&amp;"_"&amp;".. "&amp;D1199</f>
        <v>1198_T3.2_.. Debt liabilities between fellow enterprises (immediate) 2/</v>
      </c>
      <c r="B1199" s="366" t="s">
        <v>2221</v>
      </c>
      <c r="C1199" s="372" t="s">
        <v>17</v>
      </c>
      <c r="D1199" s="349" t="s">
        <v>4451</v>
      </c>
      <c r="E1199" s="500" t="str">
        <f>B1199&amp;"_"&amp;C1199&amp;"_"&amp;F1199&amp;", "&amp;G1199&amp;", "&amp;I1199</f>
        <v>1198_T3.2_Direct Investment: Intercompany Lending, Debt liabilities between fellow enterprises, immediate</v>
      </c>
      <c r="F1199" s="297" t="s">
        <v>58</v>
      </c>
      <c r="G1199" s="501" t="s">
        <v>41</v>
      </c>
      <c r="H1199" s="349"/>
      <c r="I1199" s="499" t="s">
        <v>4335</v>
      </c>
      <c r="J1199" s="463">
        <f t="shared" si="221"/>
        <v>0</v>
      </c>
      <c r="K1199" s="311" t="s">
        <v>1418</v>
      </c>
      <c r="L1199">
        <f t="shared" si="222"/>
        <v>6</v>
      </c>
      <c r="P1199" s="14">
        <f>'STable 3.2'!B85</f>
        <v>0</v>
      </c>
    </row>
    <row r="1200" spans="1:16" x14ac:dyDescent="0.2">
      <c r="A1200" s="361" t="str">
        <f>B1200&amp;"_"&amp;C1200&amp;"_"&amp;".... "&amp;D1200</f>
        <v>1199_T3.2_.... Principal (immediate) 2/</v>
      </c>
      <c r="B1200" s="366" t="s">
        <v>2222</v>
      </c>
      <c r="C1200" s="372" t="s">
        <v>17</v>
      </c>
      <c r="D1200" s="350" t="s">
        <v>4436</v>
      </c>
      <c r="E1200" s="500" t="str">
        <f>B1200&amp;"_"&amp;C1200&amp;"_"&amp;F1200&amp;", "&amp;G1200&amp;", "&amp;H1200&amp;", "&amp;I1200</f>
        <v>1199_T3.2_Direct Investment: Intercompany Lending, Debt liabilities between fellow enterprises, Principal, immediate</v>
      </c>
      <c r="F1200" s="297" t="s">
        <v>58</v>
      </c>
      <c r="G1200" s="501" t="s">
        <v>41</v>
      </c>
      <c r="H1200" s="497" t="s">
        <v>9</v>
      </c>
      <c r="I1200" s="499" t="s">
        <v>4335</v>
      </c>
      <c r="J1200" s="463">
        <f t="shared" si="221"/>
        <v>0</v>
      </c>
      <c r="K1200" s="311" t="s">
        <v>1419</v>
      </c>
      <c r="L1200">
        <f t="shared" si="222"/>
        <v>6</v>
      </c>
      <c r="P1200" s="14">
        <f>'STable 3.2'!B86</f>
        <v>0</v>
      </c>
    </row>
    <row r="1201" spans="1:16" x14ac:dyDescent="0.2">
      <c r="A1201" s="361" t="str">
        <f>B1201&amp;"_"&amp;C1201&amp;"_"&amp;".... "&amp;D1201</f>
        <v>1200_T3.2_.... Interest (immediate) 2/</v>
      </c>
      <c r="B1201" s="366" t="s">
        <v>2223</v>
      </c>
      <c r="C1201" s="372" t="s">
        <v>17</v>
      </c>
      <c r="D1201" s="350" t="s">
        <v>4437</v>
      </c>
      <c r="E1201" s="500" t="str">
        <f>B1201&amp;"_"&amp;C1201&amp;"_"&amp;F1201&amp;", "&amp;G1201&amp;", "&amp;H1201&amp;", "&amp;I1201</f>
        <v>1200_T3.2_Direct Investment: Intercompany Lending, Debt liabilities between fellow enterprises, Interest, immediate</v>
      </c>
      <c r="F1201" s="297" t="s">
        <v>58</v>
      </c>
      <c r="G1201" s="501" t="s">
        <v>41</v>
      </c>
      <c r="H1201" s="498" t="s">
        <v>10</v>
      </c>
      <c r="I1201" s="499" t="s">
        <v>4335</v>
      </c>
      <c r="J1201" s="463">
        <f t="shared" si="221"/>
        <v>0</v>
      </c>
      <c r="K1201" s="311" t="s">
        <v>1420</v>
      </c>
      <c r="L1201">
        <f t="shared" si="222"/>
        <v>6</v>
      </c>
      <c r="P1201" s="14">
        <f>'STable 3.2'!B87</f>
        <v>0</v>
      </c>
    </row>
    <row r="1202" spans="1:16" x14ac:dyDescent="0.2">
      <c r="A1202" s="361" t="str">
        <f>B1202&amp;"_"&amp;C1202&amp;"_"&amp;D1202</f>
        <v>1201_T3.2_Gross External Debt Payments (immediate) 2/</v>
      </c>
      <c r="B1202" s="366" t="s">
        <v>2224</v>
      </c>
      <c r="C1202" s="372" t="s">
        <v>17</v>
      </c>
      <c r="D1202" s="351" t="s">
        <v>4452</v>
      </c>
      <c r="E1202" s="500" t="str">
        <f>B1202&amp;"_"&amp;C1202&amp;"_"&amp;F1202&amp;", "&amp;I1202</f>
        <v>1201_T3.2_Gross External Debt Payments, immediate</v>
      </c>
      <c r="F1202" s="297" t="s">
        <v>208</v>
      </c>
      <c r="G1202" s="351"/>
      <c r="H1202" s="351"/>
      <c r="I1202" s="499" t="s">
        <v>4335</v>
      </c>
      <c r="J1202" s="463">
        <f t="shared" si="221"/>
        <v>0</v>
      </c>
      <c r="K1202" s="311" t="s">
        <v>1421</v>
      </c>
      <c r="L1202">
        <f t="shared" si="222"/>
        <v>6</v>
      </c>
      <c r="P1202" s="14">
        <f>'STable 3.2'!B88</f>
        <v>0</v>
      </c>
    </row>
    <row r="1203" spans="1:16" x14ac:dyDescent="0.2">
      <c r="A1203" s="361" t="str">
        <f>B1203&amp;"_"&amp;C1203&amp;"_"&amp;".... "&amp;D1203</f>
        <v>1202_T3.2_.... Principal  (immediate) 2/</v>
      </c>
      <c r="B1203" s="366" t="s">
        <v>2225</v>
      </c>
      <c r="C1203" s="372" t="s">
        <v>17</v>
      </c>
      <c r="D1203" s="352" t="s">
        <v>4453</v>
      </c>
      <c r="E1203" s="500" t="str">
        <f>B1203&amp;"_"&amp;C1203&amp;"_"&amp;F1203&amp;", "&amp;H1203&amp;", "&amp;I1203</f>
        <v>1202_T3.2_Gross External Debt Payments, Principal, immediate</v>
      </c>
      <c r="F1203" s="297" t="s">
        <v>208</v>
      </c>
      <c r="G1203" s="352"/>
      <c r="H1203" s="497" t="s">
        <v>9</v>
      </c>
      <c r="I1203" s="499" t="s">
        <v>4335</v>
      </c>
      <c r="J1203" s="463">
        <f t="shared" si="221"/>
        <v>0</v>
      </c>
      <c r="K1203" s="311" t="s">
        <v>1422</v>
      </c>
      <c r="L1203">
        <f t="shared" si="222"/>
        <v>6</v>
      </c>
      <c r="P1203" s="14">
        <f>'STable 3.2'!B89</f>
        <v>0</v>
      </c>
    </row>
    <row r="1204" spans="1:16" x14ac:dyDescent="0.2">
      <c r="A1204" s="361" t="str">
        <f>B1204&amp;"_"&amp;C1204&amp;"_"&amp;".... "&amp;D1204</f>
        <v>1203_T3.2_.... Interest (immediate) 2/</v>
      </c>
      <c r="B1204" s="366" t="s">
        <v>2226</v>
      </c>
      <c r="C1204" s="372" t="s">
        <v>17</v>
      </c>
      <c r="D1204" s="352" t="s">
        <v>4437</v>
      </c>
      <c r="E1204" s="500" t="str">
        <f>B1204&amp;"_"&amp;C1204&amp;"_"&amp;F1204&amp;", "&amp;H1204&amp;", "&amp;I1204</f>
        <v>1203_T3.2_Gross External Debt Payments, Interest, immediate</v>
      </c>
      <c r="F1204" s="297" t="s">
        <v>208</v>
      </c>
      <c r="G1204" s="352"/>
      <c r="H1204" s="498" t="s">
        <v>10</v>
      </c>
      <c r="I1204" s="499" t="s">
        <v>4335</v>
      </c>
      <c r="J1204" s="463">
        <f t="shared" si="221"/>
        <v>0</v>
      </c>
      <c r="K1204" s="311" t="s">
        <v>1423</v>
      </c>
      <c r="L1204">
        <f t="shared" si="222"/>
        <v>6</v>
      </c>
      <c r="P1204" s="14">
        <f>'STable 3.2'!B90</f>
        <v>0</v>
      </c>
    </row>
    <row r="1205" spans="1:16" x14ac:dyDescent="0.2">
      <c r="A1205" s="361" t="str">
        <f t="shared" ref="A1205:A1206" si="223">B1205&amp;"_"&amp;C1205&amp;"_"&amp;D1205</f>
        <v>1204_T3.2_Interest receipts on SDR holdings (immediate) 2/</v>
      </c>
      <c r="B1205" s="366" t="s">
        <v>2227</v>
      </c>
      <c r="C1205" s="372" t="s">
        <v>17</v>
      </c>
      <c r="D1205" s="353" t="s">
        <v>4454</v>
      </c>
      <c r="E1205" s="500" t="str">
        <f>B1205&amp;"_"&amp;C1205&amp;"_"&amp;F1205&amp;", "&amp;I1205</f>
        <v>1204_T3.2_Interest receipts on SDR holdings, immediate</v>
      </c>
      <c r="F1205" s="353" t="s">
        <v>105</v>
      </c>
      <c r="G1205" s="353"/>
      <c r="H1205" s="353"/>
      <c r="I1205" s="499" t="s">
        <v>4335</v>
      </c>
      <c r="J1205" s="463">
        <f t="shared" si="221"/>
        <v>0</v>
      </c>
      <c r="K1205" s="311" t="s">
        <v>2005</v>
      </c>
      <c r="L1205">
        <f t="shared" si="222"/>
        <v>6</v>
      </c>
      <c r="P1205" s="14">
        <f>'STable 3.2'!B93</f>
        <v>0</v>
      </c>
    </row>
    <row r="1206" spans="1:16" x14ac:dyDescent="0.2">
      <c r="A1206" s="361" t="str">
        <f t="shared" si="223"/>
        <v>1205_T3.2_Interest payments on SDR allocations (immediate) 2/</v>
      </c>
      <c r="B1206" s="366" t="s">
        <v>2228</v>
      </c>
      <c r="C1206" s="372" t="s">
        <v>17</v>
      </c>
      <c r="D1206" s="353" t="s">
        <v>4455</v>
      </c>
      <c r="E1206" s="500" t="str">
        <f>B1206&amp;"_"&amp;C1206&amp;"_"&amp;F1206&amp;", "&amp;I1206</f>
        <v>1205_T3.2_Interest payments on SDR allocations, immediate</v>
      </c>
      <c r="F1206" s="353" t="s">
        <v>106</v>
      </c>
      <c r="G1206" s="353"/>
      <c r="H1206" s="353"/>
      <c r="I1206" s="499" t="s">
        <v>4335</v>
      </c>
      <c r="J1206" s="463">
        <f t="shared" si="221"/>
        <v>0</v>
      </c>
      <c r="K1206" s="311" t="s">
        <v>2006</v>
      </c>
      <c r="L1206">
        <f t="shared" si="222"/>
        <v>6</v>
      </c>
      <c r="P1206" s="14">
        <f>'STable 3.2'!B94</f>
        <v>0</v>
      </c>
    </row>
    <row r="1207" spans="1:16" x14ac:dyDescent="0.2">
      <c r="A1207" s="361" t="str">
        <f>B1207&amp;"_"&amp;C1207&amp;"_"&amp;D1207</f>
        <v>1206_T3.2_General Government (More than 0 to 3)</v>
      </c>
      <c r="B1207" s="366" t="s">
        <v>2229</v>
      </c>
      <c r="C1207" s="372" t="s">
        <v>17</v>
      </c>
      <c r="D1207" s="344" t="s">
        <v>4074</v>
      </c>
      <c r="E1207" s="500" t="str">
        <f>B1207&amp;"_"&amp;C1207&amp;"_"&amp;F1207&amp;", "&amp;I1207</f>
        <v>1206_T3.2_General Government, More than 0 to 3</v>
      </c>
      <c r="F1207" s="301" t="s">
        <v>27</v>
      </c>
      <c r="G1207" s="301"/>
      <c r="H1207" s="301"/>
      <c r="I1207" s="499" t="s">
        <v>31</v>
      </c>
      <c r="J1207" s="463">
        <f t="shared" si="221"/>
        <v>0</v>
      </c>
      <c r="K1207" s="311" t="s">
        <v>1424</v>
      </c>
      <c r="L1207">
        <f t="shared" si="222"/>
        <v>6</v>
      </c>
      <c r="P1207" s="14">
        <f>'STable 3.2'!C8</f>
        <v>0</v>
      </c>
    </row>
    <row r="1208" spans="1:16" x14ac:dyDescent="0.2">
      <c r="A1208" s="361" t="str">
        <f>B1208&amp;"_"&amp;C1208&amp;"_"&amp;".. "&amp;D1208</f>
        <v>1207_T3.2_.. Special drawing rights (allocations) * (More than 0 to 3)</v>
      </c>
      <c r="B1208" s="366" t="s">
        <v>2230</v>
      </c>
      <c r="C1208" s="372" t="s">
        <v>17</v>
      </c>
      <c r="D1208" s="345" t="s">
        <v>4297</v>
      </c>
      <c r="E1208" s="500" t="str">
        <f>B1208&amp;"_"&amp;C1208&amp;"_"&amp;F1208&amp;", "&amp;G1208&amp;", "&amp;I1208</f>
        <v>1207_T3.2_General Government, Special drawing rights (allocations), More than 0 to 3</v>
      </c>
      <c r="F1208" s="301" t="s">
        <v>27</v>
      </c>
      <c r="G1208" s="497" t="s">
        <v>4330</v>
      </c>
      <c r="H1208" s="301"/>
      <c r="I1208" s="499" t="s">
        <v>31</v>
      </c>
      <c r="J1208" s="463">
        <f t="shared" si="221"/>
        <v>0</v>
      </c>
      <c r="K1208" s="311" t="s">
        <v>1431</v>
      </c>
      <c r="L1208">
        <f t="shared" si="222"/>
        <v>6</v>
      </c>
      <c r="P1208" s="14">
        <f>'STable 3.2'!C9</f>
        <v>0</v>
      </c>
    </row>
    <row r="1209" spans="1:16" x14ac:dyDescent="0.2">
      <c r="A1209" s="361" t="str">
        <f>B1209&amp;"_"&amp;C1209&amp;"_"&amp;".... "&amp;D1209</f>
        <v>1208_T3.2_.... Principal (More than 0 to 3)</v>
      </c>
      <c r="B1209" s="366" t="s">
        <v>2231</v>
      </c>
      <c r="C1209" s="372" t="s">
        <v>17</v>
      </c>
      <c r="D1209" s="346" t="s">
        <v>3829</v>
      </c>
      <c r="E1209" s="500" t="str">
        <f>B1209&amp;"_"&amp;C1209&amp;"_"&amp;F1209&amp;", "&amp;G1209&amp;", "&amp;H1209&amp;", "&amp;I1209</f>
        <v>1208_T3.2_General Government, Special drawing rights (allocations), Principal, More than 0 to 3</v>
      </c>
      <c r="F1209" s="301" t="s">
        <v>27</v>
      </c>
      <c r="G1209" s="497" t="s">
        <v>4330</v>
      </c>
      <c r="H1209" s="497" t="s">
        <v>9</v>
      </c>
      <c r="I1209" s="499" t="s">
        <v>31</v>
      </c>
      <c r="J1209" s="463">
        <f t="shared" si="221"/>
        <v>0</v>
      </c>
      <c r="K1209" s="311" t="s">
        <v>1438</v>
      </c>
      <c r="L1209">
        <f t="shared" si="222"/>
        <v>6</v>
      </c>
      <c r="P1209" s="14">
        <f>'STable 3.2'!C10</f>
        <v>0</v>
      </c>
    </row>
    <row r="1210" spans="1:16" x14ac:dyDescent="0.2">
      <c r="A1210" s="361" t="str">
        <f>B1210&amp;"_"&amp;C1210&amp;"_"&amp;".... "&amp;D1210</f>
        <v>1209_T3.2_.... Interest (More than 0 to 3)</v>
      </c>
      <c r="B1210" s="366" t="s">
        <v>2232</v>
      </c>
      <c r="C1210" s="372" t="s">
        <v>17</v>
      </c>
      <c r="D1210" s="346" t="s">
        <v>3830</v>
      </c>
      <c r="E1210" s="500" t="str">
        <f>B1210&amp;"_"&amp;C1210&amp;"_"&amp;F1210&amp;", "&amp;G1210&amp;", "&amp;H1210&amp;", "&amp;I1210</f>
        <v>1209_T3.2_General Government, Special drawing rights (allocations), Interest, More than 0 to 3</v>
      </c>
      <c r="F1210" s="301" t="s">
        <v>27</v>
      </c>
      <c r="G1210" s="497" t="s">
        <v>4330</v>
      </c>
      <c r="H1210" s="498" t="s">
        <v>10</v>
      </c>
      <c r="I1210" s="499" t="s">
        <v>31</v>
      </c>
      <c r="J1210" s="463">
        <f t="shared" si="221"/>
        <v>0</v>
      </c>
      <c r="K1210" s="311" t="s">
        <v>1445</v>
      </c>
      <c r="L1210">
        <f t="shared" si="222"/>
        <v>6</v>
      </c>
      <c r="P1210" s="14">
        <f>'STable 3.2'!C11</f>
        <v>0</v>
      </c>
    </row>
    <row r="1211" spans="1:16" x14ac:dyDescent="0.2">
      <c r="A1211" s="361" t="str">
        <f>B1211&amp;"_"&amp;C1211&amp;"_"&amp;".. "&amp;D1211</f>
        <v>1210_T3.2_.. Currency and deposits (More than 0 to 3)</v>
      </c>
      <c r="B1211" s="366" t="s">
        <v>2233</v>
      </c>
      <c r="C1211" s="372" t="s">
        <v>17</v>
      </c>
      <c r="D1211" s="345" t="s">
        <v>4075</v>
      </c>
      <c r="E1211" s="500" t="str">
        <f>B1211&amp;"_"&amp;C1211&amp;"_"&amp;F1211&amp;", "&amp;G1211&amp;", "&amp;I1211</f>
        <v>1210_T3.2_General Government, Currency and deposits, More than 0 to 3</v>
      </c>
      <c r="F1211" s="301" t="s">
        <v>27</v>
      </c>
      <c r="G1211" s="497" t="s">
        <v>203</v>
      </c>
      <c r="H1211" s="345"/>
      <c r="I1211" s="499" t="s">
        <v>31</v>
      </c>
      <c r="J1211" s="463">
        <f t="shared" si="221"/>
        <v>0</v>
      </c>
      <c r="K1211" s="311" t="s">
        <v>1452</v>
      </c>
      <c r="L1211">
        <f t="shared" si="222"/>
        <v>6</v>
      </c>
      <c r="P1211" s="14">
        <f>'STable 3.2'!C12</f>
        <v>0</v>
      </c>
    </row>
    <row r="1212" spans="1:16" x14ac:dyDescent="0.2">
      <c r="A1212" s="361" t="str">
        <f>B1212&amp;"_"&amp;C1212&amp;"_"&amp;".... "&amp;D1212</f>
        <v>1211_T3.2_.... Principal (More than 0 to 3)</v>
      </c>
      <c r="B1212" s="366" t="s">
        <v>2234</v>
      </c>
      <c r="C1212" s="372" t="s">
        <v>17</v>
      </c>
      <c r="D1212" s="346" t="s">
        <v>3829</v>
      </c>
      <c r="E1212" s="500" t="str">
        <f>B1212&amp;"_"&amp;C1212&amp;"_"&amp;F1212&amp;", "&amp;G1212&amp;", "&amp;H1212&amp;", "&amp;I1212</f>
        <v>1211_T3.2_General Government, Currency and deposits, Principal, More than 0 to 3</v>
      </c>
      <c r="F1212" s="301" t="s">
        <v>27</v>
      </c>
      <c r="G1212" s="497" t="s">
        <v>203</v>
      </c>
      <c r="H1212" s="497" t="s">
        <v>9</v>
      </c>
      <c r="I1212" s="499" t="s">
        <v>31</v>
      </c>
      <c r="J1212" s="463">
        <f t="shared" si="221"/>
        <v>0</v>
      </c>
      <c r="K1212" s="311" t="s">
        <v>1459</v>
      </c>
      <c r="L1212">
        <f t="shared" si="222"/>
        <v>6</v>
      </c>
      <c r="P1212" s="14">
        <f>'STable 3.2'!C13</f>
        <v>0</v>
      </c>
    </row>
    <row r="1213" spans="1:16" x14ac:dyDescent="0.2">
      <c r="A1213" s="361" t="str">
        <f>B1213&amp;"_"&amp;C1213&amp;"_"&amp;".... "&amp;D1213</f>
        <v>1212_T3.2_.... Interest (More than 0 to 3)</v>
      </c>
      <c r="B1213" s="366" t="s">
        <v>2235</v>
      </c>
      <c r="C1213" s="372" t="s">
        <v>17</v>
      </c>
      <c r="D1213" s="346" t="s">
        <v>3830</v>
      </c>
      <c r="E1213" s="500" t="str">
        <f>B1213&amp;"_"&amp;C1213&amp;"_"&amp;F1213&amp;", "&amp;G1213&amp;", "&amp;H1213&amp;", "&amp;I1213</f>
        <v>1212_T3.2_General Government, Currency and deposits, Interest, More than 0 to 3</v>
      </c>
      <c r="F1213" s="301" t="s">
        <v>27</v>
      </c>
      <c r="G1213" s="497" t="s">
        <v>203</v>
      </c>
      <c r="H1213" s="498" t="s">
        <v>10</v>
      </c>
      <c r="I1213" s="499" t="s">
        <v>31</v>
      </c>
      <c r="J1213" s="463">
        <f t="shared" si="221"/>
        <v>0</v>
      </c>
      <c r="K1213" s="311" t="s">
        <v>1466</v>
      </c>
      <c r="L1213">
        <f t="shared" si="222"/>
        <v>6</v>
      </c>
      <c r="P1213" s="14">
        <f>'STable 3.2'!C14</f>
        <v>0</v>
      </c>
    </row>
    <row r="1214" spans="1:16" x14ac:dyDescent="0.2">
      <c r="A1214" s="361" t="str">
        <f>B1214&amp;"_"&amp;C1214&amp;"_"&amp;".. "&amp;D1214</f>
        <v>1213_T3.2_.. Debt securities (More than 0 to 3)</v>
      </c>
      <c r="B1214" s="366" t="s">
        <v>2236</v>
      </c>
      <c r="C1214" s="372" t="s">
        <v>17</v>
      </c>
      <c r="D1214" s="345" t="s">
        <v>4076</v>
      </c>
      <c r="E1214" s="500" t="str">
        <f>B1214&amp;"_"&amp;C1214&amp;"_"&amp;F1214&amp;", "&amp;G1214&amp;", "&amp;I1214</f>
        <v>1213_T3.2_General Government, Debt securities, More than 0 to 3</v>
      </c>
      <c r="F1214" s="301" t="s">
        <v>27</v>
      </c>
      <c r="G1214" s="497" t="s">
        <v>37</v>
      </c>
      <c r="H1214" s="345"/>
      <c r="I1214" s="499" t="s">
        <v>31</v>
      </c>
      <c r="J1214" s="463">
        <f t="shared" si="221"/>
        <v>0</v>
      </c>
      <c r="K1214" s="311" t="s">
        <v>1473</v>
      </c>
      <c r="L1214">
        <f t="shared" si="222"/>
        <v>6</v>
      </c>
      <c r="P1214" s="14">
        <f>'STable 3.2'!C15</f>
        <v>0</v>
      </c>
    </row>
    <row r="1215" spans="1:16" x14ac:dyDescent="0.2">
      <c r="A1215" s="361" t="str">
        <f>B1215&amp;"_"&amp;C1215&amp;"_"&amp;".... "&amp;D1215</f>
        <v>1214_T3.2_.... Principal (More than 0 to 3)</v>
      </c>
      <c r="B1215" s="366" t="s">
        <v>2237</v>
      </c>
      <c r="C1215" s="372" t="s">
        <v>17</v>
      </c>
      <c r="D1215" s="346" t="s">
        <v>3829</v>
      </c>
      <c r="E1215" s="500" t="str">
        <f>B1215&amp;"_"&amp;C1215&amp;"_"&amp;F1215&amp;", "&amp;G1215&amp;", "&amp;H1215&amp;", "&amp;I1215</f>
        <v>1214_T3.2_General Government, Debt securities, Principal, More than 0 to 3</v>
      </c>
      <c r="F1215" s="301" t="s">
        <v>27</v>
      </c>
      <c r="G1215" s="497" t="s">
        <v>37</v>
      </c>
      <c r="H1215" s="497" t="s">
        <v>9</v>
      </c>
      <c r="I1215" s="499" t="s">
        <v>31</v>
      </c>
      <c r="J1215" s="463">
        <f t="shared" si="221"/>
        <v>0</v>
      </c>
      <c r="K1215" s="311" t="s">
        <v>1480</v>
      </c>
      <c r="L1215">
        <f t="shared" si="222"/>
        <v>6</v>
      </c>
      <c r="P1215" s="14">
        <f>'STable 3.2'!C16</f>
        <v>0</v>
      </c>
    </row>
    <row r="1216" spans="1:16" x14ac:dyDescent="0.2">
      <c r="A1216" s="361" t="str">
        <f>B1216&amp;"_"&amp;C1216&amp;"_"&amp;".... "&amp;D1216</f>
        <v>1215_T3.2_.... Interest (More than 0 to 3)</v>
      </c>
      <c r="B1216" s="366" t="s">
        <v>2238</v>
      </c>
      <c r="C1216" s="372" t="s">
        <v>17</v>
      </c>
      <c r="D1216" s="346" t="s">
        <v>3830</v>
      </c>
      <c r="E1216" s="500" t="str">
        <f>B1216&amp;"_"&amp;C1216&amp;"_"&amp;F1216&amp;", "&amp;G1216&amp;", "&amp;H1216&amp;", "&amp;I1216</f>
        <v>1215_T3.2_General Government, Debt securities, Interest, More than 0 to 3</v>
      </c>
      <c r="F1216" s="301" t="s">
        <v>27</v>
      </c>
      <c r="G1216" s="497" t="s">
        <v>37</v>
      </c>
      <c r="H1216" s="498" t="s">
        <v>10</v>
      </c>
      <c r="I1216" s="499" t="s">
        <v>31</v>
      </c>
      <c r="J1216" s="463">
        <f t="shared" si="221"/>
        <v>0</v>
      </c>
      <c r="K1216" s="311" t="s">
        <v>1487</v>
      </c>
      <c r="L1216">
        <f t="shared" si="222"/>
        <v>6</v>
      </c>
      <c r="P1216" s="14">
        <f>'STable 3.2'!C17</f>
        <v>0</v>
      </c>
    </row>
    <row r="1217" spans="1:16" x14ac:dyDescent="0.2">
      <c r="A1217" s="361" t="str">
        <f>B1217&amp;"_"&amp;C1217&amp;"_"&amp;".. "&amp;D1217</f>
        <v>1216_T3.2_.. Loans (More than 0 to 3)</v>
      </c>
      <c r="B1217" s="366" t="s">
        <v>2239</v>
      </c>
      <c r="C1217" s="372" t="s">
        <v>17</v>
      </c>
      <c r="D1217" s="345" t="s">
        <v>4077</v>
      </c>
      <c r="E1217" s="500" t="str">
        <f>B1217&amp;"_"&amp;C1217&amp;"_"&amp;F1217&amp;", "&amp;G1217&amp;", "&amp;I1217</f>
        <v>1216_T3.2_General Government, Loans, More than 0 to 3</v>
      </c>
      <c r="F1217" s="301" t="s">
        <v>27</v>
      </c>
      <c r="G1217" s="497" t="s">
        <v>2</v>
      </c>
      <c r="H1217" s="345"/>
      <c r="I1217" s="499" t="s">
        <v>31</v>
      </c>
      <c r="J1217" s="463">
        <f t="shared" si="221"/>
        <v>0</v>
      </c>
      <c r="K1217" s="311" t="s">
        <v>1494</v>
      </c>
      <c r="L1217">
        <f t="shared" si="222"/>
        <v>6</v>
      </c>
      <c r="P1217" s="14">
        <f>'STable 3.2'!C18</f>
        <v>0</v>
      </c>
    </row>
    <row r="1218" spans="1:16" x14ac:dyDescent="0.2">
      <c r="A1218" s="361" t="str">
        <f>B1218&amp;"_"&amp;C1218&amp;"_"&amp;".... "&amp;D1218</f>
        <v>1217_T3.2_.... Principal (More than 0 to 3)</v>
      </c>
      <c r="B1218" s="366" t="s">
        <v>2240</v>
      </c>
      <c r="C1218" s="372" t="s">
        <v>17</v>
      </c>
      <c r="D1218" s="346" t="s">
        <v>3829</v>
      </c>
      <c r="E1218" s="500" t="str">
        <f>B1218&amp;"_"&amp;C1218&amp;"_"&amp;F1218&amp;", "&amp;G1218&amp;", "&amp;H1218&amp;", "&amp;I1218</f>
        <v>1217_T3.2_General Government, Loans, Principal, More than 0 to 3</v>
      </c>
      <c r="F1218" s="301" t="s">
        <v>27</v>
      </c>
      <c r="G1218" s="497" t="s">
        <v>2</v>
      </c>
      <c r="H1218" s="497" t="s">
        <v>9</v>
      </c>
      <c r="I1218" s="499" t="s">
        <v>31</v>
      </c>
      <c r="J1218" s="463">
        <f t="shared" si="221"/>
        <v>0</v>
      </c>
      <c r="K1218" s="311" t="s">
        <v>1501</v>
      </c>
      <c r="L1218">
        <f t="shared" si="222"/>
        <v>6</v>
      </c>
      <c r="P1218" s="14">
        <f>'STable 3.2'!C19</f>
        <v>0</v>
      </c>
    </row>
    <row r="1219" spans="1:16" x14ac:dyDescent="0.2">
      <c r="A1219" s="361" t="str">
        <f>B1219&amp;"_"&amp;C1219&amp;"_"&amp;".... "&amp;D1219</f>
        <v>1218_T3.2_.... Interest (More than 0 to 3)</v>
      </c>
      <c r="B1219" s="366" t="s">
        <v>2241</v>
      </c>
      <c r="C1219" s="372" t="s">
        <v>17</v>
      </c>
      <c r="D1219" s="346" t="s">
        <v>3830</v>
      </c>
      <c r="E1219" s="500" t="str">
        <f>B1219&amp;"_"&amp;C1219&amp;"_"&amp;F1219&amp;", "&amp;G1219&amp;", "&amp;H1219&amp;", "&amp;I1219</f>
        <v>1218_T3.2_General Government, Loans, Interest, More than 0 to 3</v>
      </c>
      <c r="F1219" s="301" t="s">
        <v>27</v>
      </c>
      <c r="G1219" s="497" t="s">
        <v>2</v>
      </c>
      <c r="H1219" s="498" t="s">
        <v>10</v>
      </c>
      <c r="I1219" s="499" t="s">
        <v>31</v>
      </c>
      <c r="J1219" s="463">
        <f t="shared" si="221"/>
        <v>0</v>
      </c>
      <c r="K1219" s="311" t="s">
        <v>1508</v>
      </c>
      <c r="L1219">
        <f t="shared" si="222"/>
        <v>6</v>
      </c>
      <c r="P1219" s="14">
        <f>'STable 3.2'!C20</f>
        <v>0</v>
      </c>
    </row>
    <row r="1220" spans="1:16" x14ac:dyDescent="0.2">
      <c r="A1220" s="361" t="str">
        <f>B1220&amp;"_"&amp;C1220&amp;"_"&amp;".. "&amp;D1220</f>
        <v>1219_T3.2_.. Trade credit and advances (More than 0 to 3)</v>
      </c>
      <c r="B1220" s="366" t="s">
        <v>2242</v>
      </c>
      <c r="C1220" s="372" t="s">
        <v>17</v>
      </c>
      <c r="D1220" s="345" t="s">
        <v>4078</v>
      </c>
      <c r="E1220" s="500" t="str">
        <f>B1220&amp;"_"&amp;C1220&amp;"_"&amp;F1220&amp;", "&amp;G1220&amp;", "&amp;I1220</f>
        <v>1219_T3.2_General Government, Trade credit and advances, More than 0 to 3</v>
      </c>
      <c r="F1220" s="301" t="s">
        <v>27</v>
      </c>
      <c r="G1220" s="497" t="s">
        <v>38</v>
      </c>
      <c r="H1220" s="345"/>
      <c r="I1220" s="499" t="s">
        <v>31</v>
      </c>
      <c r="J1220" s="463">
        <f t="shared" ref="J1220:J1283" si="224">J1219</f>
        <v>0</v>
      </c>
      <c r="K1220" s="311" t="s">
        <v>1515</v>
      </c>
      <c r="L1220">
        <f t="shared" ref="L1220:L1283" si="225">L1219</f>
        <v>6</v>
      </c>
      <c r="P1220" s="14">
        <f>'STable 3.2'!C21</f>
        <v>0</v>
      </c>
    </row>
    <row r="1221" spans="1:16" x14ac:dyDescent="0.2">
      <c r="A1221" s="361" t="str">
        <f>B1221&amp;"_"&amp;C1221&amp;"_"&amp;".... "&amp;D1221</f>
        <v>1220_T3.2_.... Principal (More than 0 to 3)</v>
      </c>
      <c r="B1221" s="366" t="s">
        <v>2243</v>
      </c>
      <c r="C1221" s="372" t="s">
        <v>17</v>
      </c>
      <c r="D1221" s="346" t="s">
        <v>3829</v>
      </c>
      <c r="E1221" s="500" t="str">
        <f>B1221&amp;"_"&amp;C1221&amp;"_"&amp;F1221&amp;", "&amp;G1221&amp;", "&amp;H1221&amp;", "&amp;I1221</f>
        <v>1220_T3.2_General Government, Trade credit and advances, Principal, More than 0 to 3</v>
      </c>
      <c r="F1221" s="301" t="s">
        <v>27</v>
      </c>
      <c r="G1221" s="497" t="s">
        <v>38</v>
      </c>
      <c r="H1221" s="497" t="s">
        <v>9</v>
      </c>
      <c r="I1221" s="499" t="s">
        <v>31</v>
      </c>
      <c r="J1221" s="463">
        <f t="shared" si="224"/>
        <v>0</v>
      </c>
      <c r="K1221" s="311" t="s">
        <v>1522</v>
      </c>
      <c r="L1221">
        <f t="shared" si="225"/>
        <v>6</v>
      </c>
      <c r="P1221" s="14">
        <f>'STable 3.2'!C22</f>
        <v>0</v>
      </c>
    </row>
    <row r="1222" spans="1:16" x14ac:dyDescent="0.2">
      <c r="A1222" s="361" t="str">
        <f>B1222&amp;"_"&amp;C1222&amp;"_"&amp;".... "&amp;D1222</f>
        <v>1221_T3.2_.... Interest (More than 0 to 3)</v>
      </c>
      <c r="B1222" s="366" t="s">
        <v>2244</v>
      </c>
      <c r="C1222" s="372" t="s">
        <v>17</v>
      </c>
      <c r="D1222" s="346" t="s">
        <v>3830</v>
      </c>
      <c r="E1222" s="500" t="str">
        <f>B1222&amp;"_"&amp;C1222&amp;"_"&amp;F1222&amp;", "&amp;G1222&amp;", "&amp;H1222&amp;", "&amp;I1222</f>
        <v>1221_T3.2_General Government, Trade credit and advances, Interest, More than 0 to 3</v>
      </c>
      <c r="F1222" s="301" t="s">
        <v>27</v>
      </c>
      <c r="G1222" s="497" t="s">
        <v>38</v>
      </c>
      <c r="H1222" s="498" t="s">
        <v>10</v>
      </c>
      <c r="I1222" s="499" t="s">
        <v>31</v>
      </c>
      <c r="J1222" s="463">
        <f t="shared" si="224"/>
        <v>0</v>
      </c>
      <c r="K1222" s="311" t="s">
        <v>1529</v>
      </c>
      <c r="L1222">
        <f t="shared" si="225"/>
        <v>6</v>
      </c>
      <c r="P1222" s="14">
        <f>'STable 3.2'!C23</f>
        <v>0</v>
      </c>
    </row>
    <row r="1223" spans="1:16" x14ac:dyDescent="0.2">
      <c r="A1223" s="361" t="str">
        <f>B1223&amp;"_"&amp;C1223&amp;"_"&amp;".. "&amp;D1223</f>
        <v>1222_T3.2_.. Other debt liabilities 3/ 4/ (More than 0 to 3)</v>
      </c>
      <c r="B1223" s="366" t="s">
        <v>2245</v>
      </c>
      <c r="C1223" s="372" t="s">
        <v>17</v>
      </c>
      <c r="D1223" s="345" t="s">
        <v>4079</v>
      </c>
      <c r="E1223" s="500" t="str">
        <f>B1223&amp;"_"&amp;C1223&amp;"_"&amp;F1223&amp;", "&amp;G1223&amp;", "&amp;I1223</f>
        <v>1222_T3.2_General Government, Other debt liabilities, More than 0 to 3</v>
      </c>
      <c r="F1223" s="301" t="s">
        <v>27</v>
      </c>
      <c r="G1223" s="497" t="s">
        <v>4329</v>
      </c>
      <c r="H1223" s="345"/>
      <c r="I1223" s="499" t="s">
        <v>31</v>
      </c>
      <c r="J1223" s="463">
        <f t="shared" si="224"/>
        <v>0</v>
      </c>
      <c r="K1223" s="311" t="s">
        <v>1536</v>
      </c>
      <c r="L1223">
        <f t="shared" si="225"/>
        <v>6</v>
      </c>
      <c r="P1223" s="14">
        <f>'STable 3.2'!C24</f>
        <v>0</v>
      </c>
    </row>
    <row r="1224" spans="1:16" x14ac:dyDescent="0.2">
      <c r="A1224" s="361" t="str">
        <f>B1224&amp;"_"&amp;C1224&amp;"_"&amp;".... "&amp;D1224</f>
        <v>1223_T3.2_.... Principal (More than 0 to 3)</v>
      </c>
      <c r="B1224" s="366" t="s">
        <v>2246</v>
      </c>
      <c r="C1224" s="372" t="s">
        <v>17</v>
      </c>
      <c r="D1224" s="346" t="s">
        <v>3829</v>
      </c>
      <c r="E1224" s="500" t="str">
        <f>B1224&amp;"_"&amp;C1224&amp;"_"&amp;F1224&amp;", "&amp;G1224&amp;", "&amp;H1224&amp;", "&amp;I1224</f>
        <v>1223_T3.2_General Government, Other debt liabilities, Principal, More than 0 to 3</v>
      </c>
      <c r="F1224" s="301" t="s">
        <v>27</v>
      </c>
      <c r="G1224" s="497" t="s">
        <v>4329</v>
      </c>
      <c r="H1224" s="497" t="s">
        <v>9</v>
      </c>
      <c r="I1224" s="499" t="s">
        <v>31</v>
      </c>
      <c r="J1224" s="463">
        <f t="shared" si="224"/>
        <v>0</v>
      </c>
      <c r="K1224" s="311" t="s">
        <v>1543</v>
      </c>
      <c r="L1224">
        <f t="shared" si="225"/>
        <v>6</v>
      </c>
      <c r="P1224" s="14">
        <f>'STable 3.2'!C25</f>
        <v>0</v>
      </c>
    </row>
    <row r="1225" spans="1:16" x14ac:dyDescent="0.2">
      <c r="A1225" s="361" t="str">
        <f>B1225&amp;"_"&amp;C1225&amp;"_"&amp;".... "&amp;D1225</f>
        <v>1224_T3.2_.... Interest (More than 0 to 3)</v>
      </c>
      <c r="B1225" s="366" t="s">
        <v>2247</v>
      </c>
      <c r="C1225" s="372" t="s">
        <v>17</v>
      </c>
      <c r="D1225" s="346" t="s">
        <v>3830</v>
      </c>
      <c r="E1225" s="500" t="str">
        <f>B1225&amp;"_"&amp;C1225&amp;"_"&amp;F1225&amp;", "&amp;G1225&amp;", "&amp;H1225&amp;", "&amp;I1225</f>
        <v>1224_T3.2_General Government, Other debt liabilities, Interest, More than 0 to 3</v>
      </c>
      <c r="F1225" s="301" t="s">
        <v>27</v>
      </c>
      <c r="G1225" s="497" t="s">
        <v>4329</v>
      </c>
      <c r="H1225" s="498" t="s">
        <v>10</v>
      </c>
      <c r="I1225" s="499" t="s">
        <v>31</v>
      </c>
      <c r="J1225" s="463">
        <f t="shared" si="224"/>
        <v>0</v>
      </c>
      <c r="K1225" s="311" t="s">
        <v>1550</v>
      </c>
      <c r="L1225">
        <f t="shared" si="225"/>
        <v>6</v>
      </c>
      <c r="P1225" s="14">
        <f>'STable 3.2'!C26</f>
        <v>0</v>
      </c>
    </row>
    <row r="1226" spans="1:16" x14ac:dyDescent="0.2">
      <c r="A1226" s="361" t="str">
        <f>B1226&amp;"_"&amp;C1226&amp;"_"&amp;D1226</f>
        <v>1225_T3.2_Central Bank (More than 0 to 3)</v>
      </c>
      <c r="B1226" s="366" t="s">
        <v>2248</v>
      </c>
      <c r="C1226" s="372" t="s">
        <v>17</v>
      </c>
      <c r="D1226" s="301" t="s">
        <v>4080</v>
      </c>
      <c r="E1226" s="500" t="str">
        <f>B1226&amp;"_"&amp;C1226&amp;"_"&amp;F1226&amp;", "&amp;I1226</f>
        <v>1225_T3.2_Central Bank, More than 0 to 3</v>
      </c>
      <c r="F1226" s="301" t="s">
        <v>55</v>
      </c>
      <c r="G1226" s="301"/>
      <c r="H1226" s="301"/>
      <c r="I1226" s="499" t="s">
        <v>31</v>
      </c>
      <c r="J1226" s="463">
        <f t="shared" si="224"/>
        <v>0</v>
      </c>
      <c r="K1226" s="311" t="s">
        <v>1557</v>
      </c>
      <c r="L1226">
        <f t="shared" si="225"/>
        <v>6</v>
      </c>
      <c r="P1226" s="14">
        <f>'STable 3.2'!C27</f>
        <v>0</v>
      </c>
    </row>
    <row r="1227" spans="1:16" x14ac:dyDescent="0.2">
      <c r="A1227" s="361" t="str">
        <f>B1227&amp;"_"&amp;C1227&amp;"_"&amp;".. "&amp;D1227</f>
        <v>1226_T3.2_.. Special drawing rights (allocations) * (More than 0 to 3)</v>
      </c>
      <c r="B1227" s="366" t="s">
        <v>2249</v>
      </c>
      <c r="C1227" s="372" t="s">
        <v>17</v>
      </c>
      <c r="D1227" s="345" t="s">
        <v>4297</v>
      </c>
      <c r="E1227" s="500" t="str">
        <f>B1227&amp;"_"&amp;C1227&amp;"_"&amp;F1227&amp;", "&amp;G1227&amp;", "&amp;I1227</f>
        <v>1226_T3.2_Central Bank, Special drawing rights (allocations), More than 0 to 3</v>
      </c>
      <c r="F1227" s="301" t="s">
        <v>55</v>
      </c>
      <c r="G1227" s="497" t="s">
        <v>4330</v>
      </c>
      <c r="H1227" s="301"/>
      <c r="I1227" s="499" t="s">
        <v>31</v>
      </c>
      <c r="J1227" s="463">
        <f t="shared" si="224"/>
        <v>0</v>
      </c>
      <c r="K1227" s="311" t="s">
        <v>1564</v>
      </c>
      <c r="L1227">
        <f t="shared" si="225"/>
        <v>6</v>
      </c>
      <c r="P1227" s="14">
        <f>'STable 3.2'!C28</f>
        <v>0</v>
      </c>
    </row>
    <row r="1228" spans="1:16" x14ac:dyDescent="0.2">
      <c r="A1228" s="361" t="str">
        <f>B1228&amp;"_"&amp;C1228&amp;"_"&amp;".... "&amp;D1228</f>
        <v>1227_T3.2_.... Principal (More than 0 to 3)</v>
      </c>
      <c r="B1228" s="366" t="s">
        <v>2250</v>
      </c>
      <c r="C1228" s="372" t="s">
        <v>17</v>
      </c>
      <c r="D1228" s="346" t="s">
        <v>3829</v>
      </c>
      <c r="E1228" s="500" t="str">
        <f>B1228&amp;"_"&amp;C1228&amp;"_"&amp;F1228&amp;", "&amp;G1228&amp;", "&amp;H1228&amp;", "&amp;I1228</f>
        <v>1227_T3.2_Central Bank, Special drawing rights (allocations), Principal, More than 0 to 3</v>
      </c>
      <c r="F1228" s="301" t="s">
        <v>55</v>
      </c>
      <c r="G1228" s="497" t="s">
        <v>4330</v>
      </c>
      <c r="H1228" s="497" t="s">
        <v>9</v>
      </c>
      <c r="I1228" s="499" t="s">
        <v>31</v>
      </c>
      <c r="J1228" s="463">
        <f t="shared" si="224"/>
        <v>0</v>
      </c>
      <c r="K1228" s="311" t="s">
        <v>1571</v>
      </c>
      <c r="L1228">
        <f t="shared" si="225"/>
        <v>6</v>
      </c>
      <c r="P1228" s="14">
        <f>'STable 3.2'!C29</f>
        <v>0</v>
      </c>
    </row>
    <row r="1229" spans="1:16" x14ac:dyDescent="0.2">
      <c r="A1229" s="361" t="str">
        <f>B1229&amp;"_"&amp;C1229&amp;"_"&amp;".... "&amp;D1229</f>
        <v>1228_T3.2_.... Interest (More than 0 to 3)</v>
      </c>
      <c r="B1229" s="366" t="s">
        <v>2251</v>
      </c>
      <c r="C1229" s="372" t="s">
        <v>17</v>
      </c>
      <c r="D1229" s="346" t="s">
        <v>3830</v>
      </c>
      <c r="E1229" s="500" t="str">
        <f>B1229&amp;"_"&amp;C1229&amp;"_"&amp;F1229&amp;", "&amp;G1229&amp;", "&amp;H1229&amp;", "&amp;I1229</f>
        <v>1228_T3.2_Central Bank, Special drawing rights (allocations), Interest, More than 0 to 3</v>
      </c>
      <c r="F1229" s="301" t="s">
        <v>55</v>
      </c>
      <c r="G1229" s="497" t="s">
        <v>4330</v>
      </c>
      <c r="H1229" s="498" t="s">
        <v>10</v>
      </c>
      <c r="I1229" s="499" t="s">
        <v>31</v>
      </c>
      <c r="J1229" s="463">
        <f t="shared" si="224"/>
        <v>0</v>
      </c>
      <c r="K1229" s="311" t="s">
        <v>1578</v>
      </c>
      <c r="L1229">
        <f t="shared" si="225"/>
        <v>6</v>
      </c>
      <c r="P1229" s="14">
        <f>'STable 3.2'!C30</f>
        <v>0</v>
      </c>
    </row>
    <row r="1230" spans="1:16" x14ac:dyDescent="0.2">
      <c r="A1230" s="361" t="str">
        <f>B1230&amp;"_"&amp;C1230&amp;"_"&amp;".. "&amp;D1230</f>
        <v>1229_T3.2_.. Currency and deposits (More than 0 to 3)</v>
      </c>
      <c r="B1230" s="366" t="s">
        <v>2252</v>
      </c>
      <c r="C1230" s="372" t="s">
        <v>17</v>
      </c>
      <c r="D1230" s="345" t="s">
        <v>4075</v>
      </c>
      <c r="E1230" s="500" t="str">
        <f>B1230&amp;"_"&amp;C1230&amp;"_"&amp;F1230&amp;", "&amp;G1230&amp;", "&amp;I1230</f>
        <v>1229_T3.2_Central Bank, Currency and deposits, More than 0 to 3</v>
      </c>
      <c r="F1230" s="301" t="s">
        <v>55</v>
      </c>
      <c r="G1230" s="497" t="s">
        <v>203</v>
      </c>
      <c r="H1230" s="345"/>
      <c r="I1230" s="499" t="s">
        <v>31</v>
      </c>
      <c r="J1230" s="463">
        <f t="shared" si="224"/>
        <v>0</v>
      </c>
      <c r="K1230" s="311" t="s">
        <v>1585</v>
      </c>
      <c r="L1230">
        <f t="shared" si="225"/>
        <v>6</v>
      </c>
      <c r="P1230" s="14">
        <f>'STable 3.2'!C31</f>
        <v>0</v>
      </c>
    </row>
    <row r="1231" spans="1:16" x14ac:dyDescent="0.2">
      <c r="A1231" s="361" t="str">
        <f>B1231&amp;"_"&amp;C1231&amp;"_"&amp;".... "&amp;D1231</f>
        <v>1230_T3.2_.... Principal (More than 0 to 3)</v>
      </c>
      <c r="B1231" s="366" t="s">
        <v>2253</v>
      </c>
      <c r="C1231" s="372" t="s">
        <v>17</v>
      </c>
      <c r="D1231" s="346" t="s">
        <v>3829</v>
      </c>
      <c r="E1231" s="500" t="str">
        <f>B1231&amp;"_"&amp;C1231&amp;"_"&amp;F1231&amp;", "&amp;G1231&amp;", "&amp;H1231&amp;", "&amp;I1231</f>
        <v>1230_T3.2_Central Bank, Currency and deposits, Principal, More than 0 to 3</v>
      </c>
      <c r="F1231" s="301" t="s">
        <v>55</v>
      </c>
      <c r="G1231" s="497" t="s">
        <v>203</v>
      </c>
      <c r="H1231" s="497" t="s">
        <v>9</v>
      </c>
      <c r="I1231" s="499" t="s">
        <v>31</v>
      </c>
      <c r="J1231" s="463">
        <f t="shared" si="224"/>
        <v>0</v>
      </c>
      <c r="K1231" s="311" t="s">
        <v>1592</v>
      </c>
      <c r="L1231">
        <f t="shared" si="225"/>
        <v>6</v>
      </c>
      <c r="P1231" s="14">
        <f>'STable 3.2'!C32</f>
        <v>0</v>
      </c>
    </row>
    <row r="1232" spans="1:16" x14ac:dyDescent="0.2">
      <c r="A1232" s="361" t="str">
        <f>B1232&amp;"_"&amp;C1232&amp;"_"&amp;".... "&amp;D1232</f>
        <v>1231_T3.2_.... Interest (More than 0 to 3)</v>
      </c>
      <c r="B1232" s="366" t="s">
        <v>2254</v>
      </c>
      <c r="C1232" s="372" t="s">
        <v>17</v>
      </c>
      <c r="D1232" s="346" t="s">
        <v>3830</v>
      </c>
      <c r="E1232" s="500" t="str">
        <f>B1232&amp;"_"&amp;C1232&amp;"_"&amp;F1232&amp;", "&amp;G1232&amp;", "&amp;H1232&amp;", "&amp;I1232</f>
        <v>1231_T3.2_Central Bank, Currency and deposits, Interest, More than 0 to 3</v>
      </c>
      <c r="F1232" s="301" t="s">
        <v>55</v>
      </c>
      <c r="G1232" s="497" t="s">
        <v>203</v>
      </c>
      <c r="H1232" s="498" t="s">
        <v>10</v>
      </c>
      <c r="I1232" s="499" t="s">
        <v>31</v>
      </c>
      <c r="J1232" s="463">
        <f t="shared" si="224"/>
        <v>0</v>
      </c>
      <c r="K1232" s="311" t="s">
        <v>1599</v>
      </c>
      <c r="L1232">
        <f t="shared" si="225"/>
        <v>6</v>
      </c>
      <c r="P1232" s="14">
        <f>'STable 3.2'!C33</f>
        <v>0</v>
      </c>
    </row>
    <row r="1233" spans="1:16" x14ac:dyDescent="0.2">
      <c r="A1233" s="361" t="str">
        <f>B1233&amp;"_"&amp;C1233&amp;"_"&amp;".. "&amp;D1233</f>
        <v>1232_T3.2_.. Debt securities (More than 0 to 3)</v>
      </c>
      <c r="B1233" s="366" t="s">
        <v>2255</v>
      </c>
      <c r="C1233" s="372" t="s">
        <v>17</v>
      </c>
      <c r="D1233" s="345" t="s">
        <v>4076</v>
      </c>
      <c r="E1233" s="500" t="str">
        <f>B1233&amp;"_"&amp;C1233&amp;"_"&amp;F1233&amp;", "&amp;G1233&amp;", "&amp;I1233</f>
        <v>1232_T3.2_Central Bank, Debt securities, More than 0 to 3</v>
      </c>
      <c r="F1233" s="301" t="s">
        <v>55</v>
      </c>
      <c r="G1233" s="497" t="s">
        <v>37</v>
      </c>
      <c r="H1233" s="345"/>
      <c r="I1233" s="499" t="s">
        <v>31</v>
      </c>
      <c r="J1233" s="463">
        <f t="shared" si="224"/>
        <v>0</v>
      </c>
      <c r="K1233" s="311" t="s">
        <v>1606</v>
      </c>
      <c r="L1233">
        <f t="shared" si="225"/>
        <v>6</v>
      </c>
      <c r="P1233" s="14">
        <f>'STable 3.2'!C34</f>
        <v>0</v>
      </c>
    </row>
    <row r="1234" spans="1:16" x14ac:dyDescent="0.2">
      <c r="A1234" s="361" t="str">
        <f>B1234&amp;"_"&amp;C1234&amp;"_"&amp;".... "&amp;D1234</f>
        <v>1233_T3.2_.... Principal (More than 0 to 3)</v>
      </c>
      <c r="B1234" s="366" t="s">
        <v>2256</v>
      </c>
      <c r="C1234" s="372" t="s">
        <v>17</v>
      </c>
      <c r="D1234" s="346" t="s">
        <v>3829</v>
      </c>
      <c r="E1234" s="500" t="str">
        <f>B1234&amp;"_"&amp;C1234&amp;"_"&amp;F1234&amp;", "&amp;G1234&amp;", "&amp;H1234&amp;", "&amp;I1234</f>
        <v>1233_T3.2_Central Bank, Debt securities, Principal, More than 0 to 3</v>
      </c>
      <c r="F1234" s="301" t="s">
        <v>55</v>
      </c>
      <c r="G1234" s="497" t="s">
        <v>37</v>
      </c>
      <c r="H1234" s="497" t="s">
        <v>9</v>
      </c>
      <c r="I1234" s="499" t="s">
        <v>31</v>
      </c>
      <c r="J1234" s="463">
        <f t="shared" si="224"/>
        <v>0</v>
      </c>
      <c r="K1234" s="311" t="s">
        <v>1613</v>
      </c>
      <c r="L1234">
        <f t="shared" si="225"/>
        <v>6</v>
      </c>
      <c r="P1234" s="14">
        <f>'STable 3.2'!C35</f>
        <v>0</v>
      </c>
    </row>
    <row r="1235" spans="1:16" x14ac:dyDescent="0.2">
      <c r="A1235" s="361" t="str">
        <f>B1235&amp;"_"&amp;C1235&amp;"_"&amp;".... "&amp;D1235</f>
        <v>1234_T3.2_.... Interest (More than 0 to 3)</v>
      </c>
      <c r="B1235" s="366" t="s">
        <v>2257</v>
      </c>
      <c r="C1235" s="372" t="s">
        <v>17</v>
      </c>
      <c r="D1235" s="346" t="s">
        <v>3830</v>
      </c>
      <c r="E1235" s="500" t="str">
        <f>B1235&amp;"_"&amp;C1235&amp;"_"&amp;F1235&amp;", "&amp;G1235&amp;", "&amp;H1235&amp;", "&amp;I1235</f>
        <v>1234_T3.2_Central Bank, Debt securities, Interest, More than 0 to 3</v>
      </c>
      <c r="F1235" s="301" t="s">
        <v>55</v>
      </c>
      <c r="G1235" s="497" t="s">
        <v>37</v>
      </c>
      <c r="H1235" s="498" t="s">
        <v>10</v>
      </c>
      <c r="I1235" s="499" t="s">
        <v>31</v>
      </c>
      <c r="J1235" s="463">
        <f t="shared" si="224"/>
        <v>0</v>
      </c>
      <c r="K1235" s="311" t="s">
        <v>1620</v>
      </c>
      <c r="L1235">
        <f t="shared" si="225"/>
        <v>6</v>
      </c>
      <c r="P1235" s="14">
        <f>'STable 3.2'!C36</f>
        <v>0</v>
      </c>
    </row>
    <row r="1236" spans="1:16" x14ac:dyDescent="0.2">
      <c r="A1236" s="361" t="str">
        <f>B1236&amp;"_"&amp;C1236&amp;"_"&amp;".. "&amp;D1236</f>
        <v>1235_T3.2_.. Loans (More than 0 to 3)</v>
      </c>
      <c r="B1236" s="366" t="s">
        <v>2258</v>
      </c>
      <c r="C1236" s="372" t="s">
        <v>17</v>
      </c>
      <c r="D1236" s="345" t="s">
        <v>4077</v>
      </c>
      <c r="E1236" s="500" t="str">
        <f>B1236&amp;"_"&amp;C1236&amp;"_"&amp;F1236&amp;", "&amp;G1236&amp;", "&amp;I1236</f>
        <v>1235_T3.2_Central Bank, Loans, More than 0 to 3</v>
      </c>
      <c r="F1236" s="301" t="s">
        <v>55</v>
      </c>
      <c r="G1236" s="497" t="s">
        <v>2</v>
      </c>
      <c r="H1236" s="345"/>
      <c r="I1236" s="499" t="s">
        <v>31</v>
      </c>
      <c r="J1236" s="463">
        <f t="shared" si="224"/>
        <v>0</v>
      </c>
      <c r="K1236" s="311" t="s">
        <v>1627</v>
      </c>
      <c r="L1236">
        <f t="shared" si="225"/>
        <v>6</v>
      </c>
      <c r="P1236" s="14">
        <f>'STable 3.2'!C37</f>
        <v>0</v>
      </c>
    </row>
    <row r="1237" spans="1:16" x14ac:dyDescent="0.2">
      <c r="A1237" s="361" t="str">
        <f>B1237&amp;"_"&amp;C1237&amp;"_"&amp;".... "&amp;D1237</f>
        <v>1236_T3.2_.... Principal (More than 0 to 3)</v>
      </c>
      <c r="B1237" s="366" t="s">
        <v>2259</v>
      </c>
      <c r="C1237" s="372" t="s">
        <v>17</v>
      </c>
      <c r="D1237" s="346" t="s">
        <v>3829</v>
      </c>
      <c r="E1237" s="500" t="str">
        <f>B1237&amp;"_"&amp;C1237&amp;"_"&amp;F1237&amp;", "&amp;G1237&amp;", "&amp;H1237&amp;", "&amp;I1237</f>
        <v>1236_T3.2_Central Bank, Loans, Principal, More than 0 to 3</v>
      </c>
      <c r="F1237" s="301" t="s">
        <v>55</v>
      </c>
      <c r="G1237" s="497" t="s">
        <v>2</v>
      </c>
      <c r="H1237" s="497" t="s">
        <v>9</v>
      </c>
      <c r="I1237" s="499" t="s">
        <v>31</v>
      </c>
      <c r="J1237" s="463">
        <f t="shared" si="224"/>
        <v>0</v>
      </c>
      <c r="K1237" s="311" t="s">
        <v>1634</v>
      </c>
      <c r="L1237">
        <f t="shared" si="225"/>
        <v>6</v>
      </c>
      <c r="P1237" s="14">
        <f>'STable 3.2'!C38</f>
        <v>0</v>
      </c>
    </row>
    <row r="1238" spans="1:16" x14ac:dyDescent="0.2">
      <c r="A1238" s="361" t="str">
        <f>B1238&amp;"_"&amp;C1238&amp;"_"&amp;".... "&amp;D1238</f>
        <v>1237_T3.2_.... Interest (More than 0 to 3)</v>
      </c>
      <c r="B1238" s="366" t="s">
        <v>2260</v>
      </c>
      <c r="C1238" s="372" t="s">
        <v>17</v>
      </c>
      <c r="D1238" s="346" t="s">
        <v>3830</v>
      </c>
      <c r="E1238" s="500" t="str">
        <f>B1238&amp;"_"&amp;C1238&amp;"_"&amp;F1238&amp;", "&amp;G1238&amp;", "&amp;H1238&amp;", "&amp;I1238</f>
        <v>1237_T3.2_Central Bank, Loans, Interest, More than 0 to 3</v>
      </c>
      <c r="F1238" s="301" t="s">
        <v>55</v>
      </c>
      <c r="G1238" s="497" t="s">
        <v>2</v>
      </c>
      <c r="H1238" s="498" t="s">
        <v>10</v>
      </c>
      <c r="I1238" s="499" t="s">
        <v>31</v>
      </c>
      <c r="J1238" s="463">
        <f t="shared" si="224"/>
        <v>0</v>
      </c>
      <c r="K1238" s="311" t="s">
        <v>1641</v>
      </c>
      <c r="L1238">
        <f t="shared" si="225"/>
        <v>6</v>
      </c>
      <c r="P1238" s="14">
        <f>'STable 3.2'!C39</f>
        <v>0</v>
      </c>
    </row>
    <row r="1239" spans="1:16" x14ac:dyDescent="0.2">
      <c r="A1239" s="361" t="str">
        <f>B1239&amp;"_"&amp;C1239&amp;"_"&amp;".. "&amp;D1239</f>
        <v>1238_T3.2_.. Trade credit and advances (More than 0 to 3)</v>
      </c>
      <c r="B1239" s="366" t="s">
        <v>2261</v>
      </c>
      <c r="C1239" s="372" t="s">
        <v>17</v>
      </c>
      <c r="D1239" s="345" t="s">
        <v>4078</v>
      </c>
      <c r="E1239" s="500" t="str">
        <f>B1239&amp;"_"&amp;C1239&amp;"_"&amp;F1239&amp;", "&amp;G1239&amp;", "&amp;I1239</f>
        <v>1238_T3.2_Central Bank, Trade credit and advances, More than 0 to 3</v>
      </c>
      <c r="F1239" s="301" t="s">
        <v>55</v>
      </c>
      <c r="G1239" s="497" t="s">
        <v>38</v>
      </c>
      <c r="H1239" s="345"/>
      <c r="I1239" s="499" t="s">
        <v>31</v>
      </c>
      <c r="J1239" s="463">
        <f t="shared" si="224"/>
        <v>0</v>
      </c>
      <c r="K1239" s="311" t="s">
        <v>1648</v>
      </c>
      <c r="L1239">
        <f t="shared" si="225"/>
        <v>6</v>
      </c>
      <c r="P1239" s="14">
        <f>'STable 3.2'!C40</f>
        <v>0</v>
      </c>
    </row>
    <row r="1240" spans="1:16" x14ac:dyDescent="0.2">
      <c r="A1240" s="361" t="str">
        <f>B1240&amp;"_"&amp;C1240&amp;"_"&amp;".... "&amp;D1240</f>
        <v>1239_T3.2_.... Principal (More than 0 to 3)</v>
      </c>
      <c r="B1240" s="366" t="s">
        <v>2262</v>
      </c>
      <c r="C1240" s="372" t="s">
        <v>17</v>
      </c>
      <c r="D1240" s="346" t="s">
        <v>3829</v>
      </c>
      <c r="E1240" s="500" t="str">
        <f>B1240&amp;"_"&amp;C1240&amp;"_"&amp;F1240&amp;", "&amp;G1240&amp;", "&amp;H1240&amp;", "&amp;I1240</f>
        <v>1239_T3.2_Central Bank, Trade credit and advances, Principal, More than 0 to 3</v>
      </c>
      <c r="F1240" s="301" t="s">
        <v>55</v>
      </c>
      <c r="G1240" s="497" t="s">
        <v>38</v>
      </c>
      <c r="H1240" s="497" t="s">
        <v>9</v>
      </c>
      <c r="I1240" s="499" t="s">
        <v>31</v>
      </c>
      <c r="J1240" s="463">
        <f t="shared" si="224"/>
        <v>0</v>
      </c>
      <c r="K1240" s="311" t="s">
        <v>1655</v>
      </c>
      <c r="L1240">
        <f t="shared" si="225"/>
        <v>6</v>
      </c>
      <c r="P1240" s="14">
        <f>'STable 3.2'!C41</f>
        <v>0</v>
      </c>
    </row>
    <row r="1241" spans="1:16" x14ac:dyDescent="0.2">
      <c r="A1241" s="361" t="str">
        <f>B1241&amp;"_"&amp;C1241&amp;"_"&amp;".... "&amp;D1241</f>
        <v>1240_T3.2_.... Interest (More than 0 to 3)</v>
      </c>
      <c r="B1241" s="366" t="s">
        <v>2263</v>
      </c>
      <c r="C1241" s="372" t="s">
        <v>17</v>
      </c>
      <c r="D1241" s="346" t="s">
        <v>3830</v>
      </c>
      <c r="E1241" s="500" t="str">
        <f>B1241&amp;"_"&amp;C1241&amp;"_"&amp;F1241&amp;", "&amp;G1241&amp;", "&amp;H1241&amp;", "&amp;I1241</f>
        <v>1240_T3.2_Central Bank, Trade credit and advances, Interest, More than 0 to 3</v>
      </c>
      <c r="F1241" s="301" t="s">
        <v>55</v>
      </c>
      <c r="G1241" s="497" t="s">
        <v>38</v>
      </c>
      <c r="H1241" s="498" t="s">
        <v>10</v>
      </c>
      <c r="I1241" s="499" t="s">
        <v>31</v>
      </c>
      <c r="J1241" s="463">
        <f t="shared" si="224"/>
        <v>0</v>
      </c>
      <c r="K1241" s="311" t="s">
        <v>1662</v>
      </c>
      <c r="L1241">
        <f t="shared" si="225"/>
        <v>6</v>
      </c>
      <c r="P1241" s="14">
        <f>'STable 3.2'!C42</f>
        <v>0</v>
      </c>
    </row>
    <row r="1242" spans="1:16" x14ac:dyDescent="0.2">
      <c r="A1242" s="361" t="str">
        <f>B1242&amp;"_"&amp;C1242&amp;"_"&amp;".. "&amp;D1242</f>
        <v>1241_T3.2_.. Other debt liabilities 3/ 4/ (More than 0 to 3)</v>
      </c>
      <c r="B1242" s="366" t="s">
        <v>2264</v>
      </c>
      <c r="C1242" s="372" t="s">
        <v>17</v>
      </c>
      <c r="D1242" s="345" t="s">
        <v>4079</v>
      </c>
      <c r="E1242" s="500" t="str">
        <f>B1242&amp;"_"&amp;C1242&amp;"_"&amp;F1242&amp;", "&amp;G1242&amp;", "&amp;I1242</f>
        <v>1241_T3.2_Central Bank, Other debt liabilities, More than 0 to 3</v>
      </c>
      <c r="F1242" s="301" t="s">
        <v>55</v>
      </c>
      <c r="G1242" s="497" t="s">
        <v>4329</v>
      </c>
      <c r="H1242" s="345"/>
      <c r="I1242" s="499" t="s">
        <v>31</v>
      </c>
      <c r="J1242" s="463">
        <f t="shared" si="224"/>
        <v>0</v>
      </c>
      <c r="K1242" s="311" t="s">
        <v>1669</v>
      </c>
      <c r="L1242">
        <f t="shared" si="225"/>
        <v>6</v>
      </c>
      <c r="P1242" s="14">
        <f>'STable 3.2'!C43</f>
        <v>0</v>
      </c>
    </row>
    <row r="1243" spans="1:16" x14ac:dyDescent="0.2">
      <c r="A1243" s="361" t="str">
        <f>B1243&amp;"_"&amp;C1243&amp;"_"&amp;".... "&amp;D1243</f>
        <v>1242_T3.2_.... Principal (More than 0 to 3)</v>
      </c>
      <c r="B1243" s="366" t="s">
        <v>2265</v>
      </c>
      <c r="C1243" s="372" t="s">
        <v>17</v>
      </c>
      <c r="D1243" s="346" t="s">
        <v>3829</v>
      </c>
      <c r="E1243" s="500" t="str">
        <f>B1243&amp;"_"&amp;C1243&amp;"_"&amp;F1243&amp;", "&amp;G1243&amp;", "&amp;H1243&amp;", "&amp;I1243</f>
        <v>1242_T3.2_Central Bank, Other debt liabilities, Principal, More than 0 to 3</v>
      </c>
      <c r="F1243" s="301" t="s">
        <v>55</v>
      </c>
      <c r="G1243" s="497" t="s">
        <v>4329</v>
      </c>
      <c r="H1243" s="497" t="s">
        <v>9</v>
      </c>
      <c r="I1243" s="499" t="s">
        <v>31</v>
      </c>
      <c r="J1243" s="463">
        <f t="shared" si="224"/>
        <v>0</v>
      </c>
      <c r="K1243" s="311" t="s">
        <v>1676</v>
      </c>
      <c r="L1243">
        <f t="shared" si="225"/>
        <v>6</v>
      </c>
      <c r="P1243" s="14">
        <f>'STable 3.2'!C44</f>
        <v>0</v>
      </c>
    </row>
    <row r="1244" spans="1:16" x14ac:dyDescent="0.2">
      <c r="A1244" s="361" t="str">
        <f>B1244&amp;"_"&amp;C1244&amp;"_"&amp;".... "&amp;D1244</f>
        <v>1243_T3.2_.... Interest (More than 0 to 3)</v>
      </c>
      <c r="B1244" s="366" t="s">
        <v>2266</v>
      </c>
      <c r="C1244" s="372" t="s">
        <v>17</v>
      </c>
      <c r="D1244" s="346" t="s">
        <v>3830</v>
      </c>
      <c r="E1244" s="500" t="str">
        <f>B1244&amp;"_"&amp;C1244&amp;"_"&amp;F1244&amp;", "&amp;G1244&amp;", "&amp;H1244&amp;", "&amp;I1244</f>
        <v>1243_T3.2_Central Bank, Other debt liabilities, Interest, More than 0 to 3</v>
      </c>
      <c r="F1244" s="301" t="s">
        <v>55</v>
      </c>
      <c r="G1244" s="497" t="s">
        <v>4329</v>
      </c>
      <c r="H1244" s="498" t="s">
        <v>10</v>
      </c>
      <c r="I1244" s="499" t="s">
        <v>31</v>
      </c>
      <c r="J1244" s="463">
        <f t="shared" si="224"/>
        <v>0</v>
      </c>
      <c r="K1244" s="311" t="s">
        <v>1683</v>
      </c>
      <c r="L1244">
        <f t="shared" si="225"/>
        <v>6</v>
      </c>
      <c r="P1244" s="14">
        <f>'STable 3.2'!C45</f>
        <v>0</v>
      </c>
    </row>
    <row r="1245" spans="1:16" x14ac:dyDescent="0.2">
      <c r="A1245" s="361" t="str">
        <f>B1245&amp;"_"&amp;C1245&amp;"_"&amp;D1245</f>
        <v>1244_T3.2_Deposit-Taking Corporations, except the Central Bank (More than 0 to 3)</v>
      </c>
      <c r="B1245" s="366" t="s">
        <v>2267</v>
      </c>
      <c r="C1245" s="372" t="s">
        <v>17</v>
      </c>
      <c r="D1245" s="347" t="s">
        <v>3833</v>
      </c>
      <c r="E1245" s="500" t="str">
        <f>B1245&amp;"_"&amp;C1245&amp;"_"&amp;F1245&amp;", "&amp;I1245</f>
        <v>1244_T3.2_Deposit-Taking Corporations, except the Central Bank, More than 0 to 3</v>
      </c>
      <c r="F1245" s="347" t="s">
        <v>56</v>
      </c>
      <c r="G1245" s="347"/>
      <c r="H1245" s="347"/>
      <c r="I1245" s="499" t="s">
        <v>31</v>
      </c>
      <c r="J1245" s="463">
        <f t="shared" si="224"/>
        <v>0</v>
      </c>
      <c r="K1245" s="311" t="s">
        <v>1690</v>
      </c>
      <c r="L1245">
        <f t="shared" si="225"/>
        <v>6</v>
      </c>
      <c r="P1245" s="14">
        <f>'STable 3.2'!C46</f>
        <v>0</v>
      </c>
    </row>
    <row r="1246" spans="1:16" x14ac:dyDescent="0.2">
      <c r="A1246" s="361" t="str">
        <f>B1246&amp;"_"&amp;C1246&amp;"_"&amp;".. "&amp;D1246</f>
        <v>1245_T3.2_.. Currency and deposits (More than 0 to 3)</v>
      </c>
      <c r="B1246" s="366" t="s">
        <v>2268</v>
      </c>
      <c r="C1246" s="372" t="s">
        <v>17</v>
      </c>
      <c r="D1246" s="345" t="s">
        <v>4075</v>
      </c>
      <c r="E1246" s="500" t="str">
        <f>B1246&amp;"_"&amp;C1246&amp;"_"&amp;F1246&amp;", "&amp;G1246&amp;", "&amp;I1246</f>
        <v>1245_T3.2_Deposit-Taking Corporations, except the Central Bank, Currency and deposits, More than 0 to 3</v>
      </c>
      <c r="F1246" s="347" t="s">
        <v>56</v>
      </c>
      <c r="G1246" s="497" t="s">
        <v>203</v>
      </c>
      <c r="H1246" s="345"/>
      <c r="I1246" s="499" t="s">
        <v>31</v>
      </c>
      <c r="J1246" s="463">
        <f t="shared" si="224"/>
        <v>0</v>
      </c>
      <c r="K1246" s="311" t="s">
        <v>1697</v>
      </c>
      <c r="L1246">
        <f t="shared" si="225"/>
        <v>6</v>
      </c>
      <c r="P1246" s="14">
        <f>'STable 3.2'!C47</f>
        <v>0</v>
      </c>
    </row>
    <row r="1247" spans="1:16" x14ac:dyDescent="0.2">
      <c r="A1247" s="361" t="str">
        <f>B1247&amp;"_"&amp;C1247&amp;"_"&amp;".... "&amp;D1247</f>
        <v>1246_T3.2_.... Principal (More than 0 to 3)</v>
      </c>
      <c r="B1247" s="366" t="s">
        <v>2269</v>
      </c>
      <c r="C1247" s="372" t="s">
        <v>17</v>
      </c>
      <c r="D1247" s="346" t="s">
        <v>3829</v>
      </c>
      <c r="E1247" s="500" t="str">
        <f>B1247&amp;"_"&amp;C1247&amp;"_"&amp;F1247&amp;", "&amp;G1247&amp;", "&amp;H1247&amp;", "&amp;I1247</f>
        <v>1246_T3.2_Deposit-Taking Corporations, except the Central Bank, Currency and deposits, Principal, More than 0 to 3</v>
      </c>
      <c r="F1247" s="347" t="s">
        <v>56</v>
      </c>
      <c r="G1247" s="497" t="s">
        <v>203</v>
      </c>
      <c r="H1247" s="497" t="s">
        <v>9</v>
      </c>
      <c r="I1247" s="499" t="s">
        <v>31</v>
      </c>
      <c r="J1247" s="463">
        <f t="shared" si="224"/>
        <v>0</v>
      </c>
      <c r="K1247" s="311" t="s">
        <v>1704</v>
      </c>
      <c r="L1247">
        <f t="shared" si="225"/>
        <v>6</v>
      </c>
      <c r="P1247" s="14">
        <f>'STable 3.2'!C48</f>
        <v>0</v>
      </c>
    </row>
    <row r="1248" spans="1:16" x14ac:dyDescent="0.2">
      <c r="A1248" s="361" t="str">
        <f>B1248&amp;"_"&amp;C1248&amp;"_"&amp;".... "&amp;D1248</f>
        <v>1247_T3.2_.... Interest (More than 0 to 3)</v>
      </c>
      <c r="B1248" s="366" t="s">
        <v>2270</v>
      </c>
      <c r="C1248" s="372" t="s">
        <v>17</v>
      </c>
      <c r="D1248" s="346" t="s">
        <v>3830</v>
      </c>
      <c r="E1248" s="500" t="str">
        <f>B1248&amp;"_"&amp;C1248&amp;"_"&amp;F1248&amp;", "&amp;G1248&amp;", "&amp;H1248&amp;", "&amp;I1248</f>
        <v>1247_T3.2_Deposit-Taking Corporations, except the Central Bank, Currency and deposits, Interest, More than 0 to 3</v>
      </c>
      <c r="F1248" s="347" t="s">
        <v>56</v>
      </c>
      <c r="G1248" s="497" t="s">
        <v>203</v>
      </c>
      <c r="H1248" s="498" t="s">
        <v>10</v>
      </c>
      <c r="I1248" s="499" t="s">
        <v>31</v>
      </c>
      <c r="J1248" s="463">
        <f t="shared" si="224"/>
        <v>0</v>
      </c>
      <c r="K1248" s="311" t="s">
        <v>1711</v>
      </c>
      <c r="L1248">
        <f t="shared" si="225"/>
        <v>6</v>
      </c>
      <c r="P1248" s="14">
        <f>'STable 3.2'!C49</f>
        <v>0</v>
      </c>
    </row>
    <row r="1249" spans="1:16" x14ac:dyDescent="0.2">
      <c r="A1249" s="361" t="str">
        <f>B1249&amp;"_"&amp;C1249&amp;"_"&amp;".. "&amp;D1249</f>
        <v>1248_T3.2_.. Debt securities (More than 0 to 3)</v>
      </c>
      <c r="B1249" s="366" t="s">
        <v>2271</v>
      </c>
      <c r="C1249" s="372" t="s">
        <v>17</v>
      </c>
      <c r="D1249" s="345" t="s">
        <v>4076</v>
      </c>
      <c r="E1249" s="500" t="str">
        <f>B1249&amp;"_"&amp;C1249&amp;"_"&amp;F1249&amp;", "&amp;G1249&amp;", "&amp;I1249</f>
        <v>1248_T3.2_Deposit-Taking Corporations, except the Central Bank, Debt securities, More than 0 to 3</v>
      </c>
      <c r="F1249" s="347" t="s">
        <v>56</v>
      </c>
      <c r="G1249" s="497" t="s">
        <v>37</v>
      </c>
      <c r="H1249" s="345"/>
      <c r="I1249" s="499" t="s">
        <v>31</v>
      </c>
      <c r="J1249" s="463">
        <f t="shared" si="224"/>
        <v>0</v>
      </c>
      <c r="K1249" s="311" t="s">
        <v>1718</v>
      </c>
      <c r="L1249">
        <f t="shared" si="225"/>
        <v>6</v>
      </c>
      <c r="P1249" s="14">
        <f>'STable 3.2'!C50</f>
        <v>0</v>
      </c>
    </row>
    <row r="1250" spans="1:16" x14ac:dyDescent="0.2">
      <c r="A1250" s="361" t="str">
        <f>B1250&amp;"_"&amp;C1250&amp;"_"&amp;".... "&amp;D1250</f>
        <v>1249_T3.2_.... Principal (More than 0 to 3)</v>
      </c>
      <c r="B1250" s="366" t="s">
        <v>2272</v>
      </c>
      <c r="C1250" s="372" t="s">
        <v>17</v>
      </c>
      <c r="D1250" s="346" t="s">
        <v>3829</v>
      </c>
      <c r="E1250" s="500" t="str">
        <f>B1250&amp;"_"&amp;C1250&amp;"_"&amp;F1250&amp;", "&amp;G1250&amp;", "&amp;H1250&amp;", "&amp;I1250</f>
        <v>1249_T3.2_Deposit-Taking Corporations, except the Central Bank, Debt securities, Principal, More than 0 to 3</v>
      </c>
      <c r="F1250" s="347" t="s">
        <v>56</v>
      </c>
      <c r="G1250" s="497" t="s">
        <v>37</v>
      </c>
      <c r="H1250" s="497" t="s">
        <v>9</v>
      </c>
      <c r="I1250" s="499" t="s">
        <v>31</v>
      </c>
      <c r="J1250" s="463">
        <f t="shared" si="224"/>
        <v>0</v>
      </c>
      <c r="K1250" s="311" t="s">
        <v>1725</v>
      </c>
      <c r="L1250">
        <f t="shared" si="225"/>
        <v>6</v>
      </c>
      <c r="P1250" s="14">
        <f>'STable 3.2'!C51</f>
        <v>0</v>
      </c>
    </row>
    <row r="1251" spans="1:16" x14ac:dyDescent="0.2">
      <c r="A1251" s="361" t="str">
        <f>B1251&amp;"_"&amp;C1251&amp;"_"&amp;".... "&amp;D1251</f>
        <v>1250_T3.2_.... Interest (More than 0 to 3)</v>
      </c>
      <c r="B1251" s="366" t="s">
        <v>2273</v>
      </c>
      <c r="C1251" s="372" t="s">
        <v>17</v>
      </c>
      <c r="D1251" s="346" t="s">
        <v>3830</v>
      </c>
      <c r="E1251" s="500" t="str">
        <f>B1251&amp;"_"&amp;C1251&amp;"_"&amp;F1251&amp;", "&amp;G1251&amp;", "&amp;H1251&amp;", "&amp;I1251</f>
        <v>1250_T3.2_Deposit-Taking Corporations, except the Central Bank, Debt securities, Interest, More than 0 to 3</v>
      </c>
      <c r="F1251" s="347" t="s">
        <v>56</v>
      </c>
      <c r="G1251" s="497" t="s">
        <v>37</v>
      </c>
      <c r="H1251" s="498" t="s">
        <v>10</v>
      </c>
      <c r="I1251" s="499" t="s">
        <v>31</v>
      </c>
      <c r="J1251" s="463">
        <f t="shared" si="224"/>
        <v>0</v>
      </c>
      <c r="K1251" s="311" t="s">
        <v>1732</v>
      </c>
      <c r="L1251">
        <f t="shared" si="225"/>
        <v>6</v>
      </c>
      <c r="P1251" s="14">
        <f>'STable 3.2'!C52</f>
        <v>0</v>
      </c>
    </row>
    <row r="1252" spans="1:16" x14ac:dyDescent="0.2">
      <c r="A1252" s="361" t="str">
        <f>B1252&amp;"_"&amp;C1252&amp;"_"&amp;".. "&amp;D1252</f>
        <v>1251_T3.2_.. Loans (More than 0 to 3)</v>
      </c>
      <c r="B1252" s="366" t="s">
        <v>2274</v>
      </c>
      <c r="C1252" s="372" t="s">
        <v>17</v>
      </c>
      <c r="D1252" s="345" t="s">
        <v>4077</v>
      </c>
      <c r="E1252" s="500" t="str">
        <f>B1252&amp;"_"&amp;C1252&amp;"_"&amp;F1252&amp;", "&amp;G1252&amp;", "&amp;I1252</f>
        <v>1251_T3.2_Deposit-Taking Corporations, except the Central Bank, Loans, More than 0 to 3</v>
      </c>
      <c r="F1252" s="347" t="s">
        <v>56</v>
      </c>
      <c r="G1252" s="497" t="s">
        <v>2</v>
      </c>
      <c r="H1252" s="345"/>
      <c r="I1252" s="499" t="s">
        <v>31</v>
      </c>
      <c r="J1252" s="463">
        <f t="shared" si="224"/>
        <v>0</v>
      </c>
      <c r="K1252" s="311" t="s">
        <v>1739</v>
      </c>
      <c r="L1252">
        <f t="shared" si="225"/>
        <v>6</v>
      </c>
      <c r="P1252" s="14">
        <f>'STable 3.2'!C53</f>
        <v>0</v>
      </c>
    </row>
    <row r="1253" spans="1:16" x14ac:dyDescent="0.2">
      <c r="A1253" s="361" t="str">
        <f>B1253&amp;"_"&amp;C1253&amp;"_"&amp;".... "&amp;D1253</f>
        <v>1252_T3.2_.... Principal (More than 0 to 3)</v>
      </c>
      <c r="B1253" s="366" t="s">
        <v>2275</v>
      </c>
      <c r="C1253" s="372" t="s">
        <v>17</v>
      </c>
      <c r="D1253" s="346" t="s">
        <v>3829</v>
      </c>
      <c r="E1253" s="500" t="str">
        <f>B1253&amp;"_"&amp;C1253&amp;"_"&amp;F1253&amp;", "&amp;G1253&amp;", "&amp;H1253&amp;", "&amp;I1253</f>
        <v>1252_T3.2_Deposit-Taking Corporations, except the Central Bank, Loans, Principal, More than 0 to 3</v>
      </c>
      <c r="F1253" s="347" t="s">
        <v>56</v>
      </c>
      <c r="G1253" s="497" t="s">
        <v>2</v>
      </c>
      <c r="H1253" s="497" t="s">
        <v>9</v>
      </c>
      <c r="I1253" s="499" t="s">
        <v>31</v>
      </c>
      <c r="J1253" s="463">
        <f t="shared" si="224"/>
        <v>0</v>
      </c>
      <c r="K1253" s="311" t="s">
        <v>1746</v>
      </c>
      <c r="L1253">
        <f t="shared" si="225"/>
        <v>6</v>
      </c>
      <c r="P1253" s="14">
        <f>'STable 3.2'!C54</f>
        <v>0</v>
      </c>
    </row>
    <row r="1254" spans="1:16" x14ac:dyDescent="0.2">
      <c r="A1254" s="361" t="str">
        <f>B1254&amp;"_"&amp;C1254&amp;"_"&amp;".... "&amp;D1254</f>
        <v>1253_T3.2_.... Interest (More than 0 to 3)</v>
      </c>
      <c r="B1254" s="366" t="s">
        <v>2276</v>
      </c>
      <c r="C1254" s="372" t="s">
        <v>17</v>
      </c>
      <c r="D1254" s="346" t="s">
        <v>3830</v>
      </c>
      <c r="E1254" s="500" t="str">
        <f>B1254&amp;"_"&amp;C1254&amp;"_"&amp;F1254&amp;", "&amp;G1254&amp;", "&amp;H1254&amp;", "&amp;I1254</f>
        <v>1253_T3.2_Deposit-Taking Corporations, except the Central Bank, Loans, Interest, More than 0 to 3</v>
      </c>
      <c r="F1254" s="347" t="s">
        <v>56</v>
      </c>
      <c r="G1254" s="497" t="s">
        <v>2</v>
      </c>
      <c r="H1254" s="498" t="s">
        <v>10</v>
      </c>
      <c r="I1254" s="499" t="s">
        <v>31</v>
      </c>
      <c r="J1254" s="463">
        <f t="shared" si="224"/>
        <v>0</v>
      </c>
      <c r="K1254" s="311" t="s">
        <v>1753</v>
      </c>
      <c r="L1254">
        <f t="shared" si="225"/>
        <v>6</v>
      </c>
      <c r="P1254" s="14">
        <f>'STable 3.2'!C55</f>
        <v>0</v>
      </c>
    </row>
    <row r="1255" spans="1:16" x14ac:dyDescent="0.2">
      <c r="A1255" s="361" t="str">
        <f>B1255&amp;"_"&amp;C1255&amp;"_"&amp;".. "&amp;D1255</f>
        <v>1254_T3.2_.. Trade credit and advances (More than 0 to 3)</v>
      </c>
      <c r="B1255" s="366" t="s">
        <v>2277</v>
      </c>
      <c r="C1255" s="372" t="s">
        <v>17</v>
      </c>
      <c r="D1255" s="345" t="s">
        <v>4078</v>
      </c>
      <c r="E1255" s="500" t="str">
        <f>B1255&amp;"_"&amp;C1255&amp;"_"&amp;F1255&amp;", "&amp;G1255&amp;", "&amp;I1255</f>
        <v>1254_T3.2_Deposit-Taking Corporations, except the Central Bank, Trade credit and advances, More than 0 to 3</v>
      </c>
      <c r="F1255" s="347" t="s">
        <v>56</v>
      </c>
      <c r="G1255" s="497" t="s">
        <v>38</v>
      </c>
      <c r="H1255" s="345"/>
      <c r="I1255" s="499" t="s">
        <v>31</v>
      </c>
      <c r="J1255" s="463">
        <f t="shared" si="224"/>
        <v>0</v>
      </c>
      <c r="K1255" s="311" t="s">
        <v>1760</v>
      </c>
      <c r="L1255">
        <f t="shared" si="225"/>
        <v>6</v>
      </c>
      <c r="P1255" s="14">
        <f>'STable 3.2'!C56</f>
        <v>0</v>
      </c>
    </row>
    <row r="1256" spans="1:16" x14ac:dyDescent="0.2">
      <c r="A1256" s="361" t="str">
        <f>B1256&amp;"_"&amp;C1256&amp;"_"&amp;".... "&amp;D1256</f>
        <v>1255_T3.2_.... Principal (More than 0 to 3)</v>
      </c>
      <c r="B1256" s="366" t="s">
        <v>2278</v>
      </c>
      <c r="C1256" s="372" t="s">
        <v>17</v>
      </c>
      <c r="D1256" s="346" t="s">
        <v>3829</v>
      </c>
      <c r="E1256" s="500" t="str">
        <f>B1256&amp;"_"&amp;C1256&amp;"_"&amp;F1256&amp;", "&amp;G1256&amp;", "&amp;H1256&amp;", "&amp;I1256</f>
        <v>1255_T3.2_Deposit-Taking Corporations, except the Central Bank, Trade credit and advances, Principal, More than 0 to 3</v>
      </c>
      <c r="F1256" s="347" t="s">
        <v>56</v>
      </c>
      <c r="G1256" s="497" t="s">
        <v>38</v>
      </c>
      <c r="H1256" s="497" t="s">
        <v>9</v>
      </c>
      <c r="I1256" s="499" t="s">
        <v>31</v>
      </c>
      <c r="J1256" s="463">
        <f t="shared" si="224"/>
        <v>0</v>
      </c>
      <c r="K1256" s="311" t="s">
        <v>1767</v>
      </c>
      <c r="L1256">
        <f t="shared" si="225"/>
        <v>6</v>
      </c>
      <c r="P1256" s="14">
        <f>'STable 3.2'!C57</f>
        <v>0</v>
      </c>
    </row>
    <row r="1257" spans="1:16" x14ac:dyDescent="0.2">
      <c r="A1257" s="361" t="str">
        <f>B1257&amp;"_"&amp;C1257&amp;"_"&amp;".... "&amp;D1257</f>
        <v>1256_T3.2_.... Interest (More than 0 to 3)</v>
      </c>
      <c r="B1257" s="366" t="s">
        <v>2279</v>
      </c>
      <c r="C1257" s="372" t="s">
        <v>17</v>
      </c>
      <c r="D1257" s="346" t="s">
        <v>3830</v>
      </c>
      <c r="E1257" s="500" t="str">
        <f>B1257&amp;"_"&amp;C1257&amp;"_"&amp;F1257&amp;", "&amp;G1257&amp;", "&amp;H1257&amp;", "&amp;I1257</f>
        <v>1256_T3.2_Deposit-Taking Corporations, except the Central Bank, Trade credit and advances, Interest, More than 0 to 3</v>
      </c>
      <c r="F1257" s="347" t="s">
        <v>56</v>
      </c>
      <c r="G1257" s="497" t="s">
        <v>38</v>
      </c>
      <c r="H1257" s="498" t="s">
        <v>10</v>
      </c>
      <c r="I1257" s="499" t="s">
        <v>31</v>
      </c>
      <c r="J1257" s="463">
        <f t="shared" si="224"/>
        <v>0</v>
      </c>
      <c r="K1257" s="311" t="s">
        <v>1774</v>
      </c>
      <c r="L1257">
        <f t="shared" si="225"/>
        <v>6</v>
      </c>
      <c r="P1257" s="14">
        <f>'STable 3.2'!C58</f>
        <v>0</v>
      </c>
    </row>
    <row r="1258" spans="1:16" x14ac:dyDescent="0.2">
      <c r="A1258" s="361" t="str">
        <f>B1258&amp;"_"&amp;C1258&amp;"_"&amp;".. "&amp;D1258</f>
        <v>1257_T3.2_.. Other debt liabilities 3/ 4/ (More than 0 to 3)</v>
      </c>
      <c r="B1258" s="366" t="s">
        <v>2280</v>
      </c>
      <c r="C1258" s="372" t="s">
        <v>17</v>
      </c>
      <c r="D1258" s="345" t="s">
        <v>4079</v>
      </c>
      <c r="E1258" s="500" t="str">
        <f>B1258&amp;"_"&amp;C1258&amp;"_"&amp;F1258&amp;", "&amp;G1258&amp;", "&amp;I1258</f>
        <v>1257_T3.2_Deposit-Taking Corporations, except the Central Bank, Other debt liabilities, More than 0 to 3</v>
      </c>
      <c r="F1258" s="347" t="s">
        <v>56</v>
      </c>
      <c r="G1258" s="497" t="s">
        <v>4329</v>
      </c>
      <c r="H1258" s="345"/>
      <c r="I1258" s="499" t="s">
        <v>31</v>
      </c>
      <c r="J1258" s="463">
        <f t="shared" si="224"/>
        <v>0</v>
      </c>
      <c r="K1258" s="311" t="s">
        <v>1781</v>
      </c>
      <c r="L1258">
        <f t="shared" si="225"/>
        <v>6</v>
      </c>
      <c r="P1258" s="14">
        <f>'STable 3.2'!C59</f>
        <v>0</v>
      </c>
    </row>
    <row r="1259" spans="1:16" x14ac:dyDescent="0.2">
      <c r="A1259" s="361" t="str">
        <f>B1259&amp;"_"&amp;C1259&amp;"_"&amp;".... "&amp;D1259</f>
        <v>1258_T3.2_.... Principal (More than 0 to 3)</v>
      </c>
      <c r="B1259" s="366" t="s">
        <v>2281</v>
      </c>
      <c r="C1259" s="372" t="s">
        <v>17</v>
      </c>
      <c r="D1259" s="346" t="s">
        <v>3829</v>
      </c>
      <c r="E1259" s="500" t="str">
        <f>B1259&amp;"_"&amp;C1259&amp;"_"&amp;F1259&amp;", "&amp;G1259&amp;", "&amp;H1259&amp;", "&amp;I1259</f>
        <v>1258_T3.2_Deposit-Taking Corporations, except the Central Bank, Other debt liabilities, Principal, More than 0 to 3</v>
      </c>
      <c r="F1259" s="347" t="s">
        <v>56</v>
      </c>
      <c r="G1259" s="497" t="s">
        <v>4329</v>
      </c>
      <c r="H1259" s="497" t="s">
        <v>9</v>
      </c>
      <c r="I1259" s="499" t="s">
        <v>31</v>
      </c>
      <c r="J1259" s="463">
        <f t="shared" si="224"/>
        <v>0</v>
      </c>
      <c r="K1259" s="311" t="s">
        <v>1788</v>
      </c>
      <c r="L1259">
        <f t="shared" si="225"/>
        <v>6</v>
      </c>
      <c r="P1259" s="14">
        <f>'STable 3.2'!C60</f>
        <v>0</v>
      </c>
    </row>
    <row r="1260" spans="1:16" x14ac:dyDescent="0.2">
      <c r="A1260" s="361" t="str">
        <f>B1260&amp;"_"&amp;C1260&amp;"_"&amp;".... "&amp;D1260</f>
        <v>1259_T3.2_.... Interest (More than 0 to 3)</v>
      </c>
      <c r="B1260" s="366" t="s">
        <v>2282</v>
      </c>
      <c r="C1260" s="372" t="s">
        <v>17</v>
      </c>
      <c r="D1260" s="346" t="s">
        <v>3830</v>
      </c>
      <c r="E1260" s="500" t="str">
        <f>B1260&amp;"_"&amp;C1260&amp;"_"&amp;F1260&amp;", "&amp;G1260&amp;", "&amp;H1260&amp;", "&amp;I1260</f>
        <v>1259_T3.2_Deposit-Taking Corporations, except the Central Bank, Other debt liabilities, Interest, More than 0 to 3</v>
      </c>
      <c r="F1260" s="347" t="s">
        <v>56</v>
      </c>
      <c r="G1260" s="497" t="s">
        <v>4329</v>
      </c>
      <c r="H1260" s="498" t="s">
        <v>10</v>
      </c>
      <c r="I1260" s="499" t="s">
        <v>31</v>
      </c>
      <c r="J1260" s="463">
        <f t="shared" si="224"/>
        <v>0</v>
      </c>
      <c r="K1260" s="311" t="s">
        <v>1795</v>
      </c>
      <c r="L1260">
        <f t="shared" si="225"/>
        <v>6</v>
      </c>
      <c r="P1260" s="14">
        <f>'STable 3.2'!C61</f>
        <v>0</v>
      </c>
    </row>
    <row r="1261" spans="1:16" x14ac:dyDescent="0.2">
      <c r="A1261" s="361" t="str">
        <f>B1261&amp;"_"&amp;C1261&amp;"_"&amp;D1261</f>
        <v>1260_T3.2_Other Sectors (More than 0 to 3)</v>
      </c>
      <c r="B1261" s="366" t="s">
        <v>2283</v>
      </c>
      <c r="C1261" s="372" t="s">
        <v>17</v>
      </c>
      <c r="D1261" s="348" t="s">
        <v>3834</v>
      </c>
      <c r="E1261" s="500" t="str">
        <f>B1261&amp;"_"&amp;C1261&amp;"_"&amp;F1261&amp;", "&amp;I1261</f>
        <v>1260_T3.2_Other Sectors, More than 0 to 3</v>
      </c>
      <c r="F1261" s="348" t="s">
        <v>57</v>
      </c>
      <c r="G1261" s="348"/>
      <c r="H1261" s="348"/>
      <c r="I1261" s="499" t="s">
        <v>31</v>
      </c>
      <c r="J1261" s="463">
        <f t="shared" si="224"/>
        <v>0</v>
      </c>
      <c r="K1261" s="311" t="s">
        <v>1802</v>
      </c>
      <c r="L1261">
        <f t="shared" si="225"/>
        <v>6</v>
      </c>
      <c r="P1261" s="14">
        <f>'STable 3.2'!C62</f>
        <v>0</v>
      </c>
    </row>
    <row r="1262" spans="1:16" x14ac:dyDescent="0.2">
      <c r="A1262" s="361" t="str">
        <f>B1262&amp;"_"&amp;C1262&amp;"_"&amp;".. "&amp;D1262</f>
        <v>1261_T3.2_.. Currency and deposits (More than 0 to 3)</v>
      </c>
      <c r="B1262" s="366" t="s">
        <v>2284</v>
      </c>
      <c r="C1262" s="372" t="s">
        <v>17</v>
      </c>
      <c r="D1262" s="345" t="s">
        <v>4075</v>
      </c>
      <c r="E1262" s="500" t="str">
        <f>B1262&amp;"_"&amp;C1262&amp;"_"&amp;F1262&amp;", "&amp;G1262&amp;", "&amp;I1262</f>
        <v>1261_T3.2_Other Sectors, Currency and deposits, More than 0 to 3</v>
      </c>
      <c r="F1262" s="348" t="s">
        <v>57</v>
      </c>
      <c r="G1262" s="497" t="s">
        <v>203</v>
      </c>
      <c r="H1262" s="345"/>
      <c r="I1262" s="499" t="s">
        <v>31</v>
      </c>
      <c r="J1262" s="463">
        <f t="shared" si="224"/>
        <v>0</v>
      </c>
      <c r="K1262" s="311" t="s">
        <v>1809</v>
      </c>
      <c r="L1262">
        <f t="shared" si="225"/>
        <v>6</v>
      </c>
      <c r="P1262" s="14">
        <f>'STable 3.2'!C63</f>
        <v>0</v>
      </c>
    </row>
    <row r="1263" spans="1:16" x14ac:dyDescent="0.2">
      <c r="A1263" s="361" t="str">
        <f>B1263&amp;"_"&amp;C1263&amp;"_"&amp;".... "&amp;D1263</f>
        <v>1262_T3.2_.... Principal (More than 0 to 3)</v>
      </c>
      <c r="B1263" s="366" t="s">
        <v>2285</v>
      </c>
      <c r="C1263" s="372" t="s">
        <v>17</v>
      </c>
      <c r="D1263" s="346" t="s">
        <v>3829</v>
      </c>
      <c r="E1263" s="500" t="str">
        <f>B1263&amp;"_"&amp;C1263&amp;"_"&amp;F1263&amp;", "&amp;G1263&amp;", "&amp;H1263&amp;", "&amp;I1263</f>
        <v>1262_T3.2_Other Sectors, Currency and deposits, Principal, More than 0 to 3</v>
      </c>
      <c r="F1263" s="348" t="s">
        <v>57</v>
      </c>
      <c r="G1263" s="497" t="s">
        <v>203</v>
      </c>
      <c r="H1263" s="497" t="s">
        <v>9</v>
      </c>
      <c r="I1263" s="499" t="s">
        <v>31</v>
      </c>
      <c r="J1263" s="463">
        <f t="shared" si="224"/>
        <v>0</v>
      </c>
      <c r="K1263" s="311" t="s">
        <v>1816</v>
      </c>
      <c r="L1263">
        <f t="shared" si="225"/>
        <v>6</v>
      </c>
      <c r="P1263" s="14">
        <f>'STable 3.2'!C64</f>
        <v>0</v>
      </c>
    </row>
    <row r="1264" spans="1:16" x14ac:dyDescent="0.2">
      <c r="A1264" s="361" t="str">
        <f>B1264&amp;"_"&amp;C1264&amp;"_"&amp;".... "&amp;D1264</f>
        <v>1263_T3.2_.... Interest (More than 0 to 3)</v>
      </c>
      <c r="B1264" s="366" t="s">
        <v>2286</v>
      </c>
      <c r="C1264" s="372" t="s">
        <v>17</v>
      </c>
      <c r="D1264" s="346" t="s">
        <v>3830</v>
      </c>
      <c r="E1264" s="500" t="str">
        <f>B1264&amp;"_"&amp;C1264&amp;"_"&amp;F1264&amp;", "&amp;G1264&amp;", "&amp;H1264&amp;", "&amp;I1264</f>
        <v>1263_T3.2_Other Sectors, Currency and deposits, Interest, More than 0 to 3</v>
      </c>
      <c r="F1264" s="348" t="s">
        <v>57</v>
      </c>
      <c r="G1264" s="497" t="s">
        <v>203</v>
      </c>
      <c r="H1264" s="498" t="s">
        <v>10</v>
      </c>
      <c r="I1264" s="499" t="s">
        <v>31</v>
      </c>
      <c r="J1264" s="463">
        <f t="shared" si="224"/>
        <v>0</v>
      </c>
      <c r="K1264" s="311" t="s">
        <v>1823</v>
      </c>
      <c r="L1264">
        <f t="shared" si="225"/>
        <v>6</v>
      </c>
      <c r="P1264" s="14">
        <f>'STable 3.2'!C65</f>
        <v>0</v>
      </c>
    </row>
    <row r="1265" spans="1:16" x14ac:dyDescent="0.2">
      <c r="A1265" s="361" t="str">
        <f>B1265&amp;"_"&amp;C1265&amp;"_"&amp;".. "&amp;D1265</f>
        <v>1264_T3.2_.. Debt securities (More than 0 to 3)</v>
      </c>
      <c r="B1265" s="366" t="s">
        <v>2287</v>
      </c>
      <c r="C1265" s="372" t="s">
        <v>17</v>
      </c>
      <c r="D1265" s="345" t="s">
        <v>4076</v>
      </c>
      <c r="E1265" s="500" t="str">
        <f>B1265&amp;"_"&amp;C1265&amp;"_"&amp;F1265&amp;", "&amp;G1265&amp;", "&amp;I1265</f>
        <v>1264_T3.2_Other Sectors, Debt securities, More than 0 to 3</v>
      </c>
      <c r="F1265" s="348" t="s">
        <v>57</v>
      </c>
      <c r="G1265" s="497" t="s">
        <v>37</v>
      </c>
      <c r="H1265" s="345"/>
      <c r="I1265" s="499" t="s">
        <v>31</v>
      </c>
      <c r="J1265" s="463">
        <f t="shared" si="224"/>
        <v>0</v>
      </c>
      <c r="K1265" s="311" t="s">
        <v>1830</v>
      </c>
      <c r="L1265">
        <f t="shared" si="225"/>
        <v>6</v>
      </c>
      <c r="P1265" s="14">
        <f>'STable 3.2'!C66</f>
        <v>0</v>
      </c>
    </row>
    <row r="1266" spans="1:16" x14ac:dyDescent="0.2">
      <c r="A1266" s="361" t="str">
        <f>B1266&amp;"_"&amp;C1266&amp;"_"&amp;".... "&amp;D1266</f>
        <v>1265_T3.2_.... Principal (More than 0 to 3)</v>
      </c>
      <c r="B1266" s="366" t="s">
        <v>2288</v>
      </c>
      <c r="C1266" s="372" t="s">
        <v>17</v>
      </c>
      <c r="D1266" s="346" t="s">
        <v>3829</v>
      </c>
      <c r="E1266" s="500" t="str">
        <f>B1266&amp;"_"&amp;C1266&amp;"_"&amp;F1266&amp;", "&amp;G1266&amp;", "&amp;H1266&amp;", "&amp;I1266</f>
        <v>1265_T3.2_Other Sectors, Debt securities, Principal, More than 0 to 3</v>
      </c>
      <c r="F1266" s="348" t="s">
        <v>57</v>
      </c>
      <c r="G1266" s="497" t="s">
        <v>37</v>
      </c>
      <c r="H1266" s="497" t="s">
        <v>9</v>
      </c>
      <c r="I1266" s="499" t="s">
        <v>31</v>
      </c>
      <c r="J1266" s="463">
        <f t="shared" si="224"/>
        <v>0</v>
      </c>
      <c r="K1266" s="311" t="s">
        <v>1837</v>
      </c>
      <c r="L1266">
        <f t="shared" si="225"/>
        <v>6</v>
      </c>
      <c r="P1266" s="14">
        <f>'STable 3.2'!C67</f>
        <v>0</v>
      </c>
    </row>
    <row r="1267" spans="1:16" x14ac:dyDescent="0.2">
      <c r="A1267" s="361" t="str">
        <f>B1267&amp;"_"&amp;C1267&amp;"_"&amp;".... "&amp;D1267</f>
        <v>1266_T3.2_.... Interest (More than 0 to 3)</v>
      </c>
      <c r="B1267" s="366" t="s">
        <v>2289</v>
      </c>
      <c r="C1267" s="372" t="s">
        <v>17</v>
      </c>
      <c r="D1267" s="346" t="s">
        <v>3830</v>
      </c>
      <c r="E1267" s="500" t="str">
        <f>B1267&amp;"_"&amp;C1267&amp;"_"&amp;F1267&amp;", "&amp;G1267&amp;", "&amp;H1267&amp;", "&amp;I1267</f>
        <v>1266_T3.2_Other Sectors, Debt securities, Interest, More than 0 to 3</v>
      </c>
      <c r="F1267" s="348" t="s">
        <v>57</v>
      </c>
      <c r="G1267" s="497" t="s">
        <v>37</v>
      </c>
      <c r="H1267" s="498" t="s">
        <v>10</v>
      </c>
      <c r="I1267" s="499" t="s">
        <v>31</v>
      </c>
      <c r="J1267" s="463">
        <f t="shared" si="224"/>
        <v>0</v>
      </c>
      <c r="K1267" s="311" t="s">
        <v>1844</v>
      </c>
      <c r="L1267">
        <f t="shared" si="225"/>
        <v>6</v>
      </c>
      <c r="P1267" s="14">
        <f>'STable 3.2'!C68</f>
        <v>0</v>
      </c>
    </row>
    <row r="1268" spans="1:16" x14ac:dyDescent="0.2">
      <c r="A1268" s="361" t="str">
        <f>B1268&amp;"_"&amp;C1268&amp;"_"&amp;".. "&amp;D1268</f>
        <v>1267_T3.2_.. Loans (More than 0 to 3)</v>
      </c>
      <c r="B1268" s="366" t="s">
        <v>2290</v>
      </c>
      <c r="C1268" s="372" t="s">
        <v>17</v>
      </c>
      <c r="D1268" s="345" t="s">
        <v>4077</v>
      </c>
      <c r="E1268" s="500" t="str">
        <f>B1268&amp;"_"&amp;C1268&amp;"_"&amp;F1268&amp;", "&amp;G1268&amp;", "&amp;I1268</f>
        <v>1267_T3.2_Other Sectors, Loans, More than 0 to 3</v>
      </c>
      <c r="F1268" s="348" t="s">
        <v>57</v>
      </c>
      <c r="G1268" s="497" t="s">
        <v>2</v>
      </c>
      <c r="H1268" s="345"/>
      <c r="I1268" s="499" t="s">
        <v>31</v>
      </c>
      <c r="J1268" s="463">
        <f t="shared" si="224"/>
        <v>0</v>
      </c>
      <c r="K1268" s="311" t="s">
        <v>1851</v>
      </c>
      <c r="L1268">
        <f t="shared" si="225"/>
        <v>6</v>
      </c>
      <c r="P1268" s="14">
        <f>'STable 3.2'!C69</f>
        <v>0</v>
      </c>
    </row>
    <row r="1269" spans="1:16" x14ac:dyDescent="0.2">
      <c r="A1269" s="361" t="str">
        <f>B1269&amp;"_"&amp;C1269&amp;"_"&amp;".... "&amp;D1269</f>
        <v>1268_T3.2_.... Principal (More than 0 to 3)</v>
      </c>
      <c r="B1269" s="366" t="s">
        <v>2291</v>
      </c>
      <c r="C1269" s="372" t="s">
        <v>17</v>
      </c>
      <c r="D1269" s="346" t="s">
        <v>3829</v>
      </c>
      <c r="E1269" s="500" t="str">
        <f>B1269&amp;"_"&amp;C1269&amp;"_"&amp;F1269&amp;", "&amp;G1269&amp;", "&amp;H1269&amp;", "&amp;I1269</f>
        <v>1268_T3.2_Other Sectors, Loans, Principal, More than 0 to 3</v>
      </c>
      <c r="F1269" s="348" t="s">
        <v>57</v>
      </c>
      <c r="G1269" s="497" t="s">
        <v>2</v>
      </c>
      <c r="H1269" s="497" t="s">
        <v>9</v>
      </c>
      <c r="I1269" s="499" t="s">
        <v>31</v>
      </c>
      <c r="J1269" s="463">
        <f t="shared" si="224"/>
        <v>0</v>
      </c>
      <c r="K1269" s="311" t="s">
        <v>1858</v>
      </c>
      <c r="L1269">
        <f t="shared" si="225"/>
        <v>6</v>
      </c>
      <c r="P1269" s="14">
        <f>'STable 3.2'!C70</f>
        <v>0</v>
      </c>
    </row>
    <row r="1270" spans="1:16" x14ac:dyDescent="0.2">
      <c r="A1270" s="361" t="str">
        <f>B1270&amp;"_"&amp;C1270&amp;"_"&amp;".... "&amp;D1270</f>
        <v>1269_T3.2_.... Interest (More than 0 to 3)</v>
      </c>
      <c r="B1270" s="366" t="s">
        <v>2292</v>
      </c>
      <c r="C1270" s="372" t="s">
        <v>17</v>
      </c>
      <c r="D1270" s="346" t="s">
        <v>3830</v>
      </c>
      <c r="E1270" s="500" t="str">
        <f>B1270&amp;"_"&amp;C1270&amp;"_"&amp;F1270&amp;", "&amp;G1270&amp;", "&amp;H1270&amp;", "&amp;I1270</f>
        <v>1269_T3.2_Other Sectors, Loans, Interest, More than 0 to 3</v>
      </c>
      <c r="F1270" s="348" t="s">
        <v>57</v>
      </c>
      <c r="G1270" s="497" t="s">
        <v>2</v>
      </c>
      <c r="H1270" s="498" t="s">
        <v>10</v>
      </c>
      <c r="I1270" s="499" t="s">
        <v>31</v>
      </c>
      <c r="J1270" s="463">
        <f t="shared" si="224"/>
        <v>0</v>
      </c>
      <c r="K1270" s="311" t="s">
        <v>1865</v>
      </c>
      <c r="L1270">
        <f t="shared" si="225"/>
        <v>6</v>
      </c>
      <c r="P1270" s="14">
        <f>'STable 3.2'!C71</f>
        <v>0</v>
      </c>
    </row>
    <row r="1271" spans="1:16" x14ac:dyDescent="0.2">
      <c r="A1271" s="361" t="str">
        <f>B1271&amp;"_"&amp;C1271&amp;"_"&amp;".. "&amp;D1271</f>
        <v>1270_T3.2_.. Trade credit and advances (More than 0 to 3)</v>
      </c>
      <c r="B1271" s="366" t="s">
        <v>2293</v>
      </c>
      <c r="C1271" s="372" t="s">
        <v>17</v>
      </c>
      <c r="D1271" s="345" t="s">
        <v>4078</v>
      </c>
      <c r="E1271" s="500" t="str">
        <f>B1271&amp;"_"&amp;C1271&amp;"_"&amp;F1271&amp;", "&amp;G1271&amp;", "&amp;I1271</f>
        <v>1270_T3.2_Other Sectors, Trade credit and advances, More than 0 to 3</v>
      </c>
      <c r="F1271" s="348" t="s">
        <v>57</v>
      </c>
      <c r="G1271" s="497" t="s">
        <v>38</v>
      </c>
      <c r="H1271" s="345"/>
      <c r="I1271" s="499" t="s">
        <v>31</v>
      </c>
      <c r="J1271" s="463">
        <f t="shared" si="224"/>
        <v>0</v>
      </c>
      <c r="K1271" s="311" t="s">
        <v>1872</v>
      </c>
      <c r="L1271">
        <f t="shared" si="225"/>
        <v>6</v>
      </c>
      <c r="P1271" s="14">
        <f>'STable 3.2'!C72</f>
        <v>0</v>
      </c>
    </row>
    <row r="1272" spans="1:16" x14ac:dyDescent="0.2">
      <c r="A1272" s="361" t="str">
        <f>B1272&amp;"_"&amp;C1272&amp;"_"&amp;".... "&amp;D1272</f>
        <v>1271_T3.2_.... Principal (More than 0 to 3)</v>
      </c>
      <c r="B1272" s="366" t="s">
        <v>2294</v>
      </c>
      <c r="C1272" s="372" t="s">
        <v>17</v>
      </c>
      <c r="D1272" s="346" t="s">
        <v>3829</v>
      </c>
      <c r="E1272" s="500" t="str">
        <f>B1272&amp;"_"&amp;C1272&amp;"_"&amp;F1272&amp;", "&amp;G1272&amp;", "&amp;H1272&amp;", "&amp;I1272</f>
        <v>1271_T3.2_Other Sectors, Trade credit and advances, Principal, More than 0 to 3</v>
      </c>
      <c r="F1272" s="348" t="s">
        <v>57</v>
      </c>
      <c r="G1272" s="497" t="s">
        <v>38</v>
      </c>
      <c r="H1272" s="497" t="s">
        <v>9</v>
      </c>
      <c r="I1272" s="499" t="s">
        <v>31</v>
      </c>
      <c r="J1272" s="463">
        <f t="shared" si="224"/>
        <v>0</v>
      </c>
      <c r="K1272" s="311" t="s">
        <v>1879</v>
      </c>
      <c r="L1272">
        <f t="shared" si="225"/>
        <v>6</v>
      </c>
      <c r="P1272" s="14">
        <f>'STable 3.2'!C73</f>
        <v>0</v>
      </c>
    </row>
    <row r="1273" spans="1:16" x14ac:dyDescent="0.2">
      <c r="A1273" s="361" t="str">
        <f>B1273&amp;"_"&amp;C1273&amp;"_"&amp;".... "&amp;D1273</f>
        <v>1272_T3.2_.... Interest (More than 0 to 3)</v>
      </c>
      <c r="B1273" s="366" t="s">
        <v>2295</v>
      </c>
      <c r="C1273" s="372" t="s">
        <v>17</v>
      </c>
      <c r="D1273" s="346" t="s">
        <v>3830</v>
      </c>
      <c r="E1273" s="500" t="str">
        <f>B1273&amp;"_"&amp;C1273&amp;"_"&amp;F1273&amp;", "&amp;G1273&amp;", "&amp;H1273&amp;", "&amp;I1273</f>
        <v>1272_T3.2_Other Sectors, Trade credit and advances, Interest, More than 0 to 3</v>
      </c>
      <c r="F1273" s="348" t="s">
        <v>57</v>
      </c>
      <c r="G1273" s="497" t="s">
        <v>38</v>
      </c>
      <c r="H1273" s="498" t="s">
        <v>10</v>
      </c>
      <c r="I1273" s="499" t="s">
        <v>31</v>
      </c>
      <c r="J1273" s="463">
        <f t="shared" si="224"/>
        <v>0</v>
      </c>
      <c r="K1273" s="311" t="s">
        <v>1886</v>
      </c>
      <c r="L1273">
        <f t="shared" si="225"/>
        <v>6</v>
      </c>
      <c r="P1273" s="14">
        <f>'STable 3.2'!C74</f>
        <v>0</v>
      </c>
    </row>
    <row r="1274" spans="1:16" x14ac:dyDescent="0.2">
      <c r="A1274" s="361" t="str">
        <f>B1274&amp;"_"&amp;C1274&amp;"_"&amp;".. "&amp;D1274</f>
        <v>1273_T3.2_.. Other debt liabilities 3/ 4/ (More than 0 to 3)</v>
      </c>
      <c r="B1274" s="366" t="s">
        <v>2296</v>
      </c>
      <c r="C1274" s="372" t="s">
        <v>17</v>
      </c>
      <c r="D1274" s="345" t="s">
        <v>4079</v>
      </c>
      <c r="E1274" s="500" t="str">
        <f>B1274&amp;"_"&amp;C1274&amp;"_"&amp;F1274&amp;", "&amp;G1274&amp;", "&amp;I1274</f>
        <v>1273_T3.2_Other Sectors, Other debt liabilities, More than 0 to 3</v>
      </c>
      <c r="F1274" s="348" t="s">
        <v>57</v>
      </c>
      <c r="G1274" s="497" t="s">
        <v>4329</v>
      </c>
      <c r="H1274" s="345"/>
      <c r="I1274" s="499" t="s">
        <v>31</v>
      </c>
      <c r="J1274" s="463">
        <f t="shared" si="224"/>
        <v>0</v>
      </c>
      <c r="K1274" s="311" t="s">
        <v>1893</v>
      </c>
      <c r="L1274">
        <f t="shared" si="225"/>
        <v>6</v>
      </c>
      <c r="P1274" s="14">
        <f>'STable 3.2'!C75</f>
        <v>0</v>
      </c>
    </row>
    <row r="1275" spans="1:16" x14ac:dyDescent="0.2">
      <c r="A1275" s="361" t="str">
        <f>B1275&amp;"_"&amp;C1275&amp;"_"&amp;".... "&amp;D1275</f>
        <v>1274_T3.2_.... Principal (More than 0 to 3)</v>
      </c>
      <c r="B1275" s="366" t="s">
        <v>2297</v>
      </c>
      <c r="C1275" s="372" t="s">
        <v>17</v>
      </c>
      <c r="D1275" s="346" t="s">
        <v>3829</v>
      </c>
      <c r="E1275" s="500" t="str">
        <f>B1275&amp;"_"&amp;C1275&amp;"_"&amp;F1275&amp;", "&amp;G1275&amp;", "&amp;H1275&amp;", "&amp;I1275</f>
        <v>1274_T3.2_Other Sectors, Other debt liabilities, Principal, More than 0 to 3</v>
      </c>
      <c r="F1275" s="348" t="s">
        <v>57</v>
      </c>
      <c r="G1275" s="497" t="s">
        <v>4329</v>
      </c>
      <c r="H1275" s="497" t="s">
        <v>9</v>
      </c>
      <c r="I1275" s="499" t="s">
        <v>31</v>
      </c>
      <c r="J1275" s="463">
        <f t="shared" si="224"/>
        <v>0</v>
      </c>
      <c r="K1275" s="311" t="s">
        <v>1900</v>
      </c>
      <c r="L1275">
        <f t="shared" si="225"/>
        <v>6</v>
      </c>
      <c r="P1275" s="14">
        <f>'STable 3.2'!C76</f>
        <v>0</v>
      </c>
    </row>
    <row r="1276" spans="1:16" x14ac:dyDescent="0.2">
      <c r="A1276" s="361" t="str">
        <f>B1276&amp;"_"&amp;C1276&amp;"_"&amp;".... "&amp;D1276</f>
        <v>1275_T3.2_.... Interest (More than 0 to 3)</v>
      </c>
      <c r="B1276" s="366" t="s">
        <v>2298</v>
      </c>
      <c r="C1276" s="372" t="s">
        <v>17</v>
      </c>
      <c r="D1276" s="346" t="s">
        <v>3830</v>
      </c>
      <c r="E1276" s="500" t="str">
        <f>B1276&amp;"_"&amp;C1276&amp;"_"&amp;F1276&amp;", "&amp;G1276&amp;", "&amp;H1276&amp;", "&amp;I1276</f>
        <v>1275_T3.2_Other Sectors, Other debt liabilities, Interest, More than 0 to 3</v>
      </c>
      <c r="F1276" s="348" t="s">
        <v>57</v>
      </c>
      <c r="G1276" s="497" t="s">
        <v>4329</v>
      </c>
      <c r="H1276" s="498" t="s">
        <v>10</v>
      </c>
      <c r="I1276" s="499" t="s">
        <v>31</v>
      </c>
      <c r="J1276" s="463">
        <f t="shared" si="224"/>
        <v>0</v>
      </c>
      <c r="K1276" s="311" t="s">
        <v>1907</v>
      </c>
      <c r="L1276">
        <f t="shared" si="225"/>
        <v>6</v>
      </c>
      <c r="P1276" s="14">
        <f>'STable 3.2'!C77</f>
        <v>0</v>
      </c>
    </row>
    <row r="1277" spans="1:16" x14ac:dyDescent="0.2">
      <c r="A1277" s="361" t="str">
        <f>B1277&amp;"_"&amp;C1277&amp;"_"&amp;D1277</f>
        <v>1276_T3.2_Direct Investment: Intercompany Lending 5/ (More than 0 to 3)</v>
      </c>
      <c r="B1277" s="366" t="s">
        <v>2299</v>
      </c>
      <c r="C1277" s="372" t="s">
        <v>17</v>
      </c>
      <c r="D1277" s="297" t="s">
        <v>4081</v>
      </c>
      <c r="E1277" s="500" t="str">
        <f>B1277&amp;"_"&amp;C1277&amp;"_"&amp;F1277&amp;", "&amp;I1277</f>
        <v>1276_T3.2_Direct Investment: Intercompany Lending, More than 0 to 3</v>
      </c>
      <c r="F1277" s="297" t="s">
        <v>58</v>
      </c>
      <c r="G1277" s="297"/>
      <c r="H1277" s="297"/>
      <c r="I1277" s="499" t="s">
        <v>31</v>
      </c>
      <c r="J1277" s="463">
        <f t="shared" si="224"/>
        <v>0</v>
      </c>
      <c r="K1277" s="311" t="s">
        <v>1914</v>
      </c>
      <c r="L1277">
        <f t="shared" si="225"/>
        <v>6</v>
      </c>
      <c r="P1277" s="14">
        <f>'STable 3.2'!C78</f>
        <v>0</v>
      </c>
    </row>
    <row r="1278" spans="1:16" x14ac:dyDescent="0.2">
      <c r="A1278" s="361" t="str">
        <f>B1278&amp;"_"&amp;C1278&amp;"_"&amp;".. "&amp;D1278</f>
        <v>1277_T3.2_.. Debt liabilities of direct investment enterprises to direct investors (More than 0 to 3)</v>
      </c>
      <c r="B1278" s="366" t="s">
        <v>2300</v>
      </c>
      <c r="C1278" s="372" t="s">
        <v>17</v>
      </c>
      <c r="D1278" s="349" t="s">
        <v>4082</v>
      </c>
      <c r="E1278" s="500" t="str">
        <f>B1278&amp;"_"&amp;C1278&amp;"_"&amp;F1278&amp;", "&amp;G1278&amp;", "&amp;I1278</f>
        <v>1277_T3.2_Direct Investment: Intercompany Lending, Debt liabilities of direct investment enterprises to direct investors, More than 0 to 3</v>
      </c>
      <c r="F1278" s="297" t="s">
        <v>58</v>
      </c>
      <c r="G1278" s="501" t="s">
        <v>142</v>
      </c>
      <c r="H1278" s="349"/>
      <c r="I1278" s="499" t="s">
        <v>31</v>
      </c>
      <c r="J1278" s="463">
        <f t="shared" si="224"/>
        <v>0</v>
      </c>
      <c r="K1278" s="311" t="s">
        <v>1921</v>
      </c>
      <c r="L1278">
        <f t="shared" si="225"/>
        <v>6</v>
      </c>
      <c r="P1278" s="14">
        <f>'STable 3.2'!C79</f>
        <v>0</v>
      </c>
    </row>
    <row r="1279" spans="1:16" x14ac:dyDescent="0.2">
      <c r="A1279" s="361" t="str">
        <f>B1279&amp;"_"&amp;C1279&amp;"_"&amp;".... "&amp;D1279</f>
        <v>1278_T3.2_.... Principal (More than 0 to 3)</v>
      </c>
      <c r="B1279" s="366" t="s">
        <v>2301</v>
      </c>
      <c r="C1279" s="372" t="s">
        <v>17</v>
      </c>
      <c r="D1279" s="350" t="s">
        <v>3829</v>
      </c>
      <c r="E1279" s="500" t="str">
        <f>B1279&amp;"_"&amp;C1279&amp;"_"&amp;F1279&amp;", "&amp;G1279&amp;", "&amp;H1279&amp;", "&amp;I1279</f>
        <v>1278_T3.2_Direct Investment: Intercompany Lending, Debt liabilities of direct investment enterprises to direct investors, Principal, More than 0 to 3</v>
      </c>
      <c r="F1279" s="297" t="s">
        <v>58</v>
      </c>
      <c r="G1279" s="501" t="s">
        <v>142</v>
      </c>
      <c r="H1279" s="497" t="s">
        <v>9</v>
      </c>
      <c r="I1279" s="499" t="s">
        <v>31</v>
      </c>
      <c r="J1279" s="463">
        <f t="shared" si="224"/>
        <v>0</v>
      </c>
      <c r="K1279" s="311" t="s">
        <v>1928</v>
      </c>
      <c r="L1279">
        <f t="shared" si="225"/>
        <v>6</v>
      </c>
      <c r="P1279" s="14">
        <f>'STable 3.2'!C80</f>
        <v>0</v>
      </c>
    </row>
    <row r="1280" spans="1:16" x14ac:dyDescent="0.2">
      <c r="A1280" s="361" t="str">
        <f>B1280&amp;"_"&amp;C1280&amp;"_"&amp;".... "&amp;D1280</f>
        <v>1279_T3.2_.... Interest (More than 0 to 3)</v>
      </c>
      <c r="B1280" s="366" t="s">
        <v>2302</v>
      </c>
      <c r="C1280" s="372" t="s">
        <v>17</v>
      </c>
      <c r="D1280" s="350" t="s">
        <v>3830</v>
      </c>
      <c r="E1280" s="500" t="str">
        <f>B1280&amp;"_"&amp;C1280&amp;"_"&amp;F1280&amp;", "&amp;G1280&amp;", "&amp;H1280&amp;", "&amp;I1280</f>
        <v>1279_T3.2_Direct Investment: Intercompany Lending, Debt liabilities of direct investment enterprises to direct investors, Interest, More than 0 to 3</v>
      </c>
      <c r="F1280" s="297" t="s">
        <v>58</v>
      </c>
      <c r="G1280" s="501" t="s">
        <v>142</v>
      </c>
      <c r="H1280" s="498" t="s">
        <v>10</v>
      </c>
      <c r="I1280" s="499" t="s">
        <v>31</v>
      </c>
      <c r="J1280" s="463">
        <f t="shared" si="224"/>
        <v>0</v>
      </c>
      <c r="K1280" s="311" t="s">
        <v>1935</v>
      </c>
      <c r="L1280">
        <f t="shared" si="225"/>
        <v>6</v>
      </c>
      <c r="P1280" s="14">
        <f>'STable 3.2'!C81</f>
        <v>0</v>
      </c>
    </row>
    <row r="1281" spans="1:16" x14ac:dyDescent="0.2">
      <c r="A1281" s="361" t="str">
        <f>B1281&amp;"_"&amp;C1281&amp;"_"&amp;".. "&amp;D1281</f>
        <v>1280_T3.2_.. Debt liabilities of direct investors to direct investment enterprises (More than 0 to 3)</v>
      </c>
      <c r="B1281" s="366" t="s">
        <v>2303</v>
      </c>
      <c r="C1281" s="372" t="s">
        <v>17</v>
      </c>
      <c r="D1281" s="349" t="s">
        <v>4083</v>
      </c>
      <c r="E1281" s="500" t="str">
        <f>B1281&amp;"_"&amp;C1281&amp;"_"&amp;F1281&amp;", "&amp;G1281&amp;", "&amp;I1281</f>
        <v>1280_T3.2_Direct Investment: Intercompany Lending, Debt liabilities of direct investors to direct investment enterprises , More than 0 to 3</v>
      </c>
      <c r="F1281" s="297" t="s">
        <v>58</v>
      </c>
      <c r="G1281" s="501" t="s">
        <v>40</v>
      </c>
      <c r="H1281" s="349"/>
      <c r="I1281" s="499" t="s">
        <v>31</v>
      </c>
      <c r="J1281" s="463">
        <f t="shared" si="224"/>
        <v>0</v>
      </c>
      <c r="K1281" s="311" t="s">
        <v>1942</v>
      </c>
      <c r="L1281">
        <f t="shared" si="225"/>
        <v>6</v>
      </c>
      <c r="P1281" s="14">
        <f>'STable 3.2'!C82</f>
        <v>0</v>
      </c>
    </row>
    <row r="1282" spans="1:16" x14ac:dyDescent="0.2">
      <c r="A1282" s="361" t="str">
        <f>B1282&amp;"_"&amp;C1282&amp;"_"&amp;".... "&amp;D1282</f>
        <v>1281_T3.2_.... Principal (More than 0 to 3)</v>
      </c>
      <c r="B1282" s="366" t="s">
        <v>2304</v>
      </c>
      <c r="C1282" s="372" t="s">
        <v>17</v>
      </c>
      <c r="D1282" s="350" t="s">
        <v>3829</v>
      </c>
      <c r="E1282" s="500" t="str">
        <f>B1282&amp;"_"&amp;C1282&amp;"_"&amp;F1282&amp;", "&amp;G1282&amp;", "&amp;H1282&amp;", "&amp;I1282</f>
        <v>1281_T3.2_Direct Investment: Intercompany Lending, Debt liabilities of direct investors to direct investment enterprises , Principal, More than 0 to 3</v>
      </c>
      <c r="F1282" s="297" t="s">
        <v>58</v>
      </c>
      <c r="G1282" s="501" t="s">
        <v>40</v>
      </c>
      <c r="H1282" s="497" t="s">
        <v>9</v>
      </c>
      <c r="I1282" s="499" t="s">
        <v>31</v>
      </c>
      <c r="J1282" s="463">
        <f t="shared" si="224"/>
        <v>0</v>
      </c>
      <c r="K1282" s="311" t="s">
        <v>1949</v>
      </c>
      <c r="L1282">
        <f t="shared" si="225"/>
        <v>6</v>
      </c>
      <c r="P1282" s="14">
        <f>'STable 3.2'!C83</f>
        <v>0</v>
      </c>
    </row>
    <row r="1283" spans="1:16" x14ac:dyDescent="0.2">
      <c r="A1283" s="361" t="str">
        <f>B1283&amp;"_"&amp;C1283&amp;"_"&amp;".... "&amp;D1283</f>
        <v>1282_T3.2_.... Interest (More than 0 to 3)</v>
      </c>
      <c r="B1283" s="366" t="s">
        <v>2305</v>
      </c>
      <c r="C1283" s="372" t="s">
        <v>17</v>
      </c>
      <c r="D1283" s="350" t="s">
        <v>3830</v>
      </c>
      <c r="E1283" s="500" t="str">
        <f>B1283&amp;"_"&amp;C1283&amp;"_"&amp;F1283&amp;", "&amp;G1283&amp;", "&amp;H1283&amp;", "&amp;I1283</f>
        <v>1282_T3.2_Direct Investment: Intercompany Lending, Debt liabilities of direct investors to direct investment enterprises , Interest, More than 0 to 3</v>
      </c>
      <c r="F1283" s="297" t="s">
        <v>58</v>
      </c>
      <c r="G1283" s="501" t="s">
        <v>40</v>
      </c>
      <c r="H1283" s="498" t="s">
        <v>10</v>
      </c>
      <c r="I1283" s="499" t="s">
        <v>31</v>
      </c>
      <c r="J1283" s="463">
        <f t="shared" si="224"/>
        <v>0</v>
      </c>
      <c r="K1283" s="311" t="s">
        <v>1956</v>
      </c>
      <c r="L1283">
        <f t="shared" si="225"/>
        <v>6</v>
      </c>
      <c r="P1283" s="14">
        <f>'STable 3.2'!C84</f>
        <v>0</v>
      </c>
    </row>
    <row r="1284" spans="1:16" x14ac:dyDescent="0.2">
      <c r="A1284" s="361" t="str">
        <f>B1284&amp;"_"&amp;C1284&amp;"_"&amp;".. "&amp;D1284</f>
        <v>1283_T3.2_.. Debt liabilities between fellow enterprises (More than 0 to 3)</v>
      </c>
      <c r="B1284" s="366" t="s">
        <v>2306</v>
      </c>
      <c r="C1284" s="372" t="s">
        <v>17</v>
      </c>
      <c r="D1284" s="349" t="s">
        <v>4084</v>
      </c>
      <c r="E1284" s="500" t="str">
        <f>B1284&amp;"_"&amp;C1284&amp;"_"&amp;F1284&amp;", "&amp;G1284&amp;", "&amp;I1284</f>
        <v>1283_T3.2_Direct Investment: Intercompany Lending, Debt liabilities between fellow enterprises, More than 0 to 3</v>
      </c>
      <c r="F1284" s="297" t="s">
        <v>58</v>
      </c>
      <c r="G1284" s="501" t="s">
        <v>41</v>
      </c>
      <c r="H1284" s="349"/>
      <c r="I1284" s="499" t="s">
        <v>31</v>
      </c>
      <c r="J1284" s="463">
        <f t="shared" ref="J1284:J1347" si="226">J1283</f>
        <v>0</v>
      </c>
      <c r="K1284" s="311" t="s">
        <v>1963</v>
      </c>
      <c r="L1284">
        <f t="shared" ref="L1284:L1347" si="227">L1283</f>
        <v>6</v>
      </c>
      <c r="P1284" s="14">
        <f>'STable 3.2'!C85</f>
        <v>0</v>
      </c>
    </row>
    <row r="1285" spans="1:16" x14ac:dyDescent="0.2">
      <c r="A1285" s="361" t="str">
        <f>B1285&amp;"_"&amp;C1285&amp;"_"&amp;".... "&amp;D1285</f>
        <v>1284_T3.2_.... Principal (More than 0 to 3)</v>
      </c>
      <c r="B1285" s="366" t="s">
        <v>2307</v>
      </c>
      <c r="C1285" s="372" t="s">
        <v>17</v>
      </c>
      <c r="D1285" s="350" t="s">
        <v>3829</v>
      </c>
      <c r="E1285" s="500" t="str">
        <f>B1285&amp;"_"&amp;C1285&amp;"_"&amp;F1285&amp;", "&amp;G1285&amp;", "&amp;H1285&amp;", "&amp;I1285</f>
        <v>1284_T3.2_Direct Investment: Intercompany Lending, Debt liabilities between fellow enterprises, Principal, More than 0 to 3</v>
      </c>
      <c r="F1285" s="297" t="s">
        <v>58</v>
      </c>
      <c r="G1285" s="501" t="s">
        <v>41</v>
      </c>
      <c r="H1285" s="497" t="s">
        <v>9</v>
      </c>
      <c r="I1285" s="499" t="s">
        <v>31</v>
      </c>
      <c r="J1285" s="463">
        <f t="shared" si="226"/>
        <v>0</v>
      </c>
      <c r="K1285" s="311" t="s">
        <v>1970</v>
      </c>
      <c r="L1285">
        <f t="shared" si="227"/>
        <v>6</v>
      </c>
      <c r="P1285" s="14">
        <f>'STable 3.2'!C86</f>
        <v>0</v>
      </c>
    </row>
    <row r="1286" spans="1:16" x14ac:dyDescent="0.2">
      <c r="A1286" s="361" t="str">
        <f>B1286&amp;"_"&amp;C1286&amp;"_"&amp;".... "&amp;D1286</f>
        <v>1285_T3.2_.... Interest (More than 0 to 3)</v>
      </c>
      <c r="B1286" s="366" t="s">
        <v>2308</v>
      </c>
      <c r="C1286" s="372" t="s">
        <v>17</v>
      </c>
      <c r="D1286" s="350" t="s">
        <v>3830</v>
      </c>
      <c r="E1286" s="500" t="str">
        <f>B1286&amp;"_"&amp;C1286&amp;"_"&amp;F1286&amp;", "&amp;G1286&amp;", "&amp;H1286&amp;", "&amp;I1286</f>
        <v>1285_T3.2_Direct Investment: Intercompany Lending, Debt liabilities between fellow enterprises, Interest, More than 0 to 3</v>
      </c>
      <c r="F1286" s="297" t="s">
        <v>58</v>
      </c>
      <c r="G1286" s="501" t="s">
        <v>41</v>
      </c>
      <c r="H1286" s="498" t="s">
        <v>10</v>
      </c>
      <c r="I1286" s="499" t="s">
        <v>31</v>
      </c>
      <c r="J1286" s="463">
        <f t="shared" si="226"/>
        <v>0</v>
      </c>
      <c r="K1286" s="311" t="s">
        <v>1977</v>
      </c>
      <c r="L1286">
        <f t="shared" si="227"/>
        <v>6</v>
      </c>
      <c r="P1286" s="14">
        <f>'STable 3.2'!C87</f>
        <v>0</v>
      </c>
    </row>
    <row r="1287" spans="1:16" x14ac:dyDescent="0.2">
      <c r="A1287" s="361" t="str">
        <f>B1287&amp;"_"&amp;C1287&amp;"_"&amp;D1287</f>
        <v>1286_T3.2_Gross External Debt Payments (More than 0 to 3)</v>
      </c>
      <c r="B1287" s="366" t="s">
        <v>2309</v>
      </c>
      <c r="C1287" s="372" t="s">
        <v>17</v>
      </c>
      <c r="D1287" s="351" t="s">
        <v>4085</v>
      </c>
      <c r="E1287" s="500" t="str">
        <f>B1287&amp;"_"&amp;C1287&amp;"_"&amp;F1287&amp;", "&amp;I1287</f>
        <v>1286_T3.2_Gross External Debt Payments, More than 0 to 3</v>
      </c>
      <c r="F1287" s="297" t="s">
        <v>208</v>
      </c>
      <c r="G1287" s="351"/>
      <c r="H1287" s="351"/>
      <c r="I1287" s="499" t="s">
        <v>31</v>
      </c>
      <c r="J1287" s="463">
        <f t="shared" si="226"/>
        <v>0</v>
      </c>
      <c r="K1287" s="311" t="s">
        <v>1984</v>
      </c>
      <c r="L1287">
        <f t="shared" si="227"/>
        <v>6</v>
      </c>
      <c r="P1287" s="14">
        <f>'STable 3.2'!C88</f>
        <v>0</v>
      </c>
    </row>
    <row r="1288" spans="1:16" x14ac:dyDescent="0.2">
      <c r="A1288" s="361" t="str">
        <f>B1288&amp;"_"&amp;C1288&amp;"_"&amp;".... "&amp;D1288</f>
        <v>1287_T3.2_.... Principal  (More than 0 to 3)</v>
      </c>
      <c r="B1288" s="366" t="s">
        <v>2310</v>
      </c>
      <c r="C1288" s="372" t="s">
        <v>17</v>
      </c>
      <c r="D1288" s="352" t="s">
        <v>3836</v>
      </c>
      <c r="E1288" s="500" t="str">
        <f>B1288&amp;"_"&amp;C1288&amp;"_"&amp;F1288&amp;", "&amp;H1288&amp;", "&amp;I1288</f>
        <v>1287_T3.2_Gross External Debt Payments, Principal, More than 0 to 3</v>
      </c>
      <c r="F1288" s="297" t="s">
        <v>208</v>
      </c>
      <c r="G1288" s="352"/>
      <c r="H1288" s="497" t="s">
        <v>9</v>
      </c>
      <c r="I1288" s="499" t="s">
        <v>31</v>
      </c>
      <c r="J1288" s="463">
        <f t="shared" si="226"/>
        <v>0</v>
      </c>
      <c r="K1288" s="311" t="s">
        <v>1991</v>
      </c>
      <c r="L1288">
        <f t="shared" si="227"/>
        <v>6</v>
      </c>
      <c r="P1288" s="14">
        <f>'STable 3.2'!C89</f>
        <v>0</v>
      </c>
    </row>
    <row r="1289" spans="1:16" x14ac:dyDescent="0.2">
      <c r="A1289" s="361" t="str">
        <f>B1289&amp;"_"&amp;C1289&amp;"_"&amp;".... "&amp;D1289</f>
        <v>1288_T3.2_.... Interest (More than 0 to 3)</v>
      </c>
      <c r="B1289" s="366" t="s">
        <v>2311</v>
      </c>
      <c r="C1289" s="372" t="s">
        <v>17</v>
      </c>
      <c r="D1289" s="352" t="s">
        <v>3830</v>
      </c>
      <c r="E1289" s="500" t="str">
        <f>B1289&amp;"_"&amp;C1289&amp;"_"&amp;F1289&amp;", "&amp;H1289&amp;", "&amp;I1289</f>
        <v>1288_T3.2_Gross External Debt Payments, Interest, More than 0 to 3</v>
      </c>
      <c r="F1289" s="297" t="s">
        <v>208</v>
      </c>
      <c r="G1289" s="352"/>
      <c r="H1289" s="498" t="s">
        <v>10</v>
      </c>
      <c r="I1289" s="499" t="s">
        <v>31</v>
      </c>
      <c r="J1289" s="463">
        <f t="shared" si="226"/>
        <v>0</v>
      </c>
      <c r="K1289" s="311" t="s">
        <v>1998</v>
      </c>
      <c r="L1289">
        <f t="shared" si="227"/>
        <v>6</v>
      </c>
      <c r="P1289" s="14">
        <f>'STable 3.2'!C90</f>
        <v>0</v>
      </c>
    </row>
    <row r="1290" spans="1:16" x14ac:dyDescent="0.2">
      <c r="A1290" s="361" t="str">
        <f t="shared" ref="A1290:A1291" si="228">B1290&amp;"_"&amp;C1290&amp;"_"&amp;D1290</f>
        <v>1289_T3.2_Interest receipts on SDR holdings (More than 0 to 3)</v>
      </c>
      <c r="B1290" s="366" t="s">
        <v>2312</v>
      </c>
      <c r="C1290" s="372" t="s">
        <v>17</v>
      </c>
      <c r="D1290" s="353" t="s">
        <v>3838</v>
      </c>
      <c r="E1290" s="500" t="str">
        <f>B1290&amp;"_"&amp;C1290&amp;"_"&amp;F1290&amp;", "&amp;I1290</f>
        <v>1289_T3.2_Interest receipts on SDR holdings, More than 0 to 3</v>
      </c>
      <c r="F1290" s="353" t="s">
        <v>105</v>
      </c>
      <c r="G1290" s="353"/>
      <c r="H1290" s="353"/>
      <c r="I1290" s="499" t="s">
        <v>31</v>
      </c>
      <c r="J1290" s="463">
        <f t="shared" si="226"/>
        <v>0</v>
      </c>
      <c r="K1290" s="311" t="s">
        <v>2007</v>
      </c>
      <c r="L1290">
        <f t="shared" si="227"/>
        <v>6</v>
      </c>
      <c r="P1290" s="14">
        <f>'STable 3.2'!C93</f>
        <v>0</v>
      </c>
    </row>
    <row r="1291" spans="1:16" x14ac:dyDescent="0.2">
      <c r="A1291" s="361" t="str">
        <f t="shared" si="228"/>
        <v>1290_T3.2_Interest payments on SDR allocations (More than 0 to 3)</v>
      </c>
      <c r="B1291" s="366" t="s">
        <v>2313</v>
      </c>
      <c r="C1291" s="372" t="s">
        <v>17</v>
      </c>
      <c r="D1291" s="353" t="s">
        <v>3839</v>
      </c>
      <c r="E1291" s="500" t="str">
        <f>B1291&amp;"_"&amp;C1291&amp;"_"&amp;F1291&amp;", "&amp;I1291</f>
        <v>1290_T3.2_Interest payments on SDR allocations, More than 0 to 3</v>
      </c>
      <c r="F1291" s="353" t="s">
        <v>106</v>
      </c>
      <c r="G1291" s="353"/>
      <c r="H1291" s="353"/>
      <c r="I1291" s="499" t="s">
        <v>31</v>
      </c>
      <c r="J1291" s="463">
        <f t="shared" si="226"/>
        <v>0</v>
      </c>
      <c r="K1291" s="311" t="s">
        <v>2008</v>
      </c>
      <c r="L1291">
        <f t="shared" si="227"/>
        <v>6</v>
      </c>
      <c r="P1291" s="14">
        <f>'STable 3.2'!C94</f>
        <v>0</v>
      </c>
    </row>
    <row r="1292" spans="1:16" x14ac:dyDescent="0.2">
      <c r="A1292" s="361" t="str">
        <f>B1292&amp;"_"&amp;C1292&amp;"_"&amp;D1292</f>
        <v>1291_T3.2_General Government (More than 3 to 6)</v>
      </c>
      <c r="B1292" s="366" t="s">
        <v>2314</v>
      </c>
      <c r="C1292" s="372" t="s">
        <v>17</v>
      </c>
      <c r="D1292" s="344" t="s">
        <v>4086</v>
      </c>
      <c r="E1292" s="500" t="str">
        <f>B1292&amp;"_"&amp;C1292&amp;"_"&amp;F1292&amp;", "&amp;I1292</f>
        <v>1291_T3.2_General Government, More than 3 to 6</v>
      </c>
      <c r="F1292" s="301" t="s">
        <v>27</v>
      </c>
      <c r="G1292" s="301"/>
      <c r="H1292" s="301"/>
      <c r="I1292" s="499" t="s">
        <v>32</v>
      </c>
      <c r="J1292" s="463">
        <f t="shared" si="226"/>
        <v>0</v>
      </c>
      <c r="K1292" s="311" t="s">
        <v>1425</v>
      </c>
      <c r="L1292">
        <f t="shared" si="227"/>
        <v>6</v>
      </c>
      <c r="P1292" s="14">
        <f>'STable 3.2'!D8</f>
        <v>0</v>
      </c>
    </row>
    <row r="1293" spans="1:16" x14ac:dyDescent="0.2">
      <c r="A1293" s="361" t="str">
        <f>B1293&amp;"_"&amp;C1293&amp;"_"&amp;".. "&amp;D1293</f>
        <v>1292_T3.2_.. Special drawing rights (allocations) * (More than 3 to 6)</v>
      </c>
      <c r="B1293" s="366" t="s">
        <v>2315</v>
      </c>
      <c r="C1293" s="372" t="s">
        <v>17</v>
      </c>
      <c r="D1293" s="345" t="s">
        <v>4298</v>
      </c>
      <c r="E1293" s="500" t="str">
        <f>B1293&amp;"_"&amp;C1293&amp;"_"&amp;F1293&amp;", "&amp;G1293&amp;", "&amp;I1293</f>
        <v>1292_T3.2_General Government, Special drawing rights (allocations), More than 3 to 6</v>
      </c>
      <c r="F1293" s="301" t="s">
        <v>27</v>
      </c>
      <c r="G1293" s="497" t="s">
        <v>4330</v>
      </c>
      <c r="H1293" s="301"/>
      <c r="I1293" s="499" t="s">
        <v>32</v>
      </c>
      <c r="J1293" s="463">
        <f t="shared" si="226"/>
        <v>0</v>
      </c>
      <c r="K1293" s="311" t="s">
        <v>1432</v>
      </c>
      <c r="L1293">
        <f t="shared" si="227"/>
        <v>6</v>
      </c>
      <c r="P1293" s="14">
        <f>'STable 3.2'!D9</f>
        <v>0</v>
      </c>
    </row>
    <row r="1294" spans="1:16" x14ac:dyDescent="0.2">
      <c r="A1294" s="361" t="str">
        <f>B1294&amp;"_"&amp;C1294&amp;"_"&amp;".... "&amp;D1294</f>
        <v>1293_T3.2_.... Principal (More than 3 to 6)</v>
      </c>
      <c r="B1294" s="366" t="s">
        <v>2316</v>
      </c>
      <c r="C1294" s="372" t="s">
        <v>17</v>
      </c>
      <c r="D1294" s="346" t="s">
        <v>3841</v>
      </c>
      <c r="E1294" s="500" t="str">
        <f>B1294&amp;"_"&amp;C1294&amp;"_"&amp;F1294&amp;", "&amp;G1294&amp;", "&amp;H1294&amp;", "&amp;I1294</f>
        <v>1293_T3.2_General Government, Special drawing rights (allocations), Principal, More than 3 to 6</v>
      </c>
      <c r="F1294" s="301" t="s">
        <v>27</v>
      </c>
      <c r="G1294" s="497" t="s">
        <v>4330</v>
      </c>
      <c r="H1294" s="497" t="s">
        <v>9</v>
      </c>
      <c r="I1294" s="499" t="s">
        <v>32</v>
      </c>
      <c r="J1294" s="463">
        <f t="shared" si="226"/>
        <v>0</v>
      </c>
      <c r="K1294" s="311" t="s">
        <v>1439</v>
      </c>
      <c r="L1294">
        <f t="shared" si="227"/>
        <v>6</v>
      </c>
      <c r="P1294" s="14">
        <f>'STable 3.2'!D10</f>
        <v>0</v>
      </c>
    </row>
    <row r="1295" spans="1:16" x14ac:dyDescent="0.2">
      <c r="A1295" s="361" t="str">
        <f>B1295&amp;"_"&amp;C1295&amp;"_"&amp;".... "&amp;D1295</f>
        <v>1294_T3.2_.... Interest (More than 3 to 6)</v>
      </c>
      <c r="B1295" s="366" t="s">
        <v>2317</v>
      </c>
      <c r="C1295" s="372" t="s">
        <v>17</v>
      </c>
      <c r="D1295" s="346" t="s">
        <v>3842</v>
      </c>
      <c r="E1295" s="500" t="str">
        <f>B1295&amp;"_"&amp;C1295&amp;"_"&amp;F1295&amp;", "&amp;G1295&amp;", "&amp;H1295&amp;", "&amp;I1295</f>
        <v>1294_T3.2_General Government, Special drawing rights (allocations), Interest, More than 3 to 6</v>
      </c>
      <c r="F1295" s="301" t="s">
        <v>27</v>
      </c>
      <c r="G1295" s="497" t="s">
        <v>4330</v>
      </c>
      <c r="H1295" s="498" t="s">
        <v>10</v>
      </c>
      <c r="I1295" s="499" t="s">
        <v>32</v>
      </c>
      <c r="J1295" s="463">
        <f t="shared" si="226"/>
        <v>0</v>
      </c>
      <c r="K1295" s="311" t="s">
        <v>1446</v>
      </c>
      <c r="L1295">
        <f t="shared" si="227"/>
        <v>6</v>
      </c>
      <c r="P1295" s="14">
        <f>'STable 3.2'!D11</f>
        <v>0</v>
      </c>
    </row>
    <row r="1296" spans="1:16" x14ac:dyDescent="0.2">
      <c r="A1296" s="361" t="str">
        <f>B1296&amp;"_"&amp;C1296&amp;"_"&amp;".. "&amp;D1296</f>
        <v>1295_T3.2_.. Currency and deposits (More than 3 to 6)</v>
      </c>
      <c r="B1296" s="366" t="s">
        <v>2318</v>
      </c>
      <c r="C1296" s="372" t="s">
        <v>17</v>
      </c>
      <c r="D1296" s="345" t="s">
        <v>4087</v>
      </c>
      <c r="E1296" s="500" t="str">
        <f>B1296&amp;"_"&amp;C1296&amp;"_"&amp;F1296&amp;", "&amp;G1296&amp;", "&amp;I1296</f>
        <v>1295_T3.2_General Government, Currency and deposits, More than 3 to 6</v>
      </c>
      <c r="F1296" s="301" t="s">
        <v>27</v>
      </c>
      <c r="G1296" s="497" t="s">
        <v>203</v>
      </c>
      <c r="H1296" s="345"/>
      <c r="I1296" s="499" t="s">
        <v>32</v>
      </c>
      <c r="J1296" s="463">
        <f t="shared" si="226"/>
        <v>0</v>
      </c>
      <c r="K1296" s="311" t="s">
        <v>1453</v>
      </c>
      <c r="L1296">
        <f t="shared" si="227"/>
        <v>6</v>
      </c>
      <c r="P1296" s="14">
        <f>'STable 3.2'!D12</f>
        <v>0</v>
      </c>
    </row>
    <row r="1297" spans="1:16" x14ac:dyDescent="0.2">
      <c r="A1297" s="361" t="str">
        <f>B1297&amp;"_"&amp;C1297&amp;"_"&amp;".... "&amp;D1297</f>
        <v>1296_T3.2_.... Principal (More than 3 to 6)</v>
      </c>
      <c r="B1297" s="366" t="s">
        <v>2319</v>
      </c>
      <c r="C1297" s="372" t="s">
        <v>17</v>
      </c>
      <c r="D1297" s="346" t="s">
        <v>3841</v>
      </c>
      <c r="E1297" s="500" t="str">
        <f>B1297&amp;"_"&amp;C1297&amp;"_"&amp;F1297&amp;", "&amp;G1297&amp;", "&amp;H1297&amp;", "&amp;I1297</f>
        <v>1296_T3.2_General Government, Currency and deposits, Principal, More than 3 to 6</v>
      </c>
      <c r="F1297" s="301" t="s">
        <v>27</v>
      </c>
      <c r="G1297" s="497" t="s">
        <v>203</v>
      </c>
      <c r="H1297" s="497" t="s">
        <v>9</v>
      </c>
      <c r="I1297" s="499" t="s">
        <v>32</v>
      </c>
      <c r="J1297" s="463">
        <f t="shared" si="226"/>
        <v>0</v>
      </c>
      <c r="K1297" s="311" t="s">
        <v>1460</v>
      </c>
      <c r="L1297">
        <f t="shared" si="227"/>
        <v>6</v>
      </c>
      <c r="P1297" s="14">
        <f>'STable 3.2'!D13</f>
        <v>0</v>
      </c>
    </row>
    <row r="1298" spans="1:16" x14ac:dyDescent="0.2">
      <c r="A1298" s="361" t="str">
        <f>B1298&amp;"_"&amp;C1298&amp;"_"&amp;".... "&amp;D1298</f>
        <v>1297_T3.2_.... Interest (More than 3 to 6)</v>
      </c>
      <c r="B1298" s="366" t="s">
        <v>2320</v>
      </c>
      <c r="C1298" s="372" t="s">
        <v>17</v>
      </c>
      <c r="D1298" s="346" t="s">
        <v>3842</v>
      </c>
      <c r="E1298" s="500" t="str">
        <f>B1298&amp;"_"&amp;C1298&amp;"_"&amp;F1298&amp;", "&amp;G1298&amp;", "&amp;H1298&amp;", "&amp;I1298</f>
        <v>1297_T3.2_General Government, Currency and deposits, Interest, More than 3 to 6</v>
      </c>
      <c r="F1298" s="301" t="s">
        <v>27</v>
      </c>
      <c r="G1298" s="497" t="s">
        <v>203</v>
      </c>
      <c r="H1298" s="498" t="s">
        <v>10</v>
      </c>
      <c r="I1298" s="499" t="s">
        <v>32</v>
      </c>
      <c r="J1298" s="463">
        <f t="shared" si="226"/>
        <v>0</v>
      </c>
      <c r="K1298" s="311" t="s">
        <v>1467</v>
      </c>
      <c r="L1298">
        <f t="shared" si="227"/>
        <v>6</v>
      </c>
      <c r="P1298" s="14">
        <f>'STable 3.2'!D14</f>
        <v>0</v>
      </c>
    </row>
    <row r="1299" spans="1:16" x14ac:dyDescent="0.2">
      <c r="A1299" s="361" t="str">
        <f>B1299&amp;"_"&amp;C1299&amp;"_"&amp;".. "&amp;D1299</f>
        <v>1298_T3.2_.. Debt securities (More than 3 to 6)</v>
      </c>
      <c r="B1299" s="366" t="s">
        <v>2321</v>
      </c>
      <c r="C1299" s="372" t="s">
        <v>17</v>
      </c>
      <c r="D1299" s="345" t="s">
        <v>4088</v>
      </c>
      <c r="E1299" s="500" t="str">
        <f>B1299&amp;"_"&amp;C1299&amp;"_"&amp;F1299&amp;", "&amp;G1299&amp;", "&amp;I1299</f>
        <v>1298_T3.2_General Government, Debt securities, More than 3 to 6</v>
      </c>
      <c r="F1299" s="301" t="s">
        <v>27</v>
      </c>
      <c r="G1299" s="497" t="s">
        <v>37</v>
      </c>
      <c r="H1299" s="345"/>
      <c r="I1299" s="499" t="s">
        <v>32</v>
      </c>
      <c r="J1299" s="463">
        <f t="shared" si="226"/>
        <v>0</v>
      </c>
      <c r="K1299" s="311" t="s">
        <v>1474</v>
      </c>
      <c r="L1299">
        <f t="shared" si="227"/>
        <v>6</v>
      </c>
      <c r="P1299" s="14">
        <f>'STable 3.2'!D15</f>
        <v>0</v>
      </c>
    </row>
    <row r="1300" spans="1:16" x14ac:dyDescent="0.2">
      <c r="A1300" s="361" t="str">
        <f>B1300&amp;"_"&amp;C1300&amp;"_"&amp;".... "&amp;D1300</f>
        <v>1299_T3.2_.... Principal (More than 3 to 6)</v>
      </c>
      <c r="B1300" s="366" t="s">
        <v>2322</v>
      </c>
      <c r="C1300" s="372" t="s">
        <v>17</v>
      </c>
      <c r="D1300" s="346" t="s">
        <v>3841</v>
      </c>
      <c r="E1300" s="500" t="str">
        <f>B1300&amp;"_"&amp;C1300&amp;"_"&amp;F1300&amp;", "&amp;G1300&amp;", "&amp;H1300&amp;", "&amp;I1300</f>
        <v>1299_T3.2_General Government, Debt securities, Principal, More than 3 to 6</v>
      </c>
      <c r="F1300" s="301" t="s">
        <v>27</v>
      </c>
      <c r="G1300" s="497" t="s">
        <v>37</v>
      </c>
      <c r="H1300" s="497" t="s">
        <v>9</v>
      </c>
      <c r="I1300" s="499" t="s">
        <v>32</v>
      </c>
      <c r="J1300" s="463">
        <f t="shared" si="226"/>
        <v>0</v>
      </c>
      <c r="K1300" s="311" t="s">
        <v>1481</v>
      </c>
      <c r="L1300">
        <f t="shared" si="227"/>
        <v>6</v>
      </c>
      <c r="P1300" s="14">
        <f>'STable 3.2'!D16</f>
        <v>0</v>
      </c>
    </row>
    <row r="1301" spans="1:16" x14ac:dyDescent="0.2">
      <c r="A1301" s="361" t="str">
        <f>B1301&amp;"_"&amp;C1301&amp;"_"&amp;".... "&amp;D1301</f>
        <v>1300_T3.2_.... Interest (More than 3 to 6)</v>
      </c>
      <c r="B1301" s="366" t="s">
        <v>2323</v>
      </c>
      <c r="C1301" s="372" t="s">
        <v>17</v>
      </c>
      <c r="D1301" s="346" t="s">
        <v>3842</v>
      </c>
      <c r="E1301" s="500" t="str">
        <f>B1301&amp;"_"&amp;C1301&amp;"_"&amp;F1301&amp;", "&amp;G1301&amp;", "&amp;H1301&amp;", "&amp;I1301</f>
        <v>1300_T3.2_General Government, Debt securities, Interest, More than 3 to 6</v>
      </c>
      <c r="F1301" s="301" t="s">
        <v>27</v>
      </c>
      <c r="G1301" s="497" t="s">
        <v>37</v>
      </c>
      <c r="H1301" s="498" t="s">
        <v>10</v>
      </c>
      <c r="I1301" s="499" t="s">
        <v>32</v>
      </c>
      <c r="J1301" s="463">
        <f t="shared" si="226"/>
        <v>0</v>
      </c>
      <c r="K1301" s="311" t="s">
        <v>1488</v>
      </c>
      <c r="L1301">
        <f t="shared" si="227"/>
        <v>6</v>
      </c>
      <c r="P1301" s="14">
        <f>'STable 3.2'!D17</f>
        <v>0</v>
      </c>
    </row>
    <row r="1302" spans="1:16" x14ac:dyDescent="0.2">
      <c r="A1302" s="361" t="str">
        <f>B1302&amp;"_"&amp;C1302&amp;"_"&amp;".. "&amp;D1302</f>
        <v>1301_T3.2_.. Loans (More than 3 to 6)</v>
      </c>
      <c r="B1302" s="366" t="s">
        <v>2324</v>
      </c>
      <c r="C1302" s="372" t="s">
        <v>17</v>
      </c>
      <c r="D1302" s="345" t="s">
        <v>4089</v>
      </c>
      <c r="E1302" s="500" t="str">
        <f>B1302&amp;"_"&amp;C1302&amp;"_"&amp;F1302&amp;", "&amp;G1302&amp;", "&amp;I1302</f>
        <v>1301_T3.2_General Government, Loans, More than 3 to 6</v>
      </c>
      <c r="F1302" s="301" t="s">
        <v>27</v>
      </c>
      <c r="G1302" s="497" t="s">
        <v>2</v>
      </c>
      <c r="H1302" s="345"/>
      <c r="I1302" s="499" t="s">
        <v>32</v>
      </c>
      <c r="J1302" s="463">
        <f t="shared" si="226"/>
        <v>0</v>
      </c>
      <c r="K1302" s="311" t="s">
        <v>1495</v>
      </c>
      <c r="L1302">
        <f t="shared" si="227"/>
        <v>6</v>
      </c>
      <c r="P1302" s="14">
        <f>'STable 3.2'!D18</f>
        <v>0</v>
      </c>
    </row>
    <row r="1303" spans="1:16" x14ac:dyDescent="0.2">
      <c r="A1303" s="361" t="str">
        <f>B1303&amp;"_"&amp;C1303&amp;"_"&amp;".... "&amp;D1303</f>
        <v>1302_T3.2_.... Principal (More than 3 to 6)</v>
      </c>
      <c r="B1303" s="366" t="s">
        <v>2325</v>
      </c>
      <c r="C1303" s="372" t="s">
        <v>17</v>
      </c>
      <c r="D1303" s="346" t="s">
        <v>3841</v>
      </c>
      <c r="E1303" s="500" t="str">
        <f>B1303&amp;"_"&amp;C1303&amp;"_"&amp;F1303&amp;", "&amp;G1303&amp;", "&amp;H1303&amp;", "&amp;I1303</f>
        <v>1302_T3.2_General Government, Loans, Principal, More than 3 to 6</v>
      </c>
      <c r="F1303" s="301" t="s">
        <v>27</v>
      </c>
      <c r="G1303" s="497" t="s">
        <v>2</v>
      </c>
      <c r="H1303" s="497" t="s">
        <v>9</v>
      </c>
      <c r="I1303" s="499" t="s">
        <v>32</v>
      </c>
      <c r="J1303" s="463">
        <f t="shared" si="226"/>
        <v>0</v>
      </c>
      <c r="K1303" s="311" t="s">
        <v>1502</v>
      </c>
      <c r="L1303">
        <f t="shared" si="227"/>
        <v>6</v>
      </c>
      <c r="P1303" s="14">
        <f>'STable 3.2'!D19</f>
        <v>0</v>
      </c>
    </row>
    <row r="1304" spans="1:16" x14ac:dyDescent="0.2">
      <c r="A1304" s="361" t="str">
        <f>B1304&amp;"_"&amp;C1304&amp;"_"&amp;".... "&amp;D1304</f>
        <v>1303_T3.2_.... Interest (More than 3 to 6)</v>
      </c>
      <c r="B1304" s="366" t="s">
        <v>2326</v>
      </c>
      <c r="C1304" s="372" t="s">
        <v>17</v>
      </c>
      <c r="D1304" s="346" t="s">
        <v>3842</v>
      </c>
      <c r="E1304" s="500" t="str">
        <f>B1304&amp;"_"&amp;C1304&amp;"_"&amp;F1304&amp;", "&amp;G1304&amp;", "&amp;H1304&amp;", "&amp;I1304</f>
        <v>1303_T3.2_General Government, Loans, Interest, More than 3 to 6</v>
      </c>
      <c r="F1304" s="301" t="s">
        <v>27</v>
      </c>
      <c r="G1304" s="497" t="s">
        <v>2</v>
      </c>
      <c r="H1304" s="498" t="s">
        <v>10</v>
      </c>
      <c r="I1304" s="499" t="s">
        <v>32</v>
      </c>
      <c r="J1304" s="463">
        <f t="shared" si="226"/>
        <v>0</v>
      </c>
      <c r="K1304" s="311" t="s">
        <v>1509</v>
      </c>
      <c r="L1304">
        <f t="shared" si="227"/>
        <v>6</v>
      </c>
      <c r="P1304" s="14">
        <f>'STable 3.2'!D20</f>
        <v>0</v>
      </c>
    </row>
    <row r="1305" spans="1:16" x14ac:dyDescent="0.2">
      <c r="A1305" s="361" t="str">
        <f>B1305&amp;"_"&amp;C1305&amp;"_"&amp;".. "&amp;D1305</f>
        <v>1304_T3.2_.. Trade credit and advances (More than 3 to 6)</v>
      </c>
      <c r="B1305" s="366" t="s">
        <v>2327</v>
      </c>
      <c r="C1305" s="372" t="s">
        <v>17</v>
      </c>
      <c r="D1305" s="345" t="s">
        <v>4090</v>
      </c>
      <c r="E1305" s="500" t="str">
        <f>B1305&amp;"_"&amp;C1305&amp;"_"&amp;F1305&amp;", "&amp;G1305&amp;", "&amp;I1305</f>
        <v>1304_T3.2_General Government, Trade credit and advances, More than 3 to 6</v>
      </c>
      <c r="F1305" s="301" t="s">
        <v>27</v>
      </c>
      <c r="G1305" s="497" t="s">
        <v>38</v>
      </c>
      <c r="H1305" s="345"/>
      <c r="I1305" s="499" t="s">
        <v>32</v>
      </c>
      <c r="J1305" s="463">
        <f t="shared" si="226"/>
        <v>0</v>
      </c>
      <c r="K1305" s="311" t="s">
        <v>1516</v>
      </c>
      <c r="L1305">
        <f t="shared" si="227"/>
        <v>6</v>
      </c>
      <c r="P1305" s="14">
        <f>'STable 3.2'!D21</f>
        <v>0</v>
      </c>
    </row>
    <row r="1306" spans="1:16" x14ac:dyDescent="0.2">
      <c r="A1306" s="361" t="str">
        <f>B1306&amp;"_"&amp;C1306&amp;"_"&amp;".... "&amp;D1306</f>
        <v>1305_T3.2_.... Principal (More than 3 to 6)</v>
      </c>
      <c r="B1306" s="366" t="s">
        <v>2328</v>
      </c>
      <c r="C1306" s="372" t="s">
        <v>17</v>
      </c>
      <c r="D1306" s="346" t="s">
        <v>3841</v>
      </c>
      <c r="E1306" s="500" t="str">
        <f>B1306&amp;"_"&amp;C1306&amp;"_"&amp;F1306&amp;", "&amp;G1306&amp;", "&amp;H1306&amp;", "&amp;I1306</f>
        <v>1305_T3.2_General Government, Trade credit and advances, Principal, More than 3 to 6</v>
      </c>
      <c r="F1306" s="301" t="s">
        <v>27</v>
      </c>
      <c r="G1306" s="497" t="s">
        <v>38</v>
      </c>
      <c r="H1306" s="497" t="s">
        <v>9</v>
      </c>
      <c r="I1306" s="499" t="s">
        <v>32</v>
      </c>
      <c r="J1306" s="463">
        <f t="shared" si="226"/>
        <v>0</v>
      </c>
      <c r="K1306" s="311" t="s">
        <v>1523</v>
      </c>
      <c r="L1306">
        <f t="shared" si="227"/>
        <v>6</v>
      </c>
      <c r="P1306" s="14">
        <f>'STable 3.2'!D22</f>
        <v>0</v>
      </c>
    </row>
    <row r="1307" spans="1:16" x14ac:dyDescent="0.2">
      <c r="A1307" s="361" t="str">
        <f>B1307&amp;"_"&amp;C1307&amp;"_"&amp;".... "&amp;D1307</f>
        <v>1306_T3.2_.... Interest (More than 3 to 6)</v>
      </c>
      <c r="B1307" s="366" t="s">
        <v>2329</v>
      </c>
      <c r="C1307" s="372" t="s">
        <v>17</v>
      </c>
      <c r="D1307" s="346" t="s">
        <v>3842</v>
      </c>
      <c r="E1307" s="500" t="str">
        <f>B1307&amp;"_"&amp;C1307&amp;"_"&amp;F1307&amp;", "&amp;G1307&amp;", "&amp;H1307&amp;", "&amp;I1307</f>
        <v>1306_T3.2_General Government, Trade credit and advances, Interest, More than 3 to 6</v>
      </c>
      <c r="F1307" s="301" t="s">
        <v>27</v>
      </c>
      <c r="G1307" s="497" t="s">
        <v>38</v>
      </c>
      <c r="H1307" s="498" t="s">
        <v>10</v>
      </c>
      <c r="I1307" s="499" t="s">
        <v>32</v>
      </c>
      <c r="J1307" s="463">
        <f t="shared" si="226"/>
        <v>0</v>
      </c>
      <c r="K1307" s="311" t="s">
        <v>1530</v>
      </c>
      <c r="L1307">
        <f t="shared" si="227"/>
        <v>6</v>
      </c>
      <c r="P1307" s="14">
        <f>'STable 3.2'!D23</f>
        <v>0</v>
      </c>
    </row>
    <row r="1308" spans="1:16" x14ac:dyDescent="0.2">
      <c r="A1308" s="361" t="str">
        <f>B1308&amp;"_"&amp;C1308&amp;"_"&amp;".. "&amp;D1308</f>
        <v>1307_T3.2_.. Other debt liabilities 3/ 4/ (More than 3 to 6)</v>
      </c>
      <c r="B1308" s="366" t="s">
        <v>2330</v>
      </c>
      <c r="C1308" s="372" t="s">
        <v>17</v>
      </c>
      <c r="D1308" s="345" t="s">
        <v>4091</v>
      </c>
      <c r="E1308" s="500" t="str">
        <f>B1308&amp;"_"&amp;C1308&amp;"_"&amp;F1308&amp;", "&amp;G1308&amp;", "&amp;I1308</f>
        <v>1307_T3.2_General Government, Other debt liabilities, More than 3 to 6</v>
      </c>
      <c r="F1308" s="301" t="s">
        <v>27</v>
      </c>
      <c r="G1308" s="497" t="s">
        <v>4329</v>
      </c>
      <c r="H1308" s="345"/>
      <c r="I1308" s="499" t="s">
        <v>32</v>
      </c>
      <c r="J1308" s="463">
        <f t="shared" si="226"/>
        <v>0</v>
      </c>
      <c r="K1308" s="311" t="s">
        <v>1537</v>
      </c>
      <c r="L1308">
        <f t="shared" si="227"/>
        <v>6</v>
      </c>
      <c r="P1308" s="14">
        <f>'STable 3.2'!D24</f>
        <v>0</v>
      </c>
    </row>
    <row r="1309" spans="1:16" x14ac:dyDescent="0.2">
      <c r="A1309" s="361" t="str">
        <f>B1309&amp;"_"&amp;C1309&amp;"_"&amp;".... "&amp;D1309</f>
        <v>1308_T3.2_.... Principal (More than 3 to 6)</v>
      </c>
      <c r="B1309" s="366" t="s">
        <v>2331</v>
      </c>
      <c r="C1309" s="372" t="s">
        <v>17</v>
      </c>
      <c r="D1309" s="346" t="s">
        <v>3841</v>
      </c>
      <c r="E1309" s="500" t="str">
        <f>B1309&amp;"_"&amp;C1309&amp;"_"&amp;F1309&amp;", "&amp;G1309&amp;", "&amp;H1309&amp;", "&amp;I1309</f>
        <v>1308_T3.2_General Government, Other debt liabilities, Principal, More than 3 to 6</v>
      </c>
      <c r="F1309" s="301" t="s">
        <v>27</v>
      </c>
      <c r="G1309" s="497" t="s">
        <v>4329</v>
      </c>
      <c r="H1309" s="497" t="s">
        <v>9</v>
      </c>
      <c r="I1309" s="499" t="s">
        <v>32</v>
      </c>
      <c r="J1309" s="463">
        <f t="shared" si="226"/>
        <v>0</v>
      </c>
      <c r="K1309" s="311" t="s">
        <v>1544</v>
      </c>
      <c r="L1309">
        <f t="shared" si="227"/>
        <v>6</v>
      </c>
      <c r="P1309" s="14">
        <f>'STable 3.2'!D25</f>
        <v>0</v>
      </c>
    </row>
    <row r="1310" spans="1:16" x14ac:dyDescent="0.2">
      <c r="A1310" s="361" t="str">
        <f>B1310&amp;"_"&amp;C1310&amp;"_"&amp;".... "&amp;D1310</f>
        <v>1309_T3.2_.... Interest (More than 3 to 6)</v>
      </c>
      <c r="B1310" s="366" t="s">
        <v>2332</v>
      </c>
      <c r="C1310" s="372" t="s">
        <v>17</v>
      </c>
      <c r="D1310" s="346" t="s">
        <v>3842</v>
      </c>
      <c r="E1310" s="500" t="str">
        <f>B1310&amp;"_"&amp;C1310&amp;"_"&amp;F1310&amp;", "&amp;G1310&amp;", "&amp;H1310&amp;", "&amp;I1310</f>
        <v>1309_T3.2_General Government, Other debt liabilities, Interest, More than 3 to 6</v>
      </c>
      <c r="F1310" s="301" t="s">
        <v>27</v>
      </c>
      <c r="G1310" s="497" t="s">
        <v>4329</v>
      </c>
      <c r="H1310" s="498" t="s">
        <v>10</v>
      </c>
      <c r="I1310" s="499" t="s">
        <v>32</v>
      </c>
      <c r="J1310" s="463">
        <f t="shared" si="226"/>
        <v>0</v>
      </c>
      <c r="K1310" s="311" t="s">
        <v>1551</v>
      </c>
      <c r="L1310">
        <f t="shared" si="227"/>
        <v>6</v>
      </c>
      <c r="P1310" s="14">
        <f>'STable 3.2'!D26</f>
        <v>0</v>
      </c>
    </row>
    <row r="1311" spans="1:16" x14ac:dyDescent="0.2">
      <c r="A1311" s="361" t="str">
        <f>B1311&amp;"_"&amp;C1311&amp;"_"&amp;D1311</f>
        <v>1310_T3.2_Central Bank (More than 3 to 6)</v>
      </c>
      <c r="B1311" s="366" t="s">
        <v>2333</v>
      </c>
      <c r="C1311" s="372" t="s">
        <v>17</v>
      </c>
      <c r="D1311" s="301" t="s">
        <v>4092</v>
      </c>
      <c r="E1311" s="500" t="str">
        <f>B1311&amp;"_"&amp;C1311&amp;"_"&amp;F1311&amp;", "&amp;I1311</f>
        <v>1310_T3.2_Central Bank, More than 3 to 6</v>
      </c>
      <c r="F1311" s="301" t="s">
        <v>55</v>
      </c>
      <c r="G1311" s="301"/>
      <c r="H1311" s="301"/>
      <c r="I1311" s="499" t="s">
        <v>32</v>
      </c>
      <c r="J1311" s="463">
        <f t="shared" si="226"/>
        <v>0</v>
      </c>
      <c r="K1311" s="311" t="s">
        <v>1558</v>
      </c>
      <c r="L1311">
        <f t="shared" si="227"/>
        <v>6</v>
      </c>
      <c r="P1311" s="14">
        <f>'STable 3.2'!D27</f>
        <v>0</v>
      </c>
    </row>
    <row r="1312" spans="1:16" x14ac:dyDescent="0.2">
      <c r="A1312" s="361" t="str">
        <f>B1312&amp;"_"&amp;C1312&amp;"_"&amp;".. "&amp;D1312</f>
        <v>1311_T3.2_.. Special drawing rights (allocations) * (More than 3 to 6)</v>
      </c>
      <c r="B1312" s="366" t="s">
        <v>2334</v>
      </c>
      <c r="C1312" s="372" t="s">
        <v>17</v>
      </c>
      <c r="D1312" s="345" t="s">
        <v>4298</v>
      </c>
      <c r="E1312" s="500" t="str">
        <f>B1312&amp;"_"&amp;C1312&amp;"_"&amp;F1312&amp;", "&amp;G1312&amp;", "&amp;I1312</f>
        <v>1311_T3.2_Central Bank, Special drawing rights (allocations), More than 3 to 6</v>
      </c>
      <c r="F1312" s="301" t="s">
        <v>55</v>
      </c>
      <c r="G1312" s="497" t="s">
        <v>4330</v>
      </c>
      <c r="H1312" s="301"/>
      <c r="I1312" s="499" t="s">
        <v>32</v>
      </c>
      <c r="J1312" s="463">
        <f t="shared" si="226"/>
        <v>0</v>
      </c>
      <c r="K1312" s="311" t="s">
        <v>1565</v>
      </c>
      <c r="L1312">
        <f t="shared" si="227"/>
        <v>6</v>
      </c>
      <c r="P1312" s="14">
        <f>'STable 3.2'!D28</f>
        <v>0</v>
      </c>
    </row>
    <row r="1313" spans="1:16" x14ac:dyDescent="0.2">
      <c r="A1313" s="361" t="str">
        <f>B1313&amp;"_"&amp;C1313&amp;"_"&amp;".... "&amp;D1313</f>
        <v>1312_T3.2_.... Principal (More than 3 to 6)</v>
      </c>
      <c r="B1313" s="366" t="s">
        <v>2335</v>
      </c>
      <c r="C1313" s="372" t="s">
        <v>17</v>
      </c>
      <c r="D1313" s="346" t="s">
        <v>3841</v>
      </c>
      <c r="E1313" s="500" t="str">
        <f>B1313&amp;"_"&amp;C1313&amp;"_"&amp;F1313&amp;", "&amp;G1313&amp;", "&amp;H1313&amp;", "&amp;I1313</f>
        <v>1312_T3.2_Central Bank, Special drawing rights (allocations), Principal, More than 3 to 6</v>
      </c>
      <c r="F1313" s="301" t="s">
        <v>55</v>
      </c>
      <c r="G1313" s="497" t="s">
        <v>4330</v>
      </c>
      <c r="H1313" s="497" t="s">
        <v>9</v>
      </c>
      <c r="I1313" s="499" t="s">
        <v>32</v>
      </c>
      <c r="J1313" s="463">
        <f t="shared" si="226"/>
        <v>0</v>
      </c>
      <c r="K1313" s="311" t="s">
        <v>1572</v>
      </c>
      <c r="L1313">
        <f t="shared" si="227"/>
        <v>6</v>
      </c>
      <c r="P1313" s="14">
        <f>'STable 3.2'!D29</f>
        <v>0</v>
      </c>
    </row>
    <row r="1314" spans="1:16" x14ac:dyDescent="0.2">
      <c r="A1314" s="361" t="str">
        <f>B1314&amp;"_"&amp;C1314&amp;"_"&amp;".... "&amp;D1314</f>
        <v>1313_T3.2_.... Interest (More than 3 to 6)</v>
      </c>
      <c r="B1314" s="366" t="s">
        <v>2336</v>
      </c>
      <c r="C1314" s="372" t="s">
        <v>17</v>
      </c>
      <c r="D1314" s="346" t="s">
        <v>3842</v>
      </c>
      <c r="E1314" s="500" t="str">
        <f>B1314&amp;"_"&amp;C1314&amp;"_"&amp;F1314&amp;", "&amp;G1314&amp;", "&amp;H1314&amp;", "&amp;I1314</f>
        <v>1313_T3.2_Central Bank, Special drawing rights (allocations), Interest, More than 3 to 6</v>
      </c>
      <c r="F1314" s="301" t="s">
        <v>55</v>
      </c>
      <c r="G1314" s="497" t="s">
        <v>4330</v>
      </c>
      <c r="H1314" s="498" t="s">
        <v>10</v>
      </c>
      <c r="I1314" s="499" t="s">
        <v>32</v>
      </c>
      <c r="J1314" s="463">
        <f t="shared" si="226"/>
        <v>0</v>
      </c>
      <c r="K1314" s="311" t="s">
        <v>1579</v>
      </c>
      <c r="L1314">
        <f t="shared" si="227"/>
        <v>6</v>
      </c>
      <c r="P1314" s="14">
        <f>'STable 3.2'!D30</f>
        <v>0</v>
      </c>
    </row>
    <row r="1315" spans="1:16" x14ac:dyDescent="0.2">
      <c r="A1315" s="361" t="str">
        <f>B1315&amp;"_"&amp;C1315&amp;"_"&amp;".. "&amp;D1315</f>
        <v>1314_T3.2_.. Currency and deposits (More than 3 to 6)</v>
      </c>
      <c r="B1315" s="366" t="s">
        <v>2337</v>
      </c>
      <c r="C1315" s="372" t="s">
        <v>17</v>
      </c>
      <c r="D1315" s="345" t="s">
        <v>4087</v>
      </c>
      <c r="E1315" s="500" t="str">
        <f>B1315&amp;"_"&amp;C1315&amp;"_"&amp;F1315&amp;", "&amp;G1315&amp;", "&amp;I1315</f>
        <v>1314_T3.2_Central Bank, Currency and deposits, More than 3 to 6</v>
      </c>
      <c r="F1315" s="301" t="s">
        <v>55</v>
      </c>
      <c r="G1315" s="497" t="s">
        <v>203</v>
      </c>
      <c r="H1315" s="345"/>
      <c r="I1315" s="499" t="s">
        <v>32</v>
      </c>
      <c r="J1315" s="463">
        <f t="shared" si="226"/>
        <v>0</v>
      </c>
      <c r="K1315" s="311" t="s">
        <v>1586</v>
      </c>
      <c r="L1315">
        <f t="shared" si="227"/>
        <v>6</v>
      </c>
      <c r="P1315" s="14">
        <f>'STable 3.2'!D31</f>
        <v>0</v>
      </c>
    </row>
    <row r="1316" spans="1:16" x14ac:dyDescent="0.2">
      <c r="A1316" s="361" t="str">
        <f>B1316&amp;"_"&amp;C1316&amp;"_"&amp;".... "&amp;D1316</f>
        <v>1315_T3.2_.... Principal (More than 3 to 6)</v>
      </c>
      <c r="B1316" s="366" t="s">
        <v>2338</v>
      </c>
      <c r="C1316" s="372" t="s">
        <v>17</v>
      </c>
      <c r="D1316" s="346" t="s">
        <v>3841</v>
      </c>
      <c r="E1316" s="500" t="str">
        <f>B1316&amp;"_"&amp;C1316&amp;"_"&amp;F1316&amp;", "&amp;G1316&amp;", "&amp;H1316&amp;", "&amp;I1316</f>
        <v>1315_T3.2_Central Bank, Currency and deposits, Principal, More than 3 to 6</v>
      </c>
      <c r="F1316" s="301" t="s">
        <v>55</v>
      </c>
      <c r="G1316" s="497" t="s">
        <v>203</v>
      </c>
      <c r="H1316" s="497" t="s">
        <v>9</v>
      </c>
      <c r="I1316" s="499" t="s">
        <v>32</v>
      </c>
      <c r="J1316" s="463">
        <f t="shared" si="226"/>
        <v>0</v>
      </c>
      <c r="K1316" s="311" t="s">
        <v>1593</v>
      </c>
      <c r="L1316">
        <f t="shared" si="227"/>
        <v>6</v>
      </c>
      <c r="P1316" s="14">
        <f>'STable 3.2'!D32</f>
        <v>0</v>
      </c>
    </row>
    <row r="1317" spans="1:16" x14ac:dyDescent="0.2">
      <c r="A1317" s="361" t="str">
        <f>B1317&amp;"_"&amp;C1317&amp;"_"&amp;".... "&amp;D1317</f>
        <v>1316_T3.2_.... Interest (More than 3 to 6)</v>
      </c>
      <c r="B1317" s="366" t="s">
        <v>2339</v>
      </c>
      <c r="C1317" s="372" t="s">
        <v>17</v>
      </c>
      <c r="D1317" s="346" t="s">
        <v>3842</v>
      </c>
      <c r="E1317" s="500" t="str">
        <f>B1317&amp;"_"&amp;C1317&amp;"_"&amp;F1317&amp;", "&amp;G1317&amp;", "&amp;H1317&amp;", "&amp;I1317</f>
        <v>1316_T3.2_Central Bank, Currency and deposits, Interest, More than 3 to 6</v>
      </c>
      <c r="F1317" s="301" t="s">
        <v>55</v>
      </c>
      <c r="G1317" s="497" t="s">
        <v>203</v>
      </c>
      <c r="H1317" s="498" t="s">
        <v>10</v>
      </c>
      <c r="I1317" s="499" t="s">
        <v>32</v>
      </c>
      <c r="J1317" s="463">
        <f t="shared" si="226"/>
        <v>0</v>
      </c>
      <c r="K1317" s="311" t="s">
        <v>1600</v>
      </c>
      <c r="L1317">
        <f t="shared" si="227"/>
        <v>6</v>
      </c>
      <c r="P1317" s="14">
        <f>'STable 3.2'!D33</f>
        <v>0</v>
      </c>
    </row>
    <row r="1318" spans="1:16" x14ac:dyDescent="0.2">
      <c r="A1318" s="361" t="str">
        <f>B1318&amp;"_"&amp;C1318&amp;"_"&amp;".. "&amp;D1318</f>
        <v>1317_T3.2_.. Debt securities (More than 3 to 6)</v>
      </c>
      <c r="B1318" s="366" t="s">
        <v>2340</v>
      </c>
      <c r="C1318" s="372" t="s">
        <v>17</v>
      </c>
      <c r="D1318" s="345" t="s">
        <v>4088</v>
      </c>
      <c r="E1318" s="500" t="str">
        <f>B1318&amp;"_"&amp;C1318&amp;"_"&amp;F1318&amp;", "&amp;G1318&amp;", "&amp;I1318</f>
        <v>1317_T3.2_Central Bank, Debt securities, More than 3 to 6</v>
      </c>
      <c r="F1318" s="301" t="s">
        <v>55</v>
      </c>
      <c r="G1318" s="497" t="s">
        <v>37</v>
      </c>
      <c r="H1318" s="345"/>
      <c r="I1318" s="499" t="s">
        <v>32</v>
      </c>
      <c r="J1318" s="463">
        <f t="shared" si="226"/>
        <v>0</v>
      </c>
      <c r="K1318" s="311" t="s">
        <v>1607</v>
      </c>
      <c r="L1318">
        <f t="shared" si="227"/>
        <v>6</v>
      </c>
      <c r="P1318" s="14">
        <f>'STable 3.2'!D34</f>
        <v>0</v>
      </c>
    </row>
    <row r="1319" spans="1:16" x14ac:dyDescent="0.2">
      <c r="A1319" s="361" t="str">
        <f>B1319&amp;"_"&amp;C1319&amp;"_"&amp;".... "&amp;D1319</f>
        <v>1318_T3.2_.... Principal (More than 3 to 6)</v>
      </c>
      <c r="B1319" s="366" t="s">
        <v>2341</v>
      </c>
      <c r="C1319" s="372" t="s">
        <v>17</v>
      </c>
      <c r="D1319" s="346" t="s">
        <v>3841</v>
      </c>
      <c r="E1319" s="500" t="str">
        <f>B1319&amp;"_"&amp;C1319&amp;"_"&amp;F1319&amp;", "&amp;G1319&amp;", "&amp;H1319&amp;", "&amp;I1319</f>
        <v>1318_T3.2_Central Bank, Debt securities, Principal, More than 3 to 6</v>
      </c>
      <c r="F1319" s="301" t="s">
        <v>55</v>
      </c>
      <c r="G1319" s="497" t="s">
        <v>37</v>
      </c>
      <c r="H1319" s="497" t="s">
        <v>9</v>
      </c>
      <c r="I1319" s="499" t="s">
        <v>32</v>
      </c>
      <c r="J1319" s="463">
        <f t="shared" si="226"/>
        <v>0</v>
      </c>
      <c r="K1319" s="311" t="s">
        <v>1614</v>
      </c>
      <c r="L1319">
        <f t="shared" si="227"/>
        <v>6</v>
      </c>
      <c r="P1319" s="14">
        <f>'STable 3.2'!D35</f>
        <v>0</v>
      </c>
    </row>
    <row r="1320" spans="1:16" x14ac:dyDescent="0.2">
      <c r="A1320" s="361" t="str">
        <f>B1320&amp;"_"&amp;C1320&amp;"_"&amp;".... "&amp;D1320</f>
        <v>1319_T3.2_.... Interest (More than 3 to 6)</v>
      </c>
      <c r="B1320" s="366" t="s">
        <v>2342</v>
      </c>
      <c r="C1320" s="372" t="s">
        <v>17</v>
      </c>
      <c r="D1320" s="346" t="s">
        <v>3842</v>
      </c>
      <c r="E1320" s="500" t="str">
        <f>B1320&amp;"_"&amp;C1320&amp;"_"&amp;F1320&amp;", "&amp;G1320&amp;", "&amp;H1320&amp;", "&amp;I1320</f>
        <v>1319_T3.2_Central Bank, Debt securities, Interest, More than 3 to 6</v>
      </c>
      <c r="F1320" s="301" t="s">
        <v>55</v>
      </c>
      <c r="G1320" s="497" t="s">
        <v>37</v>
      </c>
      <c r="H1320" s="498" t="s">
        <v>10</v>
      </c>
      <c r="I1320" s="499" t="s">
        <v>32</v>
      </c>
      <c r="J1320" s="463">
        <f t="shared" si="226"/>
        <v>0</v>
      </c>
      <c r="K1320" s="311" t="s">
        <v>1621</v>
      </c>
      <c r="L1320">
        <f t="shared" si="227"/>
        <v>6</v>
      </c>
      <c r="P1320" s="14">
        <f>'STable 3.2'!D36</f>
        <v>0</v>
      </c>
    </row>
    <row r="1321" spans="1:16" x14ac:dyDescent="0.2">
      <c r="A1321" s="361" t="str">
        <f>B1321&amp;"_"&amp;C1321&amp;"_"&amp;".. "&amp;D1321</f>
        <v>1320_T3.2_.. Loans (More than 3 to 6)</v>
      </c>
      <c r="B1321" s="366" t="s">
        <v>2343</v>
      </c>
      <c r="C1321" s="372" t="s">
        <v>17</v>
      </c>
      <c r="D1321" s="345" t="s">
        <v>4089</v>
      </c>
      <c r="E1321" s="500" t="str">
        <f>B1321&amp;"_"&amp;C1321&amp;"_"&amp;F1321&amp;", "&amp;G1321&amp;", "&amp;I1321</f>
        <v>1320_T3.2_Central Bank, Loans, More than 3 to 6</v>
      </c>
      <c r="F1321" s="301" t="s">
        <v>55</v>
      </c>
      <c r="G1321" s="497" t="s">
        <v>2</v>
      </c>
      <c r="H1321" s="345"/>
      <c r="I1321" s="499" t="s">
        <v>32</v>
      </c>
      <c r="J1321" s="463">
        <f t="shared" si="226"/>
        <v>0</v>
      </c>
      <c r="K1321" s="311" t="s">
        <v>1628</v>
      </c>
      <c r="L1321">
        <f t="shared" si="227"/>
        <v>6</v>
      </c>
      <c r="P1321" s="14">
        <f>'STable 3.2'!D37</f>
        <v>0</v>
      </c>
    </row>
    <row r="1322" spans="1:16" x14ac:dyDescent="0.2">
      <c r="A1322" s="361" t="str">
        <f>B1322&amp;"_"&amp;C1322&amp;"_"&amp;".... "&amp;D1322</f>
        <v>1321_T3.2_.... Principal (More than 3 to 6)</v>
      </c>
      <c r="B1322" s="366" t="s">
        <v>2344</v>
      </c>
      <c r="C1322" s="372" t="s">
        <v>17</v>
      </c>
      <c r="D1322" s="346" t="s">
        <v>3841</v>
      </c>
      <c r="E1322" s="500" t="str">
        <f>B1322&amp;"_"&amp;C1322&amp;"_"&amp;F1322&amp;", "&amp;G1322&amp;", "&amp;H1322&amp;", "&amp;I1322</f>
        <v>1321_T3.2_Central Bank, Loans, Principal, More than 3 to 6</v>
      </c>
      <c r="F1322" s="301" t="s">
        <v>55</v>
      </c>
      <c r="G1322" s="497" t="s">
        <v>2</v>
      </c>
      <c r="H1322" s="497" t="s">
        <v>9</v>
      </c>
      <c r="I1322" s="499" t="s">
        <v>32</v>
      </c>
      <c r="J1322" s="463">
        <f t="shared" si="226"/>
        <v>0</v>
      </c>
      <c r="K1322" s="311" t="s">
        <v>1635</v>
      </c>
      <c r="L1322">
        <f t="shared" si="227"/>
        <v>6</v>
      </c>
      <c r="P1322" s="14">
        <f>'STable 3.2'!D38</f>
        <v>0</v>
      </c>
    </row>
    <row r="1323" spans="1:16" x14ac:dyDescent="0.2">
      <c r="A1323" s="361" t="str">
        <f>B1323&amp;"_"&amp;C1323&amp;"_"&amp;".... "&amp;D1323</f>
        <v>1322_T3.2_.... Interest (More than 3 to 6)</v>
      </c>
      <c r="B1323" s="366" t="s">
        <v>2345</v>
      </c>
      <c r="C1323" s="372" t="s">
        <v>17</v>
      </c>
      <c r="D1323" s="346" t="s">
        <v>3842</v>
      </c>
      <c r="E1323" s="500" t="str">
        <f>B1323&amp;"_"&amp;C1323&amp;"_"&amp;F1323&amp;", "&amp;G1323&amp;", "&amp;H1323&amp;", "&amp;I1323</f>
        <v>1322_T3.2_Central Bank, Loans, Interest, More than 3 to 6</v>
      </c>
      <c r="F1323" s="301" t="s">
        <v>55</v>
      </c>
      <c r="G1323" s="497" t="s">
        <v>2</v>
      </c>
      <c r="H1323" s="498" t="s">
        <v>10</v>
      </c>
      <c r="I1323" s="499" t="s">
        <v>32</v>
      </c>
      <c r="J1323" s="463">
        <f t="shared" si="226"/>
        <v>0</v>
      </c>
      <c r="K1323" s="311" t="s">
        <v>1642</v>
      </c>
      <c r="L1323">
        <f t="shared" si="227"/>
        <v>6</v>
      </c>
      <c r="P1323" s="14">
        <f>'STable 3.2'!D39</f>
        <v>0</v>
      </c>
    </row>
    <row r="1324" spans="1:16" x14ac:dyDescent="0.2">
      <c r="A1324" s="361" t="str">
        <f>B1324&amp;"_"&amp;C1324&amp;"_"&amp;".. "&amp;D1324</f>
        <v>1323_T3.2_.. Trade credit and advances (More than 3 to 6)</v>
      </c>
      <c r="B1324" s="366" t="s">
        <v>2346</v>
      </c>
      <c r="C1324" s="372" t="s">
        <v>17</v>
      </c>
      <c r="D1324" s="345" t="s">
        <v>4090</v>
      </c>
      <c r="E1324" s="500" t="str">
        <f>B1324&amp;"_"&amp;C1324&amp;"_"&amp;F1324&amp;", "&amp;G1324&amp;", "&amp;I1324</f>
        <v>1323_T3.2_Central Bank, Trade credit and advances, More than 3 to 6</v>
      </c>
      <c r="F1324" s="301" t="s">
        <v>55</v>
      </c>
      <c r="G1324" s="497" t="s">
        <v>38</v>
      </c>
      <c r="H1324" s="345"/>
      <c r="I1324" s="499" t="s">
        <v>32</v>
      </c>
      <c r="J1324" s="463">
        <f t="shared" si="226"/>
        <v>0</v>
      </c>
      <c r="K1324" s="311" t="s">
        <v>1649</v>
      </c>
      <c r="L1324">
        <f t="shared" si="227"/>
        <v>6</v>
      </c>
      <c r="P1324" s="14">
        <f>'STable 3.2'!D40</f>
        <v>0</v>
      </c>
    </row>
    <row r="1325" spans="1:16" x14ac:dyDescent="0.2">
      <c r="A1325" s="361" t="str">
        <f>B1325&amp;"_"&amp;C1325&amp;"_"&amp;".... "&amp;D1325</f>
        <v>1324_T3.2_.... Principal (More than 3 to 6)</v>
      </c>
      <c r="B1325" s="366" t="s">
        <v>2347</v>
      </c>
      <c r="C1325" s="372" t="s">
        <v>17</v>
      </c>
      <c r="D1325" s="346" t="s">
        <v>3841</v>
      </c>
      <c r="E1325" s="500" t="str">
        <f>B1325&amp;"_"&amp;C1325&amp;"_"&amp;F1325&amp;", "&amp;G1325&amp;", "&amp;H1325&amp;", "&amp;I1325</f>
        <v>1324_T3.2_Central Bank, Trade credit and advances, Principal, More than 3 to 6</v>
      </c>
      <c r="F1325" s="301" t="s">
        <v>55</v>
      </c>
      <c r="G1325" s="497" t="s">
        <v>38</v>
      </c>
      <c r="H1325" s="497" t="s">
        <v>9</v>
      </c>
      <c r="I1325" s="499" t="s">
        <v>32</v>
      </c>
      <c r="J1325" s="463">
        <f t="shared" si="226"/>
        <v>0</v>
      </c>
      <c r="K1325" s="311" t="s">
        <v>1656</v>
      </c>
      <c r="L1325">
        <f t="shared" si="227"/>
        <v>6</v>
      </c>
      <c r="P1325" s="14">
        <f>'STable 3.2'!D41</f>
        <v>0</v>
      </c>
    </row>
    <row r="1326" spans="1:16" x14ac:dyDescent="0.2">
      <c r="A1326" s="361" t="str">
        <f>B1326&amp;"_"&amp;C1326&amp;"_"&amp;".... "&amp;D1326</f>
        <v>1325_T3.2_.... Interest (More than 3 to 6)</v>
      </c>
      <c r="B1326" s="366" t="s">
        <v>2348</v>
      </c>
      <c r="C1326" s="372" t="s">
        <v>17</v>
      </c>
      <c r="D1326" s="346" t="s">
        <v>3842</v>
      </c>
      <c r="E1326" s="500" t="str">
        <f>B1326&amp;"_"&amp;C1326&amp;"_"&amp;F1326&amp;", "&amp;G1326&amp;", "&amp;H1326&amp;", "&amp;I1326</f>
        <v>1325_T3.2_Central Bank, Trade credit and advances, Interest, More than 3 to 6</v>
      </c>
      <c r="F1326" s="301" t="s">
        <v>55</v>
      </c>
      <c r="G1326" s="497" t="s">
        <v>38</v>
      </c>
      <c r="H1326" s="498" t="s">
        <v>10</v>
      </c>
      <c r="I1326" s="499" t="s">
        <v>32</v>
      </c>
      <c r="J1326" s="463">
        <f t="shared" si="226"/>
        <v>0</v>
      </c>
      <c r="K1326" s="311" t="s">
        <v>1663</v>
      </c>
      <c r="L1326">
        <f t="shared" si="227"/>
        <v>6</v>
      </c>
      <c r="P1326" s="14">
        <f>'STable 3.2'!D42</f>
        <v>0</v>
      </c>
    </row>
    <row r="1327" spans="1:16" x14ac:dyDescent="0.2">
      <c r="A1327" s="361" t="str">
        <f>B1327&amp;"_"&amp;C1327&amp;"_"&amp;".. "&amp;D1327</f>
        <v>1326_T3.2_.. Other debt liabilities 3/ 4/ (More than 3 to 6)</v>
      </c>
      <c r="B1327" s="366" t="s">
        <v>2349</v>
      </c>
      <c r="C1327" s="372" t="s">
        <v>17</v>
      </c>
      <c r="D1327" s="345" t="s">
        <v>4091</v>
      </c>
      <c r="E1327" s="500" t="str">
        <f>B1327&amp;"_"&amp;C1327&amp;"_"&amp;F1327&amp;", "&amp;G1327&amp;", "&amp;I1327</f>
        <v>1326_T3.2_Central Bank, Other debt liabilities, More than 3 to 6</v>
      </c>
      <c r="F1327" s="301" t="s">
        <v>55</v>
      </c>
      <c r="G1327" s="497" t="s">
        <v>4329</v>
      </c>
      <c r="H1327" s="345"/>
      <c r="I1327" s="499" t="s">
        <v>32</v>
      </c>
      <c r="J1327" s="463">
        <f t="shared" si="226"/>
        <v>0</v>
      </c>
      <c r="K1327" s="311" t="s">
        <v>1670</v>
      </c>
      <c r="L1327">
        <f t="shared" si="227"/>
        <v>6</v>
      </c>
      <c r="P1327" s="14">
        <f>'STable 3.2'!D43</f>
        <v>0</v>
      </c>
    </row>
    <row r="1328" spans="1:16" x14ac:dyDescent="0.2">
      <c r="A1328" s="361" t="str">
        <f>B1328&amp;"_"&amp;C1328&amp;"_"&amp;".... "&amp;D1328</f>
        <v>1327_T3.2_.... Principal (More than 3 to 6)</v>
      </c>
      <c r="B1328" s="366" t="s">
        <v>2350</v>
      </c>
      <c r="C1328" s="372" t="s">
        <v>17</v>
      </c>
      <c r="D1328" s="346" t="s">
        <v>3841</v>
      </c>
      <c r="E1328" s="500" t="str">
        <f>B1328&amp;"_"&amp;C1328&amp;"_"&amp;F1328&amp;", "&amp;G1328&amp;", "&amp;H1328&amp;", "&amp;I1328</f>
        <v>1327_T3.2_Central Bank, Other debt liabilities, Principal, More than 3 to 6</v>
      </c>
      <c r="F1328" s="301" t="s">
        <v>55</v>
      </c>
      <c r="G1328" s="497" t="s">
        <v>4329</v>
      </c>
      <c r="H1328" s="497" t="s">
        <v>9</v>
      </c>
      <c r="I1328" s="499" t="s">
        <v>32</v>
      </c>
      <c r="J1328" s="463">
        <f t="shared" si="226"/>
        <v>0</v>
      </c>
      <c r="K1328" s="311" t="s">
        <v>1677</v>
      </c>
      <c r="L1328">
        <f t="shared" si="227"/>
        <v>6</v>
      </c>
      <c r="P1328" s="14">
        <f>'STable 3.2'!D44</f>
        <v>0</v>
      </c>
    </row>
    <row r="1329" spans="1:16" x14ac:dyDescent="0.2">
      <c r="A1329" s="361" t="str">
        <f>B1329&amp;"_"&amp;C1329&amp;"_"&amp;".... "&amp;D1329</f>
        <v>1328_T3.2_.... Interest (More than 3 to 6)</v>
      </c>
      <c r="B1329" s="366" t="s">
        <v>2351</v>
      </c>
      <c r="C1329" s="372" t="s">
        <v>17</v>
      </c>
      <c r="D1329" s="346" t="s">
        <v>3842</v>
      </c>
      <c r="E1329" s="500" t="str">
        <f>B1329&amp;"_"&amp;C1329&amp;"_"&amp;F1329&amp;", "&amp;G1329&amp;", "&amp;H1329&amp;", "&amp;I1329</f>
        <v>1328_T3.2_Central Bank, Other debt liabilities, Interest, More than 3 to 6</v>
      </c>
      <c r="F1329" s="301" t="s">
        <v>55</v>
      </c>
      <c r="G1329" s="497" t="s">
        <v>4329</v>
      </c>
      <c r="H1329" s="498" t="s">
        <v>10</v>
      </c>
      <c r="I1329" s="499" t="s">
        <v>32</v>
      </c>
      <c r="J1329" s="463">
        <f t="shared" si="226"/>
        <v>0</v>
      </c>
      <c r="K1329" s="311" t="s">
        <v>1684</v>
      </c>
      <c r="L1329">
        <f t="shared" si="227"/>
        <v>6</v>
      </c>
      <c r="P1329" s="14">
        <f>'STable 3.2'!D45</f>
        <v>0</v>
      </c>
    </row>
    <row r="1330" spans="1:16" x14ac:dyDescent="0.2">
      <c r="A1330" s="361" t="str">
        <f>B1330&amp;"_"&amp;C1330&amp;"_"&amp;D1330</f>
        <v>1329_T3.2_Deposit-Taking Corporations, except the Central Bank (More than 3 to 6)</v>
      </c>
      <c r="B1330" s="366" t="s">
        <v>2352</v>
      </c>
      <c r="C1330" s="372" t="s">
        <v>17</v>
      </c>
      <c r="D1330" s="347" t="s">
        <v>3845</v>
      </c>
      <c r="E1330" s="500" t="str">
        <f>B1330&amp;"_"&amp;C1330&amp;"_"&amp;F1330&amp;", "&amp;I1330</f>
        <v>1329_T3.2_Deposit-Taking Corporations, except the Central Bank, More than 3 to 6</v>
      </c>
      <c r="F1330" s="347" t="s">
        <v>56</v>
      </c>
      <c r="G1330" s="347"/>
      <c r="H1330" s="347"/>
      <c r="I1330" s="499" t="s">
        <v>32</v>
      </c>
      <c r="J1330" s="463">
        <f t="shared" si="226"/>
        <v>0</v>
      </c>
      <c r="K1330" s="311" t="s">
        <v>1691</v>
      </c>
      <c r="L1330">
        <f t="shared" si="227"/>
        <v>6</v>
      </c>
      <c r="P1330" s="14">
        <f>'STable 3.2'!D46</f>
        <v>0</v>
      </c>
    </row>
    <row r="1331" spans="1:16" x14ac:dyDescent="0.2">
      <c r="A1331" s="361" t="str">
        <f>B1331&amp;"_"&amp;C1331&amp;"_"&amp;".. "&amp;D1331</f>
        <v>1330_T3.2_.. Currency and deposits (More than 3 to 6)</v>
      </c>
      <c r="B1331" s="366" t="s">
        <v>2353</v>
      </c>
      <c r="C1331" s="372" t="s">
        <v>17</v>
      </c>
      <c r="D1331" s="345" t="s">
        <v>4087</v>
      </c>
      <c r="E1331" s="500" t="str">
        <f>B1331&amp;"_"&amp;C1331&amp;"_"&amp;F1331&amp;", "&amp;G1331&amp;", "&amp;I1331</f>
        <v>1330_T3.2_Deposit-Taking Corporations, except the Central Bank, Currency and deposits, More than 3 to 6</v>
      </c>
      <c r="F1331" s="347" t="s">
        <v>56</v>
      </c>
      <c r="G1331" s="497" t="s">
        <v>203</v>
      </c>
      <c r="H1331" s="345"/>
      <c r="I1331" s="499" t="s">
        <v>32</v>
      </c>
      <c r="J1331" s="463">
        <f t="shared" si="226"/>
        <v>0</v>
      </c>
      <c r="K1331" s="311" t="s">
        <v>1698</v>
      </c>
      <c r="L1331">
        <f t="shared" si="227"/>
        <v>6</v>
      </c>
      <c r="P1331" s="14">
        <f>'STable 3.2'!D47</f>
        <v>0</v>
      </c>
    </row>
    <row r="1332" spans="1:16" x14ac:dyDescent="0.2">
      <c r="A1332" s="361" t="str">
        <f>B1332&amp;"_"&amp;C1332&amp;"_"&amp;".... "&amp;D1332</f>
        <v>1331_T3.2_.... Principal (More than 3 to 6)</v>
      </c>
      <c r="B1332" s="366" t="s">
        <v>2354</v>
      </c>
      <c r="C1332" s="372" t="s">
        <v>17</v>
      </c>
      <c r="D1332" s="346" t="s">
        <v>3841</v>
      </c>
      <c r="E1332" s="500" t="str">
        <f>B1332&amp;"_"&amp;C1332&amp;"_"&amp;F1332&amp;", "&amp;G1332&amp;", "&amp;H1332&amp;", "&amp;I1332</f>
        <v>1331_T3.2_Deposit-Taking Corporations, except the Central Bank, Currency and deposits, Principal, More than 3 to 6</v>
      </c>
      <c r="F1332" s="347" t="s">
        <v>56</v>
      </c>
      <c r="G1332" s="497" t="s">
        <v>203</v>
      </c>
      <c r="H1332" s="497" t="s">
        <v>9</v>
      </c>
      <c r="I1332" s="499" t="s">
        <v>32</v>
      </c>
      <c r="J1332" s="463">
        <f t="shared" si="226"/>
        <v>0</v>
      </c>
      <c r="K1332" s="311" t="s">
        <v>1705</v>
      </c>
      <c r="L1332">
        <f t="shared" si="227"/>
        <v>6</v>
      </c>
      <c r="P1332" s="14">
        <f>'STable 3.2'!D48</f>
        <v>0</v>
      </c>
    </row>
    <row r="1333" spans="1:16" x14ac:dyDescent="0.2">
      <c r="A1333" s="361" t="str">
        <f>B1333&amp;"_"&amp;C1333&amp;"_"&amp;".... "&amp;D1333</f>
        <v>1332_T3.2_.... Interest (More than 3 to 6)</v>
      </c>
      <c r="B1333" s="366" t="s">
        <v>2355</v>
      </c>
      <c r="C1333" s="372" t="s">
        <v>17</v>
      </c>
      <c r="D1333" s="346" t="s">
        <v>3842</v>
      </c>
      <c r="E1333" s="500" t="str">
        <f>B1333&amp;"_"&amp;C1333&amp;"_"&amp;F1333&amp;", "&amp;G1333&amp;", "&amp;H1333&amp;", "&amp;I1333</f>
        <v>1332_T3.2_Deposit-Taking Corporations, except the Central Bank, Currency and deposits, Interest, More than 3 to 6</v>
      </c>
      <c r="F1333" s="347" t="s">
        <v>56</v>
      </c>
      <c r="G1333" s="497" t="s">
        <v>203</v>
      </c>
      <c r="H1333" s="498" t="s">
        <v>10</v>
      </c>
      <c r="I1333" s="499" t="s">
        <v>32</v>
      </c>
      <c r="J1333" s="463">
        <f t="shared" si="226"/>
        <v>0</v>
      </c>
      <c r="K1333" s="311" t="s">
        <v>1712</v>
      </c>
      <c r="L1333">
        <f t="shared" si="227"/>
        <v>6</v>
      </c>
      <c r="P1333" s="14">
        <f>'STable 3.2'!D49</f>
        <v>0</v>
      </c>
    </row>
    <row r="1334" spans="1:16" x14ac:dyDescent="0.2">
      <c r="A1334" s="361" t="str">
        <f>B1334&amp;"_"&amp;C1334&amp;"_"&amp;".. "&amp;D1334</f>
        <v>1333_T3.2_.. Debt securities (More than 3 to 6)</v>
      </c>
      <c r="B1334" s="366" t="s">
        <v>2356</v>
      </c>
      <c r="C1334" s="372" t="s">
        <v>17</v>
      </c>
      <c r="D1334" s="345" t="s">
        <v>4088</v>
      </c>
      <c r="E1334" s="500" t="str">
        <f>B1334&amp;"_"&amp;C1334&amp;"_"&amp;F1334&amp;", "&amp;G1334&amp;", "&amp;I1334</f>
        <v>1333_T3.2_Deposit-Taking Corporations, except the Central Bank, Debt securities, More than 3 to 6</v>
      </c>
      <c r="F1334" s="347" t="s">
        <v>56</v>
      </c>
      <c r="G1334" s="497" t="s">
        <v>37</v>
      </c>
      <c r="H1334" s="345"/>
      <c r="I1334" s="499" t="s">
        <v>32</v>
      </c>
      <c r="J1334" s="463">
        <f t="shared" si="226"/>
        <v>0</v>
      </c>
      <c r="K1334" s="311" t="s">
        <v>1719</v>
      </c>
      <c r="L1334">
        <f t="shared" si="227"/>
        <v>6</v>
      </c>
      <c r="P1334" s="14">
        <f>'STable 3.2'!D50</f>
        <v>0</v>
      </c>
    </row>
    <row r="1335" spans="1:16" x14ac:dyDescent="0.2">
      <c r="A1335" s="361" t="str">
        <f>B1335&amp;"_"&amp;C1335&amp;"_"&amp;".... "&amp;D1335</f>
        <v>1334_T3.2_.... Principal (More than 3 to 6)</v>
      </c>
      <c r="B1335" s="366" t="s">
        <v>2357</v>
      </c>
      <c r="C1335" s="372" t="s">
        <v>17</v>
      </c>
      <c r="D1335" s="346" t="s">
        <v>3841</v>
      </c>
      <c r="E1335" s="500" t="str">
        <f>B1335&amp;"_"&amp;C1335&amp;"_"&amp;F1335&amp;", "&amp;G1335&amp;", "&amp;H1335&amp;", "&amp;I1335</f>
        <v>1334_T3.2_Deposit-Taking Corporations, except the Central Bank, Debt securities, Principal, More than 3 to 6</v>
      </c>
      <c r="F1335" s="347" t="s">
        <v>56</v>
      </c>
      <c r="G1335" s="497" t="s">
        <v>37</v>
      </c>
      <c r="H1335" s="497" t="s">
        <v>9</v>
      </c>
      <c r="I1335" s="499" t="s">
        <v>32</v>
      </c>
      <c r="J1335" s="463">
        <f t="shared" si="226"/>
        <v>0</v>
      </c>
      <c r="K1335" s="311" t="s">
        <v>1726</v>
      </c>
      <c r="L1335">
        <f t="shared" si="227"/>
        <v>6</v>
      </c>
      <c r="P1335" s="14">
        <f>'STable 3.2'!D51</f>
        <v>0</v>
      </c>
    </row>
    <row r="1336" spans="1:16" x14ac:dyDescent="0.2">
      <c r="A1336" s="361" t="str">
        <f>B1336&amp;"_"&amp;C1336&amp;"_"&amp;".... "&amp;D1336</f>
        <v>1335_T3.2_.... Interest (More than 3 to 6)</v>
      </c>
      <c r="B1336" s="366" t="s">
        <v>2358</v>
      </c>
      <c r="C1336" s="372" t="s">
        <v>17</v>
      </c>
      <c r="D1336" s="346" t="s">
        <v>3842</v>
      </c>
      <c r="E1336" s="500" t="str">
        <f>B1336&amp;"_"&amp;C1336&amp;"_"&amp;F1336&amp;", "&amp;G1336&amp;", "&amp;H1336&amp;", "&amp;I1336</f>
        <v>1335_T3.2_Deposit-Taking Corporations, except the Central Bank, Debt securities, Interest, More than 3 to 6</v>
      </c>
      <c r="F1336" s="347" t="s">
        <v>56</v>
      </c>
      <c r="G1336" s="497" t="s">
        <v>37</v>
      </c>
      <c r="H1336" s="498" t="s">
        <v>10</v>
      </c>
      <c r="I1336" s="499" t="s">
        <v>32</v>
      </c>
      <c r="J1336" s="463">
        <f t="shared" si="226"/>
        <v>0</v>
      </c>
      <c r="K1336" s="311" t="s">
        <v>1733</v>
      </c>
      <c r="L1336">
        <f t="shared" si="227"/>
        <v>6</v>
      </c>
      <c r="P1336" s="14">
        <f>'STable 3.2'!D52</f>
        <v>0</v>
      </c>
    </row>
    <row r="1337" spans="1:16" x14ac:dyDescent="0.2">
      <c r="A1337" s="361" t="str">
        <f>B1337&amp;"_"&amp;C1337&amp;"_"&amp;".. "&amp;D1337</f>
        <v>1336_T3.2_.. Loans (More than 3 to 6)</v>
      </c>
      <c r="B1337" s="366" t="s">
        <v>2359</v>
      </c>
      <c r="C1337" s="372" t="s">
        <v>17</v>
      </c>
      <c r="D1337" s="345" t="s">
        <v>4089</v>
      </c>
      <c r="E1337" s="500" t="str">
        <f>B1337&amp;"_"&amp;C1337&amp;"_"&amp;F1337&amp;", "&amp;G1337&amp;", "&amp;I1337</f>
        <v>1336_T3.2_Deposit-Taking Corporations, except the Central Bank, Loans, More than 3 to 6</v>
      </c>
      <c r="F1337" s="347" t="s">
        <v>56</v>
      </c>
      <c r="G1337" s="497" t="s">
        <v>2</v>
      </c>
      <c r="H1337" s="345"/>
      <c r="I1337" s="499" t="s">
        <v>32</v>
      </c>
      <c r="J1337" s="463">
        <f t="shared" si="226"/>
        <v>0</v>
      </c>
      <c r="K1337" s="311" t="s">
        <v>1740</v>
      </c>
      <c r="L1337">
        <f t="shared" si="227"/>
        <v>6</v>
      </c>
      <c r="P1337" s="14">
        <f>'STable 3.2'!D53</f>
        <v>0</v>
      </c>
    </row>
    <row r="1338" spans="1:16" x14ac:dyDescent="0.2">
      <c r="A1338" s="361" t="str">
        <f>B1338&amp;"_"&amp;C1338&amp;"_"&amp;".... "&amp;D1338</f>
        <v>1337_T3.2_.... Principal (More than 3 to 6)</v>
      </c>
      <c r="B1338" s="366" t="s">
        <v>2360</v>
      </c>
      <c r="C1338" s="372" t="s">
        <v>17</v>
      </c>
      <c r="D1338" s="346" t="s">
        <v>3841</v>
      </c>
      <c r="E1338" s="500" t="str">
        <f>B1338&amp;"_"&amp;C1338&amp;"_"&amp;F1338&amp;", "&amp;G1338&amp;", "&amp;H1338&amp;", "&amp;I1338</f>
        <v>1337_T3.2_Deposit-Taking Corporations, except the Central Bank, Loans, Principal, More than 3 to 6</v>
      </c>
      <c r="F1338" s="347" t="s">
        <v>56</v>
      </c>
      <c r="G1338" s="497" t="s">
        <v>2</v>
      </c>
      <c r="H1338" s="497" t="s">
        <v>9</v>
      </c>
      <c r="I1338" s="499" t="s">
        <v>32</v>
      </c>
      <c r="J1338" s="463">
        <f t="shared" si="226"/>
        <v>0</v>
      </c>
      <c r="K1338" s="311" t="s">
        <v>1747</v>
      </c>
      <c r="L1338">
        <f t="shared" si="227"/>
        <v>6</v>
      </c>
      <c r="P1338" s="14">
        <f>'STable 3.2'!D54</f>
        <v>0</v>
      </c>
    </row>
    <row r="1339" spans="1:16" x14ac:dyDescent="0.2">
      <c r="A1339" s="361" t="str">
        <f>B1339&amp;"_"&amp;C1339&amp;"_"&amp;".... "&amp;D1339</f>
        <v>1338_T3.2_.... Interest (More than 3 to 6)</v>
      </c>
      <c r="B1339" s="366" t="s">
        <v>2361</v>
      </c>
      <c r="C1339" s="372" t="s">
        <v>17</v>
      </c>
      <c r="D1339" s="346" t="s">
        <v>3842</v>
      </c>
      <c r="E1339" s="500" t="str">
        <f>B1339&amp;"_"&amp;C1339&amp;"_"&amp;F1339&amp;", "&amp;G1339&amp;", "&amp;H1339&amp;", "&amp;I1339</f>
        <v>1338_T3.2_Deposit-Taking Corporations, except the Central Bank, Loans, Interest, More than 3 to 6</v>
      </c>
      <c r="F1339" s="347" t="s">
        <v>56</v>
      </c>
      <c r="G1339" s="497" t="s">
        <v>2</v>
      </c>
      <c r="H1339" s="498" t="s">
        <v>10</v>
      </c>
      <c r="I1339" s="499" t="s">
        <v>32</v>
      </c>
      <c r="J1339" s="463">
        <f t="shared" si="226"/>
        <v>0</v>
      </c>
      <c r="K1339" s="311" t="s">
        <v>1754</v>
      </c>
      <c r="L1339">
        <f t="shared" si="227"/>
        <v>6</v>
      </c>
      <c r="P1339" s="14">
        <f>'STable 3.2'!D55</f>
        <v>0</v>
      </c>
    </row>
    <row r="1340" spans="1:16" x14ac:dyDescent="0.2">
      <c r="A1340" s="361" t="str">
        <f>B1340&amp;"_"&amp;C1340&amp;"_"&amp;".. "&amp;D1340</f>
        <v>1339_T3.2_.. Trade credit and advances (More than 3 to 6)</v>
      </c>
      <c r="B1340" s="366" t="s">
        <v>2362</v>
      </c>
      <c r="C1340" s="372" t="s">
        <v>17</v>
      </c>
      <c r="D1340" s="345" t="s">
        <v>4090</v>
      </c>
      <c r="E1340" s="500" t="str">
        <f>B1340&amp;"_"&amp;C1340&amp;"_"&amp;F1340&amp;", "&amp;G1340&amp;", "&amp;I1340</f>
        <v>1339_T3.2_Deposit-Taking Corporations, except the Central Bank, Trade credit and advances, More than 3 to 6</v>
      </c>
      <c r="F1340" s="347" t="s">
        <v>56</v>
      </c>
      <c r="G1340" s="497" t="s">
        <v>38</v>
      </c>
      <c r="H1340" s="345"/>
      <c r="I1340" s="499" t="s">
        <v>32</v>
      </c>
      <c r="J1340" s="463">
        <f t="shared" si="226"/>
        <v>0</v>
      </c>
      <c r="K1340" s="311" t="s">
        <v>1761</v>
      </c>
      <c r="L1340">
        <f t="shared" si="227"/>
        <v>6</v>
      </c>
      <c r="P1340" s="14">
        <f>'STable 3.2'!D56</f>
        <v>0</v>
      </c>
    </row>
    <row r="1341" spans="1:16" x14ac:dyDescent="0.2">
      <c r="A1341" s="361" t="str">
        <f>B1341&amp;"_"&amp;C1341&amp;"_"&amp;".... "&amp;D1341</f>
        <v>1340_T3.2_.... Principal (More than 3 to 6)</v>
      </c>
      <c r="B1341" s="366" t="s">
        <v>2363</v>
      </c>
      <c r="C1341" s="372" t="s">
        <v>17</v>
      </c>
      <c r="D1341" s="346" t="s">
        <v>3841</v>
      </c>
      <c r="E1341" s="500" t="str">
        <f>B1341&amp;"_"&amp;C1341&amp;"_"&amp;F1341&amp;", "&amp;G1341&amp;", "&amp;H1341&amp;", "&amp;I1341</f>
        <v>1340_T3.2_Deposit-Taking Corporations, except the Central Bank, Trade credit and advances, Principal, More than 3 to 6</v>
      </c>
      <c r="F1341" s="347" t="s">
        <v>56</v>
      </c>
      <c r="G1341" s="497" t="s">
        <v>38</v>
      </c>
      <c r="H1341" s="497" t="s">
        <v>9</v>
      </c>
      <c r="I1341" s="499" t="s">
        <v>32</v>
      </c>
      <c r="J1341" s="463">
        <f t="shared" si="226"/>
        <v>0</v>
      </c>
      <c r="K1341" s="311" t="s">
        <v>1768</v>
      </c>
      <c r="L1341">
        <f t="shared" si="227"/>
        <v>6</v>
      </c>
      <c r="P1341" s="14">
        <f>'STable 3.2'!D57</f>
        <v>0</v>
      </c>
    </row>
    <row r="1342" spans="1:16" x14ac:dyDescent="0.2">
      <c r="A1342" s="361" t="str">
        <f>B1342&amp;"_"&amp;C1342&amp;"_"&amp;".... "&amp;D1342</f>
        <v>1341_T3.2_.... Interest (More than 3 to 6)</v>
      </c>
      <c r="B1342" s="366" t="s">
        <v>2364</v>
      </c>
      <c r="C1342" s="372" t="s">
        <v>17</v>
      </c>
      <c r="D1342" s="346" t="s">
        <v>3842</v>
      </c>
      <c r="E1342" s="500" t="str">
        <f>B1342&amp;"_"&amp;C1342&amp;"_"&amp;F1342&amp;", "&amp;G1342&amp;", "&amp;H1342&amp;", "&amp;I1342</f>
        <v>1341_T3.2_Deposit-Taking Corporations, except the Central Bank, Trade credit and advances, Interest, More than 3 to 6</v>
      </c>
      <c r="F1342" s="347" t="s">
        <v>56</v>
      </c>
      <c r="G1342" s="497" t="s">
        <v>38</v>
      </c>
      <c r="H1342" s="498" t="s">
        <v>10</v>
      </c>
      <c r="I1342" s="499" t="s">
        <v>32</v>
      </c>
      <c r="J1342" s="463">
        <f t="shared" si="226"/>
        <v>0</v>
      </c>
      <c r="K1342" s="311" t="s">
        <v>1775</v>
      </c>
      <c r="L1342">
        <f t="shared" si="227"/>
        <v>6</v>
      </c>
      <c r="P1342" s="14">
        <f>'STable 3.2'!D58</f>
        <v>0</v>
      </c>
    </row>
    <row r="1343" spans="1:16" x14ac:dyDescent="0.2">
      <c r="A1343" s="361" t="str">
        <f>B1343&amp;"_"&amp;C1343&amp;"_"&amp;".. "&amp;D1343</f>
        <v>1342_T3.2_.. Other debt liabilities 3/ 4/ (More than 3 to 6)</v>
      </c>
      <c r="B1343" s="366" t="s">
        <v>2365</v>
      </c>
      <c r="C1343" s="372" t="s">
        <v>17</v>
      </c>
      <c r="D1343" s="345" t="s">
        <v>4091</v>
      </c>
      <c r="E1343" s="500" t="str">
        <f>B1343&amp;"_"&amp;C1343&amp;"_"&amp;F1343&amp;", "&amp;G1343&amp;", "&amp;I1343</f>
        <v>1342_T3.2_Deposit-Taking Corporations, except the Central Bank, Other debt liabilities, More than 3 to 6</v>
      </c>
      <c r="F1343" s="347" t="s">
        <v>56</v>
      </c>
      <c r="G1343" s="497" t="s">
        <v>4329</v>
      </c>
      <c r="H1343" s="345"/>
      <c r="I1343" s="499" t="s">
        <v>32</v>
      </c>
      <c r="J1343" s="463">
        <f t="shared" si="226"/>
        <v>0</v>
      </c>
      <c r="K1343" s="311" t="s">
        <v>1782</v>
      </c>
      <c r="L1343">
        <f t="shared" si="227"/>
        <v>6</v>
      </c>
      <c r="P1343" s="14">
        <f>'STable 3.2'!D59</f>
        <v>0</v>
      </c>
    </row>
    <row r="1344" spans="1:16" x14ac:dyDescent="0.2">
      <c r="A1344" s="361" t="str">
        <f>B1344&amp;"_"&amp;C1344&amp;"_"&amp;".... "&amp;D1344</f>
        <v>1343_T3.2_.... Principal (More than 3 to 6)</v>
      </c>
      <c r="B1344" s="366" t="s">
        <v>2366</v>
      </c>
      <c r="C1344" s="372" t="s">
        <v>17</v>
      </c>
      <c r="D1344" s="346" t="s">
        <v>3841</v>
      </c>
      <c r="E1344" s="500" t="str">
        <f>B1344&amp;"_"&amp;C1344&amp;"_"&amp;F1344&amp;", "&amp;G1344&amp;", "&amp;H1344&amp;", "&amp;I1344</f>
        <v>1343_T3.2_Deposit-Taking Corporations, except the Central Bank, Other debt liabilities, Principal, More than 3 to 6</v>
      </c>
      <c r="F1344" s="347" t="s">
        <v>56</v>
      </c>
      <c r="G1344" s="497" t="s">
        <v>4329</v>
      </c>
      <c r="H1344" s="497" t="s">
        <v>9</v>
      </c>
      <c r="I1344" s="499" t="s">
        <v>32</v>
      </c>
      <c r="J1344" s="463">
        <f t="shared" si="226"/>
        <v>0</v>
      </c>
      <c r="K1344" s="311" t="s">
        <v>1789</v>
      </c>
      <c r="L1344">
        <f t="shared" si="227"/>
        <v>6</v>
      </c>
      <c r="P1344" s="14">
        <f>'STable 3.2'!D60</f>
        <v>0</v>
      </c>
    </row>
    <row r="1345" spans="1:16" x14ac:dyDescent="0.2">
      <c r="A1345" s="361" t="str">
        <f>B1345&amp;"_"&amp;C1345&amp;"_"&amp;".... "&amp;D1345</f>
        <v>1344_T3.2_.... Interest (More than 3 to 6)</v>
      </c>
      <c r="B1345" s="366" t="s">
        <v>2367</v>
      </c>
      <c r="C1345" s="372" t="s">
        <v>17</v>
      </c>
      <c r="D1345" s="346" t="s">
        <v>3842</v>
      </c>
      <c r="E1345" s="500" t="str">
        <f>B1345&amp;"_"&amp;C1345&amp;"_"&amp;F1345&amp;", "&amp;G1345&amp;", "&amp;H1345&amp;", "&amp;I1345</f>
        <v>1344_T3.2_Deposit-Taking Corporations, except the Central Bank, Other debt liabilities, Interest, More than 3 to 6</v>
      </c>
      <c r="F1345" s="347" t="s">
        <v>56</v>
      </c>
      <c r="G1345" s="497" t="s">
        <v>4329</v>
      </c>
      <c r="H1345" s="498" t="s">
        <v>10</v>
      </c>
      <c r="I1345" s="499" t="s">
        <v>32</v>
      </c>
      <c r="J1345" s="463">
        <f t="shared" si="226"/>
        <v>0</v>
      </c>
      <c r="K1345" s="311" t="s">
        <v>1796</v>
      </c>
      <c r="L1345">
        <f t="shared" si="227"/>
        <v>6</v>
      </c>
      <c r="P1345" s="14">
        <f>'STable 3.2'!D61</f>
        <v>0</v>
      </c>
    </row>
    <row r="1346" spans="1:16" x14ac:dyDescent="0.2">
      <c r="A1346" s="361" t="str">
        <f>B1346&amp;"_"&amp;C1346&amp;"_"&amp;D1346</f>
        <v>1345_T3.2_Other Sectors (More than 3 to 6)</v>
      </c>
      <c r="B1346" s="366" t="s">
        <v>2368</v>
      </c>
      <c r="C1346" s="372" t="s">
        <v>17</v>
      </c>
      <c r="D1346" s="348" t="s">
        <v>3846</v>
      </c>
      <c r="E1346" s="500" t="str">
        <f>B1346&amp;"_"&amp;C1346&amp;"_"&amp;F1346&amp;", "&amp;I1346</f>
        <v>1345_T3.2_Other Sectors, More than 3 to 6</v>
      </c>
      <c r="F1346" s="348" t="s">
        <v>57</v>
      </c>
      <c r="G1346" s="348"/>
      <c r="H1346" s="348"/>
      <c r="I1346" s="499" t="s">
        <v>32</v>
      </c>
      <c r="J1346" s="463">
        <f t="shared" si="226"/>
        <v>0</v>
      </c>
      <c r="K1346" s="311" t="s">
        <v>1803</v>
      </c>
      <c r="L1346">
        <f t="shared" si="227"/>
        <v>6</v>
      </c>
      <c r="P1346" s="14">
        <f>'STable 3.2'!D62</f>
        <v>0</v>
      </c>
    </row>
    <row r="1347" spans="1:16" x14ac:dyDescent="0.2">
      <c r="A1347" s="361" t="str">
        <f>B1347&amp;"_"&amp;C1347&amp;"_"&amp;".. "&amp;D1347</f>
        <v>1346_T3.2_.. Currency and deposits (More than 3 to 6)</v>
      </c>
      <c r="B1347" s="366" t="s">
        <v>2369</v>
      </c>
      <c r="C1347" s="372" t="s">
        <v>17</v>
      </c>
      <c r="D1347" s="345" t="s">
        <v>4087</v>
      </c>
      <c r="E1347" s="500" t="str">
        <f>B1347&amp;"_"&amp;C1347&amp;"_"&amp;F1347&amp;", "&amp;G1347&amp;", "&amp;I1347</f>
        <v>1346_T3.2_Other Sectors, Currency and deposits, More than 3 to 6</v>
      </c>
      <c r="F1347" s="348" t="s">
        <v>57</v>
      </c>
      <c r="G1347" s="497" t="s">
        <v>203</v>
      </c>
      <c r="H1347" s="345"/>
      <c r="I1347" s="499" t="s">
        <v>32</v>
      </c>
      <c r="J1347" s="463">
        <f t="shared" si="226"/>
        <v>0</v>
      </c>
      <c r="K1347" s="311" t="s">
        <v>1810</v>
      </c>
      <c r="L1347">
        <f t="shared" si="227"/>
        <v>6</v>
      </c>
      <c r="P1347" s="14">
        <f>'STable 3.2'!D63</f>
        <v>0</v>
      </c>
    </row>
    <row r="1348" spans="1:16" x14ac:dyDescent="0.2">
      <c r="A1348" s="361" t="str">
        <f>B1348&amp;"_"&amp;C1348&amp;"_"&amp;".... "&amp;D1348</f>
        <v>1347_T3.2_.... Principal (More than 3 to 6)</v>
      </c>
      <c r="B1348" s="366" t="s">
        <v>2370</v>
      </c>
      <c r="C1348" s="372" t="s">
        <v>17</v>
      </c>
      <c r="D1348" s="346" t="s">
        <v>3841</v>
      </c>
      <c r="E1348" s="500" t="str">
        <f>B1348&amp;"_"&amp;C1348&amp;"_"&amp;F1348&amp;", "&amp;G1348&amp;", "&amp;H1348&amp;", "&amp;I1348</f>
        <v>1347_T3.2_Other Sectors, Currency and deposits, Principal, More than 3 to 6</v>
      </c>
      <c r="F1348" s="348" t="s">
        <v>57</v>
      </c>
      <c r="G1348" s="497" t="s">
        <v>203</v>
      </c>
      <c r="H1348" s="497" t="s">
        <v>9</v>
      </c>
      <c r="I1348" s="499" t="s">
        <v>32</v>
      </c>
      <c r="J1348" s="463">
        <f t="shared" ref="J1348:J1411" si="229">J1347</f>
        <v>0</v>
      </c>
      <c r="K1348" s="311" t="s">
        <v>1817</v>
      </c>
      <c r="L1348">
        <f t="shared" ref="L1348:L1411" si="230">L1347</f>
        <v>6</v>
      </c>
      <c r="P1348" s="14">
        <f>'STable 3.2'!D64</f>
        <v>0</v>
      </c>
    </row>
    <row r="1349" spans="1:16" x14ac:dyDescent="0.2">
      <c r="A1349" s="361" t="str">
        <f>B1349&amp;"_"&amp;C1349&amp;"_"&amp;".... "&amp;D1349</f>
        <v>1348_T3.2_.... Interest (More than 3 to 6)</v>
      </c>
      <c r="B1349" s="366" t="s">
        <v>2371</v>
      </c>
      <c r="C1349" s="372" t="s">
        <v>17</v>
      </c>
      <c r="D1349" s="346" t="s">
        <v>3842</v>
      </c>
      <c r="E1349" s="500" t="str">
        <f>B1349&amp;"_"&amp;C1349&amp;"_"&amp;F1349&amp;", "&amp;G1349&amp;", "&amp;H1349&amp;", "&amp;I1349</f>
        <v>1348_T3.2_Other Sectors, Currency and deposits, Interest, More than 3 to 6</v>
      </c>
      <c r="F1349" s="348" t="s">
        <v>57</v>
      </c>
      <c r="G1349" s="497" t="s">
        <v>203</v>
      </c>
      <c r="H1349" s="498" t="s">
        <v>10</v>
      </c>
      <c r="I1349" s="499" t="s">
        <v>32</v>
      </c>
      <c r="J1349" s="463">
        <f t="shared" si="229"/>
        <v>0</v>
      </c>
      <c r="K1349" s="311" t="s">
        <v>1824</v>
      </c>
      <c r="L1349">
        <f t="shared" si="230"/>
        <v>6</v>
      </c>
      <c r="P1349" s="14">
        <f>'STable 3.2'!D65</f>
        <v>0</v>
      </c>
    </row>
    <row r="1350" spans="1:16" x14ac:dyDescent="0.2">
      <c r="A1350" s="361" t="str">
        <f>B1350&amp;"_"&amp;C1350&amp;"_"&amp;".. "&amp;D1350</f>
        <v>1349_T3.2_.. Debt securities (More than 3 to 6)</v>
      </c>
      <c r="B1350" s="366" t="s">
        <v>2372</v>
      </c>
      <c r="C1350" s="372" t="s">
        <v>17</v>
      </c>
      <c r="D1350" s="345" t="s">
        <v>4088</v>
      </c>
      <c r="E1350" s="500" t="str">
        <f>B1350&amp;"_"&amp;C1350&amp;"_"&amp;F1350&amp;", "&amp;G1350&amp;", "&amp;I1350</f>
        <v>1349_T3.2_Other Sectors, Debt securities, More than 3 to 6</v>
      </c>
      <c r="F1350" s="348" t="s">
        <v>57</v>
      </c>
      <c r="G1350" s="497" t="s">
        <v>37</v>
      </c>
      <c r="H1350" s="345"/>
      <c r="I1350" s="499" t="s">
        <v>32</v>
      </c>
      <c r="J1350" s="463">
        <f t="shared" si="229"/>
        <v>0</v>
      </c>
      <c r="K1350" s="311" t="s">
        <v>1831</v>
      </c>
      <c r="L1350">
        <f t="shared" si="230"/>
        <v>6</v>
      </c>
      <c r="P1350" s="14">
        <f>'STable 3.2'!D66</f>
        <v>0</v>
      </c>
    </row>
    <row r="1351" spans="1:16" x14ac:dyDescent="0.2">
      <c r="A1351" s="361" t="str">
        <f>B1351&amp;"_"&amp;C1351&amp;"_"&amp;".... "&amp;D1351</f>
        <v>1350_T3.2_.... Principal (More than 3 to 6)</v>
      </c>
      <c r="B1351" s="366" t="s">
        <v>2373</v>
      </c>
      <c r="C1351" s="372" t="s">
        <v>17</v>
      </c>
      <c r="D1351" s="346" t="s">
        <v>3841</v>
      </c>
      <c r="E1351" s="500" t="str">
        <f>B1351&amp;"_"&amp;C1351&amp;"_"&amp;F1351&amp;", "&amp;G1351&amp;", "&amp;H1351&amp;", "&amp;I1351</f>
        <v>1350_T3.2_Other Sectors, Debt securities, Principal, More than 3 to 6</v>
      </c>
      <c r="F1351" s="348" t="s">
        <v>57</v>
      </c>
      <c r="G1351" s="497" t="s">
        <v>37</v>
      </c>
      <c r="H1351" s="497" t="s">
        <v>9</v>
      </c>
      <c r="I1351" s="499" t="s">
        <v>32</v>
      </c>
      <c r="J1351" s="463">
        <f t="shared" si="229"/>
        <v>0</v>
      </c>
      <c r="K1351" s="311" t="s">
        <v>1838</v>
      </c>
      <c r="L1351">
        <f t="shared" si="230"/>
        <v>6</v>
      </c>
      <c r="P1351" s="14">
        <f>'STable 3.2'!D67</f>
        <v>0</v>
      </c>
    </row>
    <row r="1352" spans="1:16" x14ac:dyDescent="0.2">
      <c r="A1352" s="361" t="str">
        <f>B1352&amp;"_"&amp;C1352&amp;"_"&amp;".... "&amp;D1352</f>
        <v>1351_T3.2_.... Interest (More than 3 to 6)</v>
      </c>
      <c r="B1352" s="366" t="s">
        <v>2374</v>
      </c>
      <c r="C1352" s="372" t="s">
        <v>17</v>
      </c>
      <c r="D1352" s="346" t="s">
        <v>3842</v>
      </c>
      <c r="E1352" s="500" t="str">
        <f>B1352&amp;"_"&amp;C1352&amp;"_"&amp;F1352&amp;", "&amp;G1352&amp;", "&amp;H1352&amp;", "&amp;I1352</f>
        <v>1351_T3.2_Other Sectors, Debt securities, Interest, More than 3 to 6</v>
      </c>
      <c r="F1352" s="348" t="s">
        <v>57</v>
      </c>
      <c r="G1352" s="497" t="s">
        <v>37</v>
      </c>
      <c r="H1352" s="498" t="s">
        <v>10</v>
      </c>
      <c r="I1352" s="499" t="s">
        <v>32</v>
      </c>
      <c r="J1352" s="463">
        <f t="shared" si="229"/>
        <v>0</v>
      </c>
      <c r="K1352" s="311" t="s">
        <v>1845</v>
      </c>
      <c r="L1352">
        <f t="shared" si="230"/>
        <v>6</v>
      </c>
      <c r="P1352" s="14">
        <f>'STable 3.2'!D68</f>
        <v>0</v>
      </c>
    </row>
    <row r="1353" spans="1:16" x14ac:dyDescent="0.2">
      <c r="A1353" s="361" t="str">
        <f>B1353&amp;"_"&amp;C1353&amp;"_"&amp;".. "&amp;D1353</f>
        <v>1352_T3.2_.. Loans (More than 3 to 6)</v>
      </c>
      <c r="B1353" s="366" t="s">
        <v>2375</v>
      </c>
      <c r="C1353" s="372" t="s">
        <v>17</v>
      </c>
      <c r="D1353" s="345" t="s">
        <v>4089</v>
      </c>
      <c r="E1353" s="500" t="str">
        <f>B1353&amp;"_"&amp;C1353&amp;"_"&amp;F1353&amp;", "&amp;G1353&amp;", "&amp;I1353</f>
        <v>1352_T3.2_Other Sectors, Loans, More than 3 to 6</v>
      </c>
      <c r="F1353" s="348" t="s">
        <v>57</v>
      </c>
      <c r="G1353" s="497" t="s">
        <v>2</v>
      </c>
      <c r="H1353" s="345"/>
      <c r="I1353" s="499" t="s">
        <v>32</v>
      </c>
      <c r="J1353" s="463">
        <f t="shared" si="229"/>
        <v>0</v>
      </c>
      <c r="K1353" s="311" t="s">
        <v>1852</v>
      </c>
      <c r="L1353">
        <f t="shared" si="230"/>
        <v>6</v>
      </c>
      <c r="P1353" s="14">
        <f>'STable 3.2'!D69</f>
        <v>0</v>
      </c>
    </row>
    <row r="1354" spans="1:16" x14ac:dyDescent="0.2">
      <c r="A1354" s="361" t="str">
        <f>B1354&amp;"_"&amp;C1354&amp;"_"&amp;".... "&amp;D1354</f>
        <v>1353_T3.2_.... Principal (More than 3 to 6)</v>
      </c>
      <c r="B1354" s="366" t="s">
        <v>2376</v>
      </c>
      <c r="C1354" s="372" t="s">
        <v>17</v>
      </c>
      <c r="D1354" s="346" t="s">
        <v>3841</v>
      </c>
      <c r="E1354" s="500" t="str">
        <f>B1354&amp;"_"&amp;C1354&amp;"_"&amp;F1354&amp;", "&amp;G1354&amp;", "&amp;H1354&amp;", "&amp;I1354</f>
        <v>1353_T3.2_Other Sectors, Loans, Principal, More than 3 to 6</v>
      </c>
      <c r="F1354" s="348" t="s">
        <v>57</v>
      </c>
      <c r="G1354" s="497" t="s">
        <v>2</v>
      </c>
      <c r="H1354" s="497" t="s">
        <v>9</v>
      </c>
      <c r="I1354" s="499" t="s">
        <v>32</v>
      </c>
      <c r="J1354" s="463">
        <f t="shared" si="229"/>
        <v>0</v>
      </c>
      <c r="K1354" s="311" t="s">
        <v>1859</v>
      </c>
      <c r="L1354">
        <f t="shared" si="230"/>
        <v>6</v>
      </c>
      <c r="P1354" s="14">
        <f>'STable 3.2'!D70</f>
        <v>0</v>
      </c>
    </row>
    <row r="1355" spans="1:16" x14ac:dyDescent="0.2">
      <c r="A1355" s="361" t="str">
        <f>B1355&amp;"_"&amp;C1355&amp;"_"&amp;".... "&amp;D1355</f>
        <v>1354_T3.2_.... Interest (More than 3 to 6)</v>
      </c>
      <c r="B1355" s="366" t="s">
        <v>2377</v>
      </c>
      <c r="C1355" s="372" t="s">
        <v>17</v>
      </c>
      <c r="D1355" s="346" t="s">
        <v>3842</v>
      </c>
      <c r="E1355" s="500" t="str">
        <f>B1355&amp;"_"&amp;C1355&amp;"_"&amp;F1355&amp;", "&amp;G1355&amp;", "&amp;H1355&amp;", "&amp;I1355</f>
        <v>1354_T3.2_Other Sectors, Loans, Interest, More than 3 to 6</v>
      </c>
      <c r="F1355" s="348" t="s">
        <v>57</v>
      </c>
      <c r="G1355" s="497" t="s">
        <v>2</v>
      </c>
      <c r="H1355" s="498" t="s">
        <v>10</v>
      </c>
      <c r="I1355" s="499" t="s">
        <v>32</v>
      </c>
      <c r="J1355" s="463">
        <f t="shared" si="229"/>
        <v>0</v>
      </c>
      <c r="K1355" s="311" t="s">
        <v>1866</v>
      </c>
      <c r="L1355">
        <f t="shared" si="230"/>
        <v>6</v>
      </c>
      <c r="P1355" s="14">
        <f>'STable 3.2'!D71</f>
        <v>0</v>
      </c>
    </row>
    <row r="1356" spans="1:16" x14ac:dyDescent="0.2">
      <c r="A1356" s="361" t="str">
        <f>B1356&amp;"_"&amp;C1356&amp;"_"&amp;".. "&amp;D1356</f>
        <v>1355_T3.2_.. Trade credit and advances (More than 3 to 6)</v>
      </c>
      <c r="B1356" s="366" t="s">
        <v>2378</v>
      </c>
      <c r="C1356" s="372" t="s">
        <v>17</v>
      </c>
      <c r="D1356" s="345" t="s">
        <v>4090</v>
      </c>
      <c r="E1356" s="500" t="str">
        <f>B1356&amp;"_"&amp;C1356&amp;"_"&amp;F1356&amp;", "&amp;G1356&amp;", "&amp;I1356</f>
        <v>1355_T3.2_Other Sectors, Trade credit and advances, More than 3 to 6</v>
      </c>
      <c r="F1356" s="348" t="s">
        <v>57</v>
      </c>
      <c r="G1356" s="497" t="s">
        <v>38</v>
      </c>
      <c r="H1356" s="345"/>
      <c r="I1356" s="499" t="s">
        <v>32</v>
      </c>
      <c r="J1356" s="463">
        <f t="shared" si="229"/>
        <v>0</v>
      </c>
      <c r="K1356" s="311" t="s">
        <v>1873</v>
      </c>
      <c r="L1356">
        <f t="shared" si="230"/>
        <v>6</v>
      </c>
      <c r="P1356" s="14">
        <f>'STable 3.2'!D72</f>
        <v>0</v>
      </c>
    </row>
    <row r="1357" spans="1:16" x14ac:dyDescent="0.2">
      <c r="A1357" s="361" t="str">
        <f>B1357&amp;"_"&amp;C1357&amp;"_"&amp;".... "&amp;D1357</f>
        <v>1356_T3.2_.... Principal (More than 3 to 6)</v>
      </c>
      <c r="B1357" s="366" t="s">
        <v>2379</v>
      </c>
      <c r="C1357" s="372" t="s">
        <v>17</v>
      </c>
      <c r="D1357" s="346" t="s">
        <v>3841</v>
      </c>
      <c r="E1357" s="500" t="str">
        <f>B1357&amp;"_"&amp;C1357&amp;"_"&amp;F1357&amp;", "&amp;G1357&amp;", "&amp;H1357&amp;", "&amp;I1357</f>
        <v>1356_T3.2_Other Sectors, Trade credit and advances, Principal, More than 3 to 6</v>
      </c>
      <c r="F1357" s="348" t="s">
        <v>57</v>
      </c>
      <c r="G1357" s="497" t="s">
        <v>38</v>
      </c>
      <c r="H1357" s="497" t="s">
        <v>9</v>
      </c>
      <c r="I1357" s="499" t="s">
        <v>32</v>
      </c>
      <c r="J1357" s="463">
        <f t="shared" si="229"/>
        <v>0</v>
      </c>
      <c r="K1357" s="311" t="s">
        <v>1880</v>
      </c>
      <c r="L1357">
        <f t="shared" si="230"/>
        <v>6</v>
      </c>
      <c r="P1357" s="14">
        <f>'STable 3.2'!D73</f>
        <v>0</v>
      </c>
    </row>
    <row r="1358" spans="1:16" x14ac:dyDescent="0.2">
      <c r="A1358" s="361" t="str">
        <f>B1358&amp;"_"&amp;C1358&amp;"_"&amp;".... "&amp;D1358</f>
        <v>1357_T3.2_.... Interest (More than 3 to 6)</v>
      </c>
      <c r="B1358" s="366" t="s">
        <v>2380</v>
      </c>
      <c r="C1358" s="372" t="s">
        <v>17</v>
      </c>
      <c r="D1358" s="346" t="s">
        <v>3842</v>
      </c>
      <c r="E1358" s="500" t="str">
        <f>B1358&amp;"_"&amp;C1358&amp;"_"&amp;F1358&amp;", "&amp;G1358&amp;", "&amp;H1358&amp;", "&amp;I1358</f>
        <v>1357_T3.2_Other Sectors, Trade credit and advances, Interest, More than 3 to 6</v>
      </c>
      <c r="F1358" s="348" t="s">
        <v>57</v>
      </c>
      <c r="G1358" s="497" t="s">
        <v>38</v>
      </c>
      <c r="H1358" s="498" t="s">
        <v>10</v>
      </c>
      <c r="I1358" s="499" t="s">
        <v>32</v>
      </c>
      <c r="J1358" s="463">
        <f t="shared" si="229"/>
        <v>0</v>
      </c>
      <c r="K1358" s="311" t="s">
        <v>1887</v>
      </c>
      <c r="L1358">
        <f t="shared" si="230"/>
        <v>6</v>
      </c>
      <c r="P1358" s="14">
        <f>'STable 3.2'!D74</f>
        <v>0</v>
      </c>
    </row>
    <row r="1359" spans="1:16" x14ac:dyDescent="0.2">
      <c r="A1359" s="361" t="str">
        <f>B1359&amp;"_"&amp;C1359&amp;"_"&amp;".. "&amp;D1359</f>
        <v>1358_T3.2_.. Other debt liabilities 3/ 4/ (More than 3 to 6)</v>
      </c>
      <c r="B1359" s="366" t="s">
        <v>2381</v>
      </c>
      <c r="C1359" s="372" t="s">
        <v>17</v>
      </c>
      <c r="D1359" s="345" t="s">
        <v>4091</v>
      </c>
      <c r="E1359" s="500" t="str">
        <f>B1359&amp;"_"&amp;C1359&amp;"_"&amp;F1359&amp;", "&amp;G1359&amp;", "&amp;I1359</f>
        <v>1358_T3.2_Other Sectors, Other debt liabilities, More than 3 to 6</v>
      </c>
      <c r="F1359" s="348" t="s">
        <v>57</v>
      </c>
      <c r="G1359" s="497" t="s">
        <v>4329</v>
      </c>
      <c r="H1359" s="345"/>
      <c r="I1359" s="499" t="s">
        <v>32</v>
      </c>
      <c r="J1359" s="463">
        <f t="shared" si="229"/>
        <v>0</v>
      </c>
      <c r="K1359" s="311" t="s">
        <v>1894</v>
      </c>
      <c r="L1359">
        <f t="shared" si="230"/>
        <v>6</v>
      </c>
      <c r="P1359" s="14">
        <f>'STable 3.2'!D75</f>
        <v>0</v>
      </c>
    </row>
    <row r="1360" spans="1:16" x14ac:dyDescent="0.2">
      <c r="A1360" s="361" t="str">
        <f>B1360&amp;"_"&amp;C1360&amp;"_"&amp;".... "&amp;D1360</f>
        <v>1359_T3.2_.... Principal (More than 3 to 6)</v>
      </c>
      <c r="B1360" s="366" t="s">
        <v>2382</v>
      </c>
      <c r="C1360" s="372" t="s">
        <v>17</v>
      </c>
      <c r="D1360" s="346" t="s">
        <v>3841</v>
      </c>
      <c r="E1360" s="500" t="str">
        <f>B1360&amp;"_"&amp;C1360&amp;"_"&amp;F1360&amp;", "&amp;G1360&amp;", "&amp;H1360&amp;", "&amp;I1360</f>
        <v>1359_T3.2_Other Sectors, Other debt liabilities, Principal, More than 3 to 6</v>
      </c>
      <c r="F1360" s="348" t="s">
        <v>57</v>
      </c>
      <c r="G1360" s="497" t="s">
        <v>4329</v>
      </c>
      <c r="H1360" s="497" t="s">
        <v>9</v>
      </c>
      <c r="I1360" s="499" t="s">
        <v>32</v>
      </c>
      <c r="J1360" s="463">
        <f t="shared" si="229"/>
        <v>0</v>
      </c>
      <c r="K1360" s="311" t="s">
        <v>1901</v>
      </c>
      <c r="L1360">
        <f t="shared" si="230"/>
        <v>6</v>
      </c>
      <c r="P1360" s="14">
        <f>'STable 3.2'!D76</f>
        <v>0</v>
      </c>
    </row>
    <row r="1361" spans="1:16" x14ac:dyDescent="0.2">
      <c r="A1361" s="361" t="str">
        <f>B1361&amp;"_"&amp;C1361&amp;"_"&amp;".... "&amp;D1361</f>
        <v>1360_T3.2_.... Interest (More than 3 to 6)</v>
      </c>
      <c r="B1361" s="366" t="s">
        <v>2383</v>
      </c>
      <c r="C1361" s="372" t="s">
        <v>17</v>
      </c>
      <c r="D1361" s="346" t="s">
        <v>3842</v>
      </c>
      <c r="E1361" s="500" t="str">
        <f>B1361&amp;"_"&amp;C1361&amp;"_"&amp;F1361&amp;", "&amp;G1361&amp;", "&amp;H1361&amp;", "&amp;I1361</f>
        <v>1360_T3.2_Other Sectors, Other debt liabilities, Interest, More than 3 to 6</v>
      </c>
      <c r="F1361" s="348" t="s">
        <v>57</v>
      </c>
      <c r="G1361" s="497" t="s">
        <v>4329</v>
      </c>
      <c r="H1361" s="498" t="s">
        <v>10</v>
      </c>
      <c r="I1361" s="499" t="s">
        <v>32</v>
      </c>
      <c r="J1361" s="463">
        <f t="shared" si="229"/>
        <v>0</v>
      </c>
      <c r="K1361" s="311" t="s">
        <v>1908</v>
      </c>
      <c r="L1361">
        <f t="shared" si="230"/>
        <v>6</v>
      </c>
      <c r="P1361" s="14">
        <f>'STable 3.2'!D77</f>
        <v>0</v>
      </c>
    </row>
    <row r="1362" spans="1:16" x14ac:dyDescent="0.2">
      <c r="A1362" s="361" t="str">
        <f>B1362&amp;"_"&amp;C1362&amp;"_"&amp;D1362</f>
        <v>1361_T3.2_Direct Investment: Intercompany Lending 5/ (More than 3 to 6)</v>
      </c>
      <c r="B1362" s="366" t="s">
        <v>2384</v>
      </c>
      <c r="C1362" s="372" t="s">
        <v>17</v>
      </c>
      <c r="D1362" s="297" t="s">
        <v>4093</v>
      </c>
      <c r="E1362" s="500" t="str">
        <f>B1362&amp;"_"&amp;C1362&amp;"_"&amp;F1362&amp;", "&amp;I1362</f>
        <v>1361_T3.2_Direct Investment: Intercompany Lending, More than 3 to 6</v>
      </c>
      <c r="F1362" s="297" t="s">
        <v>58</v>
      </c>
      <c r="G1362" s="297"/>
      <c r="H1362" s="297"/>
      <c r="I1362" s="499" t="s">
        <v>32</v>
      </c>
      <c r="J1362" s="463">
        <f t="shared" si="229"/>
        <v>0</v>
      </c>
      <c r="K1362" s="311" t="s">
        <v>1915</v>
      </c>
      <c r="L1362">
        <f t="shared" si="230"/>
        <v>6</v>
      </c>
      <c r="P1362" s="14">
        <f>'STable 3.2'!D78</f>
        <v>0</v>
      </c>
    </row>
    <row r="1363" spans="1:16" x14ac:dyDescent="0.2">
      <c r="A1363" s="361" t="str">
        <f>B1363&amp;"_"&amp;C1363&amp;"_"&amp;".. "&amp;D1363</f>
        <v>1362_T3.2_.. Debt liabilities of direct investment enterprises to direct investors (More than 3 to 6)</v>
      </c>
      <c r="B1363" s="366" t="s">
        <v>2385</v>
      </c>
      <c r="C1363" s="372" t="s">
        <v>17</v>
      </c>
      <c r="D1363" s="349" t="s">
        <v>4094</v>
      </c>
      <c r="E1363" s="500" t="str">
        <f>B1363&amp;"_"&amp;C1363&amp;"_"&amp;F1363&amp;", "&amp;G1363&amp;", "&amp;I1363</f>
        <v>1362_T3.2_Direct Investment: Intercompany Lending, Debt liabilities of direct investment enterprises to direct investors, More than 3 to 6</v>
      </c>
      <c r="F1363" s="297" t="s">
        <v>58</v>
      </c>
      <c r="G1363" s="501" t="s">
        <v>142</v>
      </c>
      <c r="H1363" s="349"/>
      <c r="I1363" s="499" t="s">
        <v>32</v>
      </c>
      <c r="J1363" s="463">
        <f t="shared" si="229"/>
        <v>0</v>
      </c>
      <c r="K1363" s="311" t="s">
        <v>1922</v>
      </c>
      <c r="L1363">
        <f t="shared" si="230"/>
        <v>6</v>
      </c>
      <c r="P1363" s="14">
        <f>'STable 3.2'!D79</f>
        <v>0</v>
      </c>
    </row>
    <row r="1364" spans="1:16" x14ac:dyDescent="0.2">
      <c r="A1364" s="361" t="str">
        <f>B1364&amp;"_"&amp;C1364&amp;"_"&amp;".... "&amp;D1364</f>
        <v>1363_T3.2_.... Principal (More than 3 to 6)</v>
      </c>
      <c r="B1364" s="366" t="s">
        <v>2386</v>
      </c>
      <c r="C1364" s="372" t="s">
        <v>17</v>
      </c>
      <c r="D1364" s="350" t="s">
        <v>3841</v>
      </c>
      <c r="E1364" s="500" t="str">
        <f>B1364&amp;"_"&amp;C1364&amp;"_"&amp;F1364&amp;", "&amp;G1364&amp;", "&amp;H1364&amp;", "&amp;I1364</f>
        <v>1363_T3.2_Direct Investment: Intercompany Lending, Debt liabilities of direct investment enterprises to direct investors, Principal, More than 3 to 6</v>
      </c>
      <c r="F1364" s="297" t="s">
        <v>58</v>
      </c>
      <c r="G1364" s="501" t="s">
        <v>142</v>
      </c>
      <c r="H1364" s="497" t="s">
        <v>9</v>
      </c>
      <c r="I1364" s="499" t="s">
        <v>32</v>
      </c>
      <c r="J1364" s="463">
        <f t="shared" si="229"/>
        <v>0</v>
      </c>
      <c r="K1364" s="311" t="s">
        <v>1929</v>
      </c>
      <c r="L1364">
        <f t="shared" si="230"/>
        <v>6</v>
      </c>
      <c r="P1364" s="14">
        <f>'STable 3.2'!D80</f>
        <v>0</v>
      </c>
    </row>
    <row r="1365" spans="1:16" x14ac:dyDescent="0.2">
      <c r="A1365" s="361" t="str">
        <f>B1365&amp;"_"&amp;C1365&amp;"_"&amp;".... "&amp;D1365</f>
        <v>1364_T3.2_.... Interest (More than 3 to 6)</v>
      </c>
      <c r="B1365" s="366" t="s">
        <v>2387</v>
      </c>
      <c r="C1365" s="372" t="s">
        <v>17</v>
      </c>
      <c r="D1365" s="350" t="s">
        <v>3842</v>
      </c>
      <c r="E1365" s="500" t="str">
        <f>B1365&amp;"_"&amp;C1365&amp;"_"&amp;F1365&amp;", "&amp;G1365&amp;", "&amp;H1365&amp;", "&amp;I1365</f>
        <v>1364_T3.2_Direct Investment: Intercompany Lending, Debt liabilities of direct investment enterprises to direct investors, Interest, More than 3 to 6</v>
      </c>
      <c r="F1365" s="297" t="s">
        <v>58</v>
      </c>
      <c r="G1365" s="501" t="s">
        <v>142</v>
      </c>
      <c r="H1365" s="498" t="s">
        <v>10</v>
      </c>
      <c r="I1365" s="499" t="s">
        <v>32</v>
      </c>
      <c r="J1365" s="463">
        <f t="shared" si="229"/>
        <v>0</v>
      </c>
      <c r="K1365" s="311" t="s">
        <v>1936</v>
      </c>
      <c r="L1365">
        <f t="shared" si="230"/>
        <v>6</v>
      </c>
      <c r="P1365" s="14">
        <f>'STable 3.2'!D81</f>
        <v>0</v>
      </c>
    </row>
    <row r="1366" spans="1:16" x14ac:dyDescent="0.2">
      <c r="A1366" s="361" t="str">
        <f>B1366&amp;"_"&amp;C1366&amp;"_"&amp;".. "&amp;D1366</f>
        <v>1365_T3.2_.. Debt liabilities of direct investors to direct investment enterprises (More than 3 to 6)</v>
      </c>
      <c r="B1366" s="366" t="s">
        <v>2388</v>
      </c>
      <c r="C1366" s="372" t="s">
        <v>17</v>
      </c>
      <c r="D1366" s="349" t="s">
        <v>4095</v>
      </c>
      <c r="E1366" s="500" t="str">
        <f>B1366&amp;"_"&amp;C1366&amp;"_"&amp;F1366&amp;", "&amp;G1366&amp;", "&amp;I1366</f>
        <v>1365_T3.2_Direct Investment: Intercompany Lending, Debt liabilities of direct investors to direct investment enterprises , More than 3 to 6</v>
      </c>
      <c r="F1366" s="297" t="s">
        <v>58</v>
      </c>
      <c r="G1366" s="501" t="s">
        <v>40</v>
      </c>
      <c r="H1366" s="349"/>
      <c r="I1366" s="499" t="s">
        <v>32</v>
      </c>
      <c r="J1366" s="463">
        <f t="shared" si="229"/>
        <v>0</v>
      </c>
      <c r="K1366" s="311" t="s">
        <v>1943</v>
      </c>
      <c r="L1366">
        <f t="shared" si="230"/>
        <v>6</v>
      </c>
      <c r="P1366" s="14">
        <f>'STable 3.2'!D82</f>
        <v>0</v>
      </c>
    </row>
    <row r="1367" spans="1:16" x14ac:dyDescent="0.2">
      <c r="A1367" s="361" t="str">
        <f>B1367&amp;"_"&amp;C1367&amp;"_"&amp;".... "&amp;D1367</f>
        <v>1366_T3.2_.... Principal (More than 3 to 6)</v>
      </c>
      <c r="B1367" s="366" t="s">
        <v>2389</v>
      </c>
      <c r="C1367" s="372" t="s">
        <v>17</v>
      </c>
      <c r="D1367" s="350" t="s">
        <v>3841</v>
      </c>
      <c r="E1367" s="500" t="str">
        <f>B1367&amp;"_"&amp;C1367&amp;"_"&amp;F1367&amp;", "&amp;G1367&amp;", "&amp;H1367&amp;", "&amp;I1367</f>
        <v>1366_T3.2_Direct Investment: Intercompany Lending, Debt liabilities of direct investors to direct investment enterprises , Principal, More than 3 to 6</v>
      </c>
      <c r="F1367" s="297" t="s">
        <v>58</v>
      </c>
      <c r="G1367" s="501" t="s">
        <v>40</v>
      </c>
      <c r="H1367" s="497" t="s">
        <v>9</v>
      </c>
      <c r="I1367" s="499" t="s">
        <v>32</v>
      </c>
      <c r="J1367" s="463">
        <f t="shared" si="229"/>
        <v>0</v>
      </c>
      <c r="K1367" s="311" t="s">
        <v>1950</v>
      </c>
      <c r="L1367">
        <f t="shared" si="230"/>
        <v>6</v>
      </c>
      <c r="P1367" s="14">
        <f>'STable 3.2'!D83</f>
        <v>0</v>
      </c>
    </row>
    <row r="1368" spans="1:16" x14ac:dyDescent="0.2">
      <c r="A1368" s="361" t="str">
        <f>B1368&amp;"_"&amp;C1368&amp;"_"&amp;".... "&amp;D1368</f>
        <v>1367_T3.2_.... Interest (More than 3 to 6)</v>
      </c>
      <c r="B1368" s="366" t="s">
        <v>2390</v>
      </c>
      <c r="C1368" s="372" t="s">
        <v>17</v>
      </c>
      <c r="D1368" s="350" t="s">
        <v>3842</v>
      </c>
      <c r="E1368" s="500" t="str">
        <f>B1368&amp;"_"&amp;C1368&amp;"_"&amp;F1368&amp;", "&amp;G1368&amp;", "&amp;H1368&amp;", "&amp;I1368</f>
        <v>1367_T3.2_Direct Investment: Intercompany Lending, Debt liabilities of direct investors to direct investment enterprises , Interest, More than 3 to 6</v>
      </c>
      <c r="F1368" s="297" t="s">
        <v>58</v>
      </c>
      <c r="G1368" s="501" t="s">
        <v>40</v>
      </c>
      <c r="H1368" s="498" t="s">
        <v>10</v>
      </c>
      <c r="I1368" s="499" t="s">
        <v>32</v>
      </c>
      <c r="J1368" s="463">
        <f t="shared" si="229"/>
        <v>0</v>
      </c>
      <c r="K1368" s="311" t="s">
        <v>1957</v>
      </c>
      <c r="L1368">
        <f t="shared" si="230"/>
        <v>6</v>
      </c>
      <c r="P1368" s="14">
        <f>'STable 3.2'!D84</f>
        <v>0</v>
      </c>
    </row>
    <row r="1369" spans="1:16" x14ac:dyDescent="0.2">
      <c r="A1369" s="361" t="str">
        <f>B1369&amp;"_"&amp;C1369&amp;"_"&amp;".. "&amp;D1369</f>
        <v>1368_T3.2_.. Debt liabilities between fellow enterprises (More than 3 to 6)</v>
      </c>
      <c r="B1369" s="366" t="s">
        <v>2391</v>
      </c>
      <c r="C1369" s="372" t="s">
        <v>17</v>
      </c>
      <c r="D1369" s="349" t="s">
        <v>4096</v>
      </c>
      <c r="E1369" s="500" t="str">
        <f>B1369&amp;"_"&amp;C1369&amp;"_"&amp;F1369&amp;", "&amp;G1369&amp;", "&amp;I1369</f>
        <v>1368_T3.2_Direct Investment: Intercompany Lending, Debt liabilities between fellow enterprises, More than 3 to 6</v>
      </c>
      <c r="F1369" s="297" t="s">
        <v>58</v>
      </c>
      <c r="G1369" s="501" t="s">
        <v>41</v>
      </c>
      <c r="H1369" s="349"/>
      <c r="I1369" s="499" t="s">
        <v>32</v>
      </c>
      <c r="J1369" s="463">
        <f t="shared" si="229"/>
        <v>0</v>
      </c>
      <c r="K1369" s="311" t="s">
        <v>1964</v>
      </c>
      <c r="L1369">
        <f t="shared" si="230"/>
        <v>6</v>
      </c>
      <c r="P1369" s="14">
        <f>'STable 3.2'!D85</f>
        <v>0</v>
      </c>
    </row>
    <row r="1370" spans="1:16" x14ac:dyDescent="0.2">
      <c r="A1370" s="361" t="str">
        <f>B1370&amp;"_"&amp;C1370&amp;"_"&amp;".... "&amp;D1370</f>
        <v>1369_T3.2_.... Principal (More than 3 to 6)</v>
      </c>
      <c r="B1370" s="366" t="s">
        <v>2392</v>
      </c>
      <c r="C1370" s="372" t="s">
        <v>17</v>
      </c>
      <c r="D1370" s="350" t="s">
        <v>3841</v>
      </c>
      <c r="E1370" s="500" t="str">
        <f>B1370&amp;"_"&amp;C1370&amp;"_"&amp;F1370&amp;", "&amp;G1370&amp;", "&amp;H1370&amp;", "&amp;I1370</f>
        <v>1369_T3.2_Direct Investment: Intercompany Lending, Debt liabilities between fellow enterprises, Principal, More than 3 to 6</v>
      </c>
      <c r="F1370" s="297" t="s">
        <v>58</v>
      </c>
      <c r="G1370" s="501" t="s">
        <v>41</v>
      </c>
      <c r="H1370" s="497" t="s">
        <v>9</v>
      </c>
      <c r="I1370" s="499" t="s">
        <v>32</v>
      </c>
      <c r="J1370" s="463">
        <f t="shared" si="229"/>
        <v>0</v>
      </c>
      <c r="K1370" s="311" t="s">
        <v>1971</v>
      </c>
      <c r="L1370">
        <f t="shared" si="230"/>
        <v>6</v>
      </c>
      <c r="P1370" s="14">
        <f>'STable 3.2'!D86</f>
        <v>0</v>
      </c>
    </row>
    <row r="1371" spans="1:16" x14ac:dyDescent="0.2">
      <c r="A1371" s="361" t="str">
        <f>B1371&amp;"_"&amp;C1371&amp;"_"&amp;".... "&amp;D1371</f>
        <v>1370_T3.2_.... Interest (More than 3 to 6)</v>
      </c>
      <c r="B1371" s="366" t="s">
        <v>2393</v>
      </c>
      <c r="C1371" s="372" t="s">
        <v>17</v>
      </c>
      <c r="D1371" s="350" t="s">
        <v>3842</v>
      </c>
      <c r="E1371" s="500" t="str">
        <f>B1371&amp;"_"&amp;C1371&amp;"_"&amp;F1371&amp;", "&amp;G1371&amp;", "&amp;H1371&amp;", "&amp;I1371</f>
        <v>1370_T3.2_Direct Investment: Intercompany Lending, Debt liabilities between fellow enterprises, Interest, More than 3 to 6</v>
      </c>
      <c r="F1371" s="297" t="s">
        <v>58</v>
      </c>
      <c r="G1371" s="501" t="s">
        <v>41</v>
      </c>
      <c r="H1371" s="498" t="s">
        <v>10</v>
      </c>
      <c r="I1371" s="499" t="s">
        <v>32</v>
      </c>
      <c r="J1371" s="463">
        <f t="shared" si="229"/>
        <v>0</v>
      </c>
      <c r="K1371" s="311" t="s">
        <v>1978</v>
      </c>
      <c r="L1371">
        <f t="shared" si="230"/>
        <v>6</v>
      </c>
      <c r="P1371" s="14">
        <f>'STable 3.2'!D87</f>
        <v>0</v>
      </c>
    </row>
    <row r="1372" spans="1:16" x14ac:dyDescent="0.2">
      <c r="A1372" s="361" t="str">
        <f>B1372&amp;"_"&amp;C1372&amp;"_"&amp;D1372</f>
        <v>1371_T3.2_Gross External Debt Payments (More than 3 to 6)</v>
      </c>
      <c r="B1372" s="366" t="s">
        <v>2394</v>
      </c>
      <c r="C1372" s="372" t="s">
        <v>17</v>
      </c>
      <c r="D1372" s="351" t="s">
        <v>4097</v>
      </c>
      <c r="E1372" s="500" t="str">
        <f>B1372&amp;"_"&amp;C1372&amp;"_"&amp;F1372&amp;", "&amp;I1372</f>
        <v>1371_T3.2_Gross External Debt Payments, More than 3 to 6</v>
      </c>
      <c r="F1372" s="297" t="s">
        <v>208</v>
      </c>
      <c r="G1372" s="351"/>
      <c r="H1372" s="351"/>
      <c r="I1372" s="499" t="s">
        <v>32</v>
      </c>
      <c r="J1372" s="463">
        <f t="shared" si="229"/>
        <v>0</v>
      </c>
      <c r="K1372" s="311" t="s">
        <v>1985</v>
      </c>
      <c r="L1372">
        <f t="shared" si="230"/>
        <v>6</v>
      </c>
      <c r="P1372" s="14">
        <f>'STable 3.2'!D88</f>
        <v>0</v>
      </c>
    </row>
    <row r="1373" spans="1:16" x14ac:dyDescent="0.2">
      <c r="A1373" s="361" t="str">
        <f>B1373&amp;"_"&amp;C1373&amp;"_"&amp;".... "&amp;D1373</f>
        <v>1372_T3.2_.... Principal  (More than 3 to 6)</v>
      </c>
      <c r="B1373" s="366" t="s">
        <v>2395</v>
      </c>
      <c r="C1373" s="372" t="s">
        <v>17</v>
      </c>
      <c r="D1373" s="352" t="s">
        <v>3848</v>
      </c>
      <c r="E1373" s="500" t="str">
        <f>B1373&amp;"_"&amp;C1373&amp;"_"&amp;F1373&amp;", "&amp;H1373&amp;", "&amp;I1373</f>
        <v>1372_T3.2_Gross External Debt Payments, Principal, More than 3 to 6</v>
      </c>
      <c r="F1373" s="297" t="s">
        <v>208</v>
      </c>
      <c r="G1373" s="352"/>
      <c r="H1373" s="497" t="s">
        <v>9</v>
      </c>
      <c r="I1373" s="499" t="s">
        <v>32</v>
      </c>
      <c r="J1373" s="463">
        <f t="shared" si="229"/>
        <v>0</v>
      </c>
      <c r="K1373" s="311" t="s">
        <v>1992</v>
      </c>
      <c r="L1373">
        <f t="shared" si="230"/>
        <v>6</v>
      </c>
      <c r="P1373" s="14">
        <f>'STable 3.2'!D89</f>
        <v>0</v>
      </c>
    </row>
    <row r="1374" spans="1:16" x14ac:dyDescent="0.2">
      <c r="A1374" s="361" t="str">
        <f>B1374&amp;"_"&amp;C1374&amp;"_"&amp;".... "&amp;D1374</f>
        <v>1373_T3.2_.... Interest (More than 3 to 6)</v>
      </c>
      <c r="B1374" s="366" t="s">
        <v>2396</v>
      </c>
      <c r="C1374" s="372" t="s">
        <v>17</v>
      </c>
      <c r="D1374" s="352" t="s">
        <v>3842</v>
      </c>
      <c r="E1374" s="500" t="str">
        <f>B1374&amp;"_"&amp;C1374&amp;"_"&amp;F1374&amp;", "&amp;H1374&amp;", "&amp;I1374</f>
        <v>1373_T3.2_Gross External Debt Payments, Interest, More than 3 to 6</v>
      </c>
      <c r="F1374" s="297" t="s">
        <v>208</v>
      </c>
      <c r="G1374" s="352"/>
      <c r="H1374" s="498" t="s">
        <v>10</v>
      </c>
      <c r="I1374" s="499" t="s">
        <v>32</v>
      </c>
      <c r="J1374" s="463">
        <f t="shared" si="229"/>
        <v>0</v>
      </c>
      <c r="K1374" s="311" t="s">
        <v>1999</v>
      </c>
      <c r="L1374">
        <f t="shared" si="230"/>
        <v>6</v>
      </c>
      <c r="P1374" s="14">
        <f>'STable 3.2'!D90</f>
        <v>0</v>
      </c>
    </row>
    <row r="1375" spans="1:16" x14ac:dyDescent="0.2">
      <c r="A1375" s="361" t="str">
        <f t="shared" ref="A1375:A1376" si="231">B1375&amp;"_"&amp;C1375&amp;"_"&amp;D1375</f>
        <v>1374_T3.2_Interest receipts on SDR holdings (More than 3 to 6)</v>
      </c>
      <c r="B1375" s="366" t="s">
        <v>2397</v>
      </c>
      <c r="C1375" s="372" t="s">
        <v>17</v>
      </c>
      <c r="D1375" s="353" t="s">
        <v>3850</v>
      </c>
      <c r="E1375" s="500" t="str">
        <f>B1375&amp;"_"&amp;C1375&amp;"_"&amp;F1375&amp;", "&amp;I1375</f>
        <v>1374_T3.2_Interest receipts on SDR holdings, More than 3 to 6</v>
      </c>
      <c r="F1375" s="353" t="s">
        <v>105</v>
      </c>
      <c r="G1375" s="353"/>
      <c r="H1375" s="353"/>
      <c r="I1375" s="499" t="s">
        <v>32</v>
      </c>
      <c r="J1375" s="463">
        <f t="shared" si="229"/>
        <v>0</v>
      </c>
      <c r="K1375" s="311" t="s">
        <v>2009</v>
      </c>
      <c r="L1375">
        <f t="shared" si="230"/>
        <v>6</v>
      </c>
      <c r="P1375" s="14">
        <f>'STable 3.2'!D93</f>
        <v>0</v>
      </c>
    </row>
    <row r="1376" spans="1:16" x14ac:dyDescent="0.2">
      <c r="A1376" s="361" t="str">
        <f t="shared" si="231"/>
        <v>1375_T3.2_Interest payments on SDR allocations (More than 3 to 6)</v>
      </c>
      <c r="B1376" s="366" t="s">
        <v>2398</v>
      </c>
      <c r="C1376" s="372" t="s">
        <v>17</v>
      </c>
      <c r="D1376" s="353" t="s">
        <v>3851</v>
      </c>
      <c r="E1376" s="500" t="str">
        <f>B1376&amp;"_"&amp;C1376&amp;"_"&amp;F1376&amp;", "&amp;I1376</f>
        <v>1375_T3.2_Interest payments on SDR allocations, More than 3 to 6</v>
      </c>
      <c r="F1376" s="353" t="s">
        <v>106</v>
      </c>
      <c r="G1376" s="353"/>
      <c r="H1376" s="353"/>
      <c r="I1376" s="499" t="s">
        <v>32</v>
      </c>
      <c r="J1376" s="463">
        <f t="shared" si="229"/>
        <v>0</v>
      </c>
      <c r="K1376" s="311" t="s">
        <v>2010</v>
      </c>
      <c r="L1376">
        <f t="shared" si="230"/>
        <v>6</v>
      </c>
      <c r="P1376" s="14">
        <f>'STable 3.2'!D94</f>
        <v>0</v>
      </c>
    </row>
    <row r="1377" spans="1:16" x14ac:dyDescent="0.2">
      <c r="A1377" s="361" t="str">
        <f>B1377&amp;"_"&amp;C1377&amp;"_"&amp;D1377</f>
        <v>1376_T3.2_General Government (More than 6 to 9)</v>
      </c>
      <c r="B1377" s="366" t="s">
        <v>2399</v>
      </c>
      <c r="C1377" s="372" t="s">
        <v>17</v>
      </c>
      <c r="D1377" s="344" t="s">
        <v>4098</v>
      </c>
      <c r="E1377" s="500" t="str">
        <f>B1377&amp;"_"&amp;C1377&amp;"_"&amp;F1377&amp;", "&amp;I1377</f>
        <v>1376_T3.2_General Government, More than 6 to 9</v>
      </c>
      <c r="F1377" s="301" t="s">
        <v>27</v>
      </c>
      <c r="G1377" s="301"/>
      <c r="H1377" s="301"/>
      <c r="I1377" s="499" t="s">
        <v>33</v>
      </c>
      <c r="J1377" s="463">
        <f t="shared" si="229"/>
        <v>0</v>
      </c>
      <c r="K1377" s="311" t="s">
        <v>1426</v>
      </c>
      <c r="L1377">
        <f t="shared" si="230"/>
        <v>6</v>
      </c>
      <c r="P1377" s="14">
        <f>'STable 3.2'!E8</f>
        <v>0</v>
      </c>
    </row>
    <row r="1378" spans="1:16" x14ac:dyDescent="0.2">
      <c r="A1378" s="361" t="str">
        <f>B1378&amp;"_"&amp;C1378&amp;"_"&amp;".. "&amp;D1378</f>
        <v>1377_T3.2_.. Special drawing rights (allocations) * (More than 6 to 9)</v>
      </c>
      <c r="B1378" s="366" t="s">
        <v>2400</v>
      </c>
      <c r="C1378" s="372" t="s">
        <v>17</v>
      </c>
      <c r="D1378" s="345" t="s">
        <v>4299</v>
      </c>
      <c r="E1378" s="500" t="str">
        <f>B1378&amp;"_"&amp;C1378&amp;"_"&amp;F1378&amp;", "&amp;G1378&amp;", "&amp;I1378</f>
        <v>1377_T3.2_General Government, Special drawing rights (allocations), More than 6 to 9</v>
      </c>
      <c r="F1378" s="301" t="s">
        <v>27</v>
      </c>
      <c r="G1378" s="497" t="s">
        <v>4330</v>
      </c>
      <c r="H1378" s="301"/>
      <c r="I1378" s="499" t="s">
        <v>33</v>
      </c>
      <c r="J1378" s="463">
        <f t="shared" si="229"/>
        <v>0</v>
      </c>
      <c r="K1378" s="311" t="s">
        <v>1433</v>
      </c>
      <c r="L1378">
        <f t="shared" si="230"/>
        <v>6</v>
      </c>
      <c r="P1378" s="14">
        <f>'STable 3.2'!E9</f>
        <v>0</v>
      </c>
    </row>
    <row r="1379" spans="1:16" x14ac:dyDescent="0.2">
      <c r="A1379" s="361" t="str">
        <f>B1379&amp;"_"&amp;C1379&amp;"_"&amp;".... "&amp;D1379</f>
        <v>1378_T3.2_.... Principal (More than 6 to 9)</v>
      </c>
      <c r="B1379" s="366" t="s">
        <v>2401</v>
      </c>
      <c r="C1379" s="372" t="s">
        <v>17</v>
      </c>
      <c r="D1379" s="346" t="s">
        <v>3853</v>
      </c>
      <c r="E1379" s="500" t="str">
        <f>B1379&amp;"_"&amp;C1379&amp;"_"&amp;F1379&amp;", "&amp;G1379&amp;", "&amp;H1379&amp;", "&amp;I1379</f>
        <v>1378_T3.2_General Government, Special drawing rights (allocations), Principal, More than 6 to 9</v>
      </c>
      <c r="F1379" s="301" t="s">
        <v>27</v>
      </c>
      <c r="G1379" s="497" t="s">
        <v>4330</v>
      </c>
      <c r="H1379" s="497" t="s">
        <v>9</v>
      </c>
      <c r="I1379" s="499" t="s">
        <v>33</v>
      </c>
      <c r="J1379" s="463">
        <f t="shared" si="229"/>
        <v>0</v>
      </c>
      <c r="K1379" s="311" t="s">
        <v>1440</v>
      </c>
      <c r="L1379">
        <f t="shared" si="230"/>
        <v>6</v>
      </c>
      <c r="P1379" s="14">
        <f>'STable 3.2'!E10</f>
        <v>0</v>
      </c>
    </row>
    <row r="1380" spans="1:16" x14ac:dyDescent="0.2">
      <c r="A1380" s="361" t="str">
        <f>B1380&amp;"_"&amp;C1380&amp;"_"&amp;".... "&amp;D1380</f>
        <v>1379_T3.2_.... Interest (More than 6 to 9)</v>
      </c>
      <c r="B1380" s="366" t="s">
        <v>2402</v>
      </c>
      <c r="C1380" s="372" t="s">
        <v>17</v>
      </c>
      <c r="D1380" s="346" t="s">
        <v>3854</v>
      </c>
      <c r="E1380" s="500" t="str">
        <f>B1380&amp;"_"&amp;C1380&amp;"_"&amp;F1380&amp;", "&amp;G1380&amp;", "&amp;H1380&amp;", "&amp;I1380</f>
        <v>1379_T3.2_General Government, Special drawing rights (allocations), Interest, More than 6 to 9</v>
      </c>
      <c r="F1380" s="301" t="s">
        <v>27</v>
      </c>
      <c r="G1380" s="497" t="s">
        <v>4330</v>
      </c>
      <c r="H1380" s="498" t="s">
        <v>10</v>
      </c>
      <c r="I1380" s="499" t="s">
        <v>33</v>
      </c>
      <c r="J1380" s="463">
        <f t="shared" si="229"/>
        <v>0</v>
      </c>
      <c r="K1380" s="311" t="s">
        <v>1447</v>
      </c>
      <c r="L1380">
        <f t="shared" si="230"/>
        <v>6</v>
      </c>
      <c r="P1380" s="14">
        <f>'STable 3.2'!E11</f>
        <v>0</v>
      </c>
    </row>
    <row r="1381" spans="1:16" x14ac:dyDescent="0.2">
      <c r="A1381" s="361" t="str">
        <f>B1381&amp;"_"&amp;C1381&amp;"_"&amp;".. "&amp;D1381</f>
        <v>1380_T3.2_.. Currency and deposits (More than 6 to 9)</v>
      </c>
      <c r="B1381" s="366" t="s">
        <v>2403</v>
      </c>
      <c r="C1381" s="372" t="s">
        <v>17</v>
      </c>
      <c r="D1381" s="345" t="s">
        <v>4099</v>
      </c>
      <c r="E1381" s="500" t="str">
        <f>B1381&amp;"_"&amp;C1381&amp;"_"&amp;F1381&amp;", "&amp;G1381&amp;", "&amp;I1381</f>
        <v>1380_T3.2_General Government, Currency and deposits, More than 6 to 9</v>
      </c>
      <c r="F1381" s="301" t="s">
        <v>27</v>
      </c>
      <c r="G1381" s="497" t="s">
        <v>203</v>
      </c>
      <c r="H1381" s="345"/>
      <c r="I1381" s="499" t="s">
        <v>33</v>
      </c>
      <c r="J1381" s="463">
        <f t="shared" si="229"/>
        <v>0</v>
      </c>
      <c r="K1381" s="311" t="s">
        <v>1454</v>
      </c>
      <c r="L1381">
        <f t="shared" si="230"/>
        <v>6</v>
      </c>
      <c r="P1381" s="14">
        <f>'STable 3.2'!E12</f>
        <v>0</v>
      </c>
    </row>
    <row r="1382" spans="1:16" x14ac:dyDescent="0.2">
      <c r="A1382" s="361" t="str">
        <f>B1382&amp;"_"&amp;C1382&amp;"_"&amp;".... "&amp;D1382</f>
        <v>1381_T3.2_.... Principal (More than 6 to 9)</v>
      </c>
      <c r="B1382" s="366" t="s">
        <v>2404</v>
      </c>
      <c r="C1382" s="372" t="s">
        <v>17</v>
      </c>
      <c r="D1382" s="346" t="s">
        <v>3853</v>
      </c>
      <c r="E1382" s="500" t="str">
        <f>B1382&amp;"_"&amp;C1382&amp;"_"&amp;F1382&amp;", "&amp;G1382&amp;", "&amp;H1382&amp;", "&amp;I1382</f>
        <v>1381_T3.2_General Government, Currency and deposits, Principal, More than 6 to 9</v>
      </c>
      <c r="F1382" s="301" t="s">
        <v>27</v>
      </c>
      <c r="G1382" s="497" t="s">
        <v>203</v>
      </c>
      <c r="H1382" s="497" t="s">
        <v>9</v>
      </c>
      <c r="I1382" s="499" t="s">
        <v>33</v>
      </c>
      <c r="J1382" s="463">
        <f t="shared" si="229"/>
        <v>0</v>
      </c>
      <c r="K1382" s="311" t="s">
        <v>1461</v>
      </c>
      <c r="L1382">
        <f t="shared" si="230"/>
        <v>6</v>
      </c>
      <c r="P1382" s="14">
        <f>'STable 3.2'!E13</f>
        <v>0</v>
      </c>
    </row>
    <row r="1383" spans="1:16" x14ac:dyDescent="0.2">
      <c r="A1383" s="361" t="str">
        <f>B1383&amp;"_"&amp;C1383&amp;"_"&amp;".... "&amp;D1383</f>
        <v>1382_T3.2_.... Interest (More than 6 to 9)</v>
      </c>
      <c r="B1383" s="366" t="s">
        <v>2405</v>
      </c>
      <c r="C1383" s="372" t="s">
        <v>17</v>
      </c>
      <c r="D1383" s="346" t="s">
        <v>3854</v>
      </c>
      <c r="E1383" s="500" t="str">
        <f>B1383&amp;"_"&amp;C1383&amp;"_"&amp;F1383&amp;", "&amp;G1383&amp;", "&amp;H1383&amp;", "&amp;I1383</f>
        <v>1382_T3.2_General Government, Currency and deposits, Interest, More than 6 to 9</v>
      </c>
      <c r="F1383" s="301" t="s">
        <v>27</v>
      </c>
      <c r="G1383" s="497" t="s">
        <v>203</v>
      </c>
      <c r="H1383" s="498" t="s">
        <v>10</v>
      </c>
      <c r="I1383" s="499" t="s">
        <v>33</v>
      </c>
      <c r="J1383" s="463">
        <f t="shared" si="229"/>
        <v>0</v>
      </c>
      <c r="K1383" s="311" t="s">
        <v>1468</v>
      </c>
      <c r="L1383">
        <f t="shared" si="230"/>
        <v>6</v>
      </c>
      <c r="P1383" s="14">
        <f>'STable 3.2'!E14</f>
        <v>0</v>
      </c>
    </row>
    <row r="1384" spans="1:16" x14ac:dyDescent="0.2">
      <c r="A1384" s="361" t="str">
        <f>B1384&amp;"_"&amp;C1384&amp;"_"&amp;".. "&amp;D1384</f>
        <v>1383_T3.2_.. Debt securities (More than 6 to 9)</v>
      </c>
      <c r="B1384" s="366" t="s">
        <v>2406</v>
      </c>
      <c r="C1384" s="372" t="s">
        <v>17</v>
      </c>
      <c r="D1384" s="345" t="s">
        <v>4100</v>
      </c>
      <c r="E1384" s="500" t="str">
        <f>B1384&amp;"_"&amp;C1384&amp;"_"&amp;F1384&amp;", "&amp;G1384&amp;", "&amp;I1384</f>
        <v>1383_T3.2_General Government, Debt securities, More than 6 to 9</v>
      </c>
      <c r="F1384" s="301" t="s">
        <v>27</v>
      </c>
      <c r="G1384" s="497" t="s">
        <v>37</v>
      </c>
      <c r="H1384" s="345"/>
      <c r="I1384" s="499" t="s">
        <v>33</v>
      </c>
      <c r="J1384" s="463">
        <f t="shared" si="229"/>
        <v>0</v>
      </c>
      <c r="K1384" s="311" t="s">
        <v>1475</v>
      </c>
      <c r="L1384">
        <f t="shared" si="230"/>
        <v>6</v>
      </c>
      <c r="P1384" s="14">
        <f>'STable 3.2'!E15</f>
        <v>0</v>
      </c>
    </row>
    <row r="1385" spans="1:16" x14ac:dyDescent="0.2">
      <c r="A1385" s="361" t="str">
        <f>B1385&amp;"_"&amp;C1385&amp;"_"&amp;".... "&amp;D1385</f>
        <v>1384_T3.2_.... Principal (More than 6 to 9)</v>
      </c>
      <c r="B1385" s="366" t="s">
        <v>2407</v>
      </c>
      <c r="C1385" s="372" t="s">
        <v>17</v>
      </c>
      <c r="D1385" s="346" t="s">
        <v>3853</v>
      </c>
      <c r="E1385" s="500" t="str">
        <f>B1385&amp;"_"&amp;C1385&amp;"_"&amp;F1385&amp;", "&amp;G1385&amp;", "&amp;H1385&amp;", "&amp;I1385</f>
        <v>1384_T3.2_General Government, Debt securities, Principal, More than 6 to 9</v>
      </c>
      <c r="F1385" s="301" t="s">
        <v>27</v>
      </c>
      <c r="G1385" s="497" t="s">
        <v>37</v>
      </c>
      <c r="H1385" s="497" t="s">
        <v>9</v>
      </c>
      <c r="I1385" s="499" t="s">
        <v>33</v>
      </c>
      <c r="J1385" s="463">
        <f t="shared" si="229"/>
        <v>0</v>
      </c>
      <c r="K1385" s="311" t="s">
        <v>1482</v>
      </c>
      <c r="L1385">
        <f t="shared" si="230"/>
        <v>6</v>
      </c>
      <c r="P1385" s="14">
        <f>'STable 3.2'!E16</f>
        <v>0</v>
      </c>
    </row>
    <row r="1386" spans="1:16" x14ac:dyDescent="0.2">
      <c r="A1386" s="361" t="str">
        <f>B1386&amp;"_"&amp;C1386&amp;"_"&amp;".... "&amp;D1386</f>
        <v>1385_T3.2_.... Interest (More than 6 to 9)</v>
      </c>
      <c r="B1386" s="366" t="s">
        <v>2408</v>
      </c>
      <c r="C1386" s="372" t="s">
        <v>17</v>
      </c>
      <c r="D1386" s="346" t="s">
        <v>3854</v>
      </c>
      <c r="E1386" s="500" t="str">
        <f>B1386&amp;"_"&amp;C1386&amp;"_"&amp;F1386&amp;", "&amp;G1386&amp;", "&amp;H1386&amp;", "&amp;I1386</f>
        <v>1385_T3.2_General Government, Debt securities, Interest, More than 6 to 9</v>
      </c>
      <c r="F1386" s="301" t="s">
        <v>27</v>
      </c>
      <c r="G1386" s="497" t="s">
        <v>37</v>
      </c>
      <c r="H1386" s="498" t="s">
        <v>10</v>
      </c>
      <c r="I1386" s="499" t="s">
        <v>33</v>
      </c>
      <c r="J1386" s="463">
        <f t="shared" si="229"/>
        <v>0</v>
      </c>
      <c r="K1386" s="311" t="s">
        <v>1489</v>
      </c>
      <c r="L1386">
        <f t="shared" si="230"/>
        <v>6</v>
      </c>
      <c r="P1386" s="14">
        <f>'STable 3.2'!E17</f>
        <v>0</v>
      </c>
    </row>
    <row r="1387" spans="1:16" x14ac:dyDescent="0.2">
      <c r="A1387" s="361" t="str">
        <f>B1387&amp;"_"&amp;C1387&amp;"_"&amp;".. "&amp;D1387</f>
        <v>1386_T3.2_.. Loans (More than 6 to 9)</v>
      </c>
      <c r="B1387" s="366" t="s">
        <v>2409</v>
      </c>
      <c r="C1387" s="372" t="s">
        <v>17</v>
      </c>
      <c r="D1387" s="345" t="s">
        <v>4101</v>
      </c>
      <c r="E1387" s="500" t="str">
        <f>B1387&amp;"_"&amp;C1387&amp;"_"&amp;F1387&amp;", "&amp;G1387&amp;", "&amp;I1387</f>
        <v>1386_T3.2_General Government, Loans, More than 6 to 9</v>
      </c>
      <c r="F1387" s="301" t="s">
        <v>27</v>
      </c>
      <c r="G1387" s="497" t="s">
        <v>2</v>
      </c>
      <c r="H1387" s="345"/>
      <c r="I1387" s="499" t="s">
        <v>33</v>
      </c>
      <c r="J1387" s="463">
        <f t="shared" si="229"/>
        <v>0</v>
      </c>
      <c r="K1387" s="311" t="s">
        <v>1496</v>
      </c>
      <c r="L1387">
        <f t="shared" si="230"/>
        <v>6</v>
      </c>
      <c r="P1387" s="14">
        <f>'STable 3.2'!E18</f>
        <v>0</v>
      </c>
    </row>
    <row r="1388" spans="1:16" x14ac:dyDescent="0.2">
      <c r="A1388" s="361" t="str">
        <f>B1388&amp;"_"&amp;C1388&amp;"_"&amp;".... "&amp;D1388</f>
        <v>1387_T3.2_.... Principal (More than 6 to 9)</v>
      </c>
      <c r="B1388" s="366" t="s">
        <v>2410</v>
      </c>
      <c r="C1388" s="372" t="s">
        <v>17</v>
      </c>
      <c r="D1388" s="346" t="s">
        <v>3853</v>
      </c>
      <c r="E1388" s="500" t="str">
        <f>B1388&amp;"_"&amp;C1388&amp;"_"&amp;F1388&amp;", "&amp;G1388&amp;", "&amp;H1388&amp;", "&amp;I1388</f>
        <v>1387_T3.2_General Government, Loans, Principal, More than 6 to 9</v>
      </c>
      <c r="F1388" s="301" t="s">
        <v>27</v>
      </c>
      <c r="G1388" s="497" t="s">
        <v>2</v>
      </c>
      <c r="H1388" s="497" t="s">
        <v>9</v>
      </c>
      <c r="I1388" s="499" t="s">
        <v>33</v>
      </c>
      <c r="J1388" s="463">
        <f t="shared" si="229"/>
        <v>0</v>
      </c>
      <c r="K1388" s="311" t="s">
        <v>1503</v>
      </c>
      <c r="L1388">
        <f t="shared" si="230"/>
        <v>6</v>
      </c>
      <c r="P1388" s="14">
        <f>'STable 3.2'!E19</f>
        <v>0</v>
      </c>
    </row>
    <row r="1389" spans="1:16" x14ac:dyDescent="0.2">
      <c r="A1389" s="361" t="str">
        <f>B1389&amp;"_"&amp;C1389&amp;"_"&amp;".... "&amp;D1389</f>
        <v>1388_T3.2_.... Interest (More than 6 to 9)</v>
      </c>
      <c r="B1389" s="366" t="s">
        <v>2411</v>
      </c>
      <c r="C1389" s="372" t="s">
        <v>17</v>
      </c>
      <c r="D1389" s="346" t="s">
        <v>3854</v>
      </c>
      <c r="E1389" s="500" t="str">
        <f>B1389&amp;"_"&amp;C1389&amp;"_"&amp;F1389&amp;", "&amp;G1389&amp;", "&amp;H1389&amp;", "&amp;I1389</f>
        <v>1388_T3.2_General Government, Loans, Interest, More than 6 to 9</v>
      </c>
      <c r="F1389" s="301" t="s">
        <v>27</v>
      </c>
      <c r="G1389" s="497" t="s">
        <v>2</v>
      </c>
      <c r="H1389" s="498" t="s">
        <v>10</v>
      </c>
      <c r="I1389" s="499" t="s">
        <v>33</v>
      </c>
      <c r="J1389" s="463">
        <f t="shared" si="229"/>
        <v>0</v>
      </c>
      <c r="K1389" s="311" t="s">
        <v>1510</v>
      </c>
      <c r="L1389">
        <f t="shared" si="230"/>
        <v>6</v>
      </c>
      <c r="P1389" s="14">
        <f>'STable 3.2'!E20</f>
        <v>0</v>
      </c>
    </row>
    <row r="1390" spans="1:16" x14ac:dyDescent="0.2">
      <c r="A1390" s="361" t="str">
        <f>B1390&amp;"_"&amp;C1390&amp;"_"&amp;".. "&amp;D1390</f>
        <v>1389_T3.2_.. Trade credit and advances (More than 6 to 9)</v>
      </c>
      <c r="B1390" s="366" t="s">
        <v>2412</v>
      </c>
      <c r="C1390" s="372" t="s">
        <v>17</v>
      </c>
      <c r="D1390" s="345" t="s">
        <v>4102</v>
      </c>
      <c r="E1390" s="500" t="str">
        <f>B1390&amp;"_"&amp;C1390&amp;"_"&amp;F1390&amp;", "&amp;G1390&amp;", "&amp;I1390</f>
        <v>1389_T3.2_General Government, Trade credit and advances, More than 6 to 9</v>
      </c>
      <c r="F1390" s="301" t="s">
        <v>27</v>
      </c>
      <c r="G1390" s="497" t="s">
        <v>38</v>
      </c>
      <c r="H1390" s="345"/>
      <c r="I1390" s="499" t="s">
        <v>33</v>
      </c>
      <c r="J1390" s="463">
        <f t="shared" si="229"/>
        <v>0</v>
      </c>
      <c r="K1390" s="311" t="s">
        <v>1517</v>
      </c>
      <c r="L1390">
        <f t="shared" si="230"/>
        <v>6</v>
      </c>
      <c r="P1390" s="14">
        <f>'STable 3.2'!E21</f>
        <v>0</v>
      </c>
    </row>
    <row r="1391" spans="1:16" x14ac:dyDescent="0.2">
      <c r="A1391" s="361" t="str">
        <f>B1391&amp;"_"&amp;C1391&amp;"_"&amp;".... "&amp;D1391</f>
        <v>1390_T3.2_.... Principal (More than 6 to 9)</v>
      </c>
      <c r="B1391" s="366" t="s">
        <v>2413</v>
      </c>
      <c r="C1391" s="372" t="s">
        <v>17</v>
      </c>
      <c r="D1391" s="346" t="s">
        <v>3853</v>
      </c>
      <c r="E1391" s="500" t="str">
        <f>B1391&amp;"_"&amp;C1391&amp;"_"&amp;F1391&amp;", "&amp;G1391&amp;", "&amp;H1391&amp;", "&amp;I1391</f>
        <v>1390_T3.2_General Government, Trade credit and advances, Principal, More than 6 to 9</v>
      </c>
      <c r="F1391" s="301" t="s">
        <v>27</v>
      </c>
      <c r="G1391" s="497" t="s">
        <v>38</v>
      </c>
      <c r="H1391" s="497" t="s">
        <v>9</v>
      </c>
      <c r="I1391" s="499" t="s">
        <v>33</v>
      </c>
      <c r="J1391" s="463">
        <f t="shared" si="229"/>
        <v>0</v>
      </c>
      <c r="K1391" s="311" t="s">
        <v>1524</v>
      </c>
      <c r="L1391">
        <f t="shared" si="230"/>
        <v>6</v>
      </c>
      <c r="P1391" s="14">
        <f>'STable 3.2'!E22</f>
        <v>0</v>
      </c>
    </row>
    <row r="1392" spans="1:16" x14ac:dyDescent="0.2">
      <c r="A1392" s="361" t="str">
        <f>B1392&amp;"_"&amp;C1392&amp;"_"&amp;".... "&amp;D1392</f>
        <v>1391_T3.2_.... Interest (More than 6 to 9)</v>
      </c>
      <c r="B1392" s="366" t="s">
        <v>2414</v>
      </c>
      <c r="C1392" s="372" t="s">
        <v>17</v>
      </c>
      <c r="D1392" s="346" t="s">
        <v>3854</v>
      </c>
      <c r="E1392" s="500" t="str">
        <f>B1392&amp;"_"&amp;C1392&amp;"_"&amp;F1392&amp;", "&amp;G1392&amp;", "&amp;H1392&amp;", "&amp;I1392</f>
        <v>1391_T3.2_General Government, Trade credit and advances, Interest, More than 6 to 9</v>
      </c>
      <c r="F1392" s="301" t="s">
        <v>27</v>
      </c>
      <c r="G1392" s="497" t="s">
        <v>38</v>
      </c>
      <c r="H1392" s="498" t="s">
        <v>10</v>
      </c>
      <c r="I1392" s="499" t="s">
        <v>33</v>
      </c>
      <c r="J1392" s="463">
        <f t="shared" si="229"/>
        <v>0</v>
      </c>
      <c r="K1392" s="311" t="s">
        <v>1531</v>
      </c>
      <c r="L1392">
        <f t="shared" si="230"/>
        <v>6</v>
      </c>
      <c r="P1392" s="14">
        <f>'STable 3.2'!E23</f>
        <v>0</v>
      </c>
    </row>
    <row r="1393" spans="1:16" x14ac:dyDescent="0.2">
      <c r="A1393" s="361" t="str">
        <f>B1393&amp;"_"&amp;C1393&amp;"_"&amp;".. "&amp;D1393</f>
        <v>1392_T3.2_.. Other debt liabilities 3/ 4/ (More than 6 to 9)</v>
      </c>
      <c r="B1393" s="366" t="s">
        <v>2415</v>
      </c>
      <c r="C1393" s="372" t="s">
        <v>17</v>
      </c>
      <c r="D1393" s="345" t="s">
        <v>4103</v>
      </c>
      <c r="E1393" s="500" t="str">
        <f>B1393&amp;"_"&amp;C1393&amp;"_"&amp;F1393&amp;", "&amp;G1393&amp;", "&amp;I1393</f>
        <v>1392_T3.2_General Government, Other debt liabilities, More than 6 to 9</v>
      </c>
      <c r="F1393" s="301" t="s">
        <v>27</v>
      </c>
      <c r="G1393" s="497" t="s">
        <v>4329</v>
      </c>
      <c r="H1393" s="345"/>
      <c r="I1393" s="499" t="s">
        <v>33</v>
      </c>
      <c r="J1393" s="463">
        <f t="shared" si="229"/>
        <v>0</v>
      </c>
      <c r="K1393" s="311" t="s">
        <v>1538</v>
      </c>
      <c r="L1393">
        <f t="shared" si="230"/>
        <v>6</v>
      </c>
      <c r="P1393" s="14">
        <f>'STable 3.2'!E24</f>
        <v>0</v>
      </c>
    </row>
    <row r="1394" spans="1:16" x14ac:dyDescent="0.2">
      <c r="A1394" s="361" t="str">
        <f>B1394&amp;"_"&amp;C1394&amp;"_"&amp;".... "&amp;D1394</f>
        <v>1393_T3.2_.... Principal (More than 6 to 9)</v>
      </c>
      <c r="B1394" s="366" t="s">
        <v>2416</v>
      </c>
      <c r="C1394" s="372" t="s">
        <v>17</v>
      </c>
      <c r="D1394" s="346" t="s">
        <v>3853</v>
      </c>
      <c r="E1394" s="500" t="str">
        <f>B1394&amp;"_"&amp;C1394&amp;"_"&amp;F1394&amp;", "&amp;G1394&amp;", "&amp;H1394&amp;", "&amp;I1394</f>
        <v>1393_T3.2_General Government, Other debt liabilities, Principal, More than 6 to 9</v>
      </c>
      <c r="F1394" s="301" t="s">
        <v>27</v>
      </c>
      <c r="G1394" s="497" t="s">
        <v>4329</v>
      </c>
      <c r="H1394" s="497" t="s">
        <v>9</v>
      </c>
      <c r="I1394" s="499" t="s">
        <v>33</v>
      </c>
      <c r="J1394" s="463">
        <f t="shared" si="229"/>
        <v>0</v>
      </c>
      <c r="K1394" s="311" t="s">
        <v>1545</v>
      </c>
      <c r="L1394">
        <f t="shared" si="230"/>
        <v>6</v>
      </c>
      <c r="P1394" s="14">
        <f>'STable 3.2'!E25</f>
        <v>0</v>
      </c>
    </row>
    <row r="1395" spans="1:16" x14ac:dyDescent="0.2">
      <c r="A1395" s="361" t="str">
        <f>B1395&amp;"_"&amp;C1395&amp;"_"&amp;".... "&amp;D1395</f>
        <v>1394_T3.2_.... Interest (More than 6 to 9)</v>
      </c>
      <c r="B1395" s="366" t="s">
        <v>2417</v>
      </c>
      <c r="C1395" s="372" t="s">
        <v>17</v>
      </c>
      <c r="D1395" s="346" t="s">
        <v>3854</v>
      </c>
      <c r="E1395" s="500" t="str">
        <f>B1395&amp;"_"&amp;C1395&amp;"_"&amp;F1395&amp;", "&amp;G1395&amp;", "&amp;H1395&amp;", "&amp;I1395</f>
        <v>1394_T3.2_General Government, Other debt liabilities, Interest, More than 6 to 9</v>
      </c>
      <c r="F1395" s="301" t="s">
        <v>27</v>
      </c>
      <c r="G1395" s="497" t="s">
        <v>4329</v>
      </c>
      <c r="H1395" s="498" t="s">
        <v>10</v>
      </c>
      <c r="I1395" s="499" t="s">
        <v>33</v>
      </c>
      <c r="J1395" s="463">
        <f t="shared" si="229"/>
        <v>0</v>
      </c>
      <c r="K1395" s="311" t="s">
        <v>1552</v>
      </c>
      <c r="L1395">
        <f t="shared" si="230"/>
        <v>6</v>
      </c>
      <c r="P1395" s="14">
        <f>'STable 3.2'!E26</f>
        <v>0</v>
      </c>
    </row>
    <row r="1396" spans="1:16" x14ac:dyDescent="0.2">
      <c r="A1396" s="361" t="str">
        <f>B1396&amp;"_"&amp;C1396&amp;"_"&amp;D1396</f>
        <v>1395_T3.2_Central Bank (More than 6 to 9)</v>
      </c>
      <c r="B1396" s="366" t="s">
        <v>2418</v>
      </c>
      <c r="C1396" s="372" t="s">
        <v>17</v>
      </c>
      <c r="D1396" s="301" t="s">
        <v>4104</v>
      </c>
      <c r="E1396" s="500" t="str">
        <f>B1396&amp;"_"&amp;C1396&amp;"_"&amp;F1396&amp;", "&amp;I1396</f>
        <v>1395_T3.2_Central Bank, More than 6 to 9</v>
      </c>
      <c r="F1396" s="301" t="s">
        <v>55</v>
      </c>
      <c r="G1396" s="301"/>
      <c r="H1396" s="301"/>
      <c r="I1396" s="499" t="s">
        <v>33</v>
      </c>
      <c r="J1396" s="463">
        <f t="shared" si="229"/>
        <v>0</v>
      </c>
      <c r="K1396" s="311" t="s">
        <v>1559</v>
      </c>
      <c r="L1396">
        <f t="shared" si="230"/>
        <v>6</v>
      </c>
      <c r="P1396" s="14">
        <f>'STable 3.2'!E27</f>
        <v>0</v>
      </c>
    </row>
    <row r="1397" spans="1:16" x14ac:dyDescent="0.2">
      <c r="A1397" s="361" t="str">
        <f>B1397&amp;"_"&amp;C1397&amp;"_"&amp;".. "&amp;D1397</f>
        <v>1396_T3.2_.. Special drawing rights (allocations) * (More than 6 to 9)</v>
      </c>
      <c r="B1397" s="366" t="s">
        <v>2419</v>
      </c>
      <c r="C1397" s="372" t="s">
        <v>17</v>
      </c>
      <c r="D1397" s="345" t="s">
        <v>4299</v>
      </c>
      <c r="E1397" s="500" t="str">
        <f>B1397&amp;"_"&amp;C1397&amp;"_"&amp;F1397&amp;", "&amp;G1397&amp;", "&amp;I1397</f>
        <v>1396_T3.2_Central Bank, Special drawing rights (allocations), More than 6 to 9</v>
      </c>
      <c r="F1397" s="301" t="s">
        <v>55</v>
      </c>
      <c r="G1397" s="497" t="s">
        <v>4330</v>
      </c>
      <c r="H1397" s="301"/>
      <c r="I1397" s="499" t="s">
        <v>33</v>
      </c>
      <c r="J1397" s="463">
        <f t="shared" si="229"/>
        <v>0</v>
      </c>
      <c r="K1397" s="311" t="s">
        <v>1566</v>
      </c>
      <c r="L1397">
        <f t="shared" si="230"/>
        <v>6</v>
      </c>
      <c r="P1397" s="14">
        <f>'STable 3.2'!E28</f>
        <v>0</v>
      </c>
    </row>
    <row r="1398" spans="1:16" x14ac:dyDescent="0.2">
      <c r="A1398" s="361" t="str">
        <f>B1398&amp;"_"&amp;C1398&amp;"_"&amp;".... "&amp;D1398</f>
        <v>1397_T3.2_.... Principal (More than 6 to 9)</v>
      </c>
      <c r="B1398" s="366" t="s">
        <v>2420</v>
      </c>
      <c r="C1398" s="372" t="s">
        <v>17</v>
      </c>
      <c r="D1398" s="346" t="s">
        <v>3853</v>
      </c>
      <c r="E1398" s="500" t="str">
        <f>B1398&amp;"_"&amp;C1398&amp;"_"&amp;F1398&amp;", "&amp;G1398&amp;", "&amp;H1398&amp;", "&amp;I1398</f>
        <v>1397_T3.2_Central Bank, Special drawing rights (allocations), Principal, More than 6 to 9</v>
      </c>
      <c r="F1398" s="301" t="s">
        <v>55</v>
      </c>
      <c r="G1398" s="497" t="s">
        <v>4330</v>
      </c>
      <c r="H1398" s="497" t="s">
        <v>9</v>
      </c>
      <c r="I1398" s="499" t="s">
        <v>33</v>
      </c>
      <c r="J1398" s="463">
        <f t="shared" si="229"/>
        <v>0</v>
      </c>
      <c r="K1398" s="311" t="s">
        <v>1573</v>
      </c>
      <c r="L1398">
        <f t="shared" si="230"/>
        <v>6</v>
      </c>
      <c r="P1398" s="14">
        <f>'STable 3.2'!E29</f>
        <v>0</v>
      </c>
    </row>
    <row r="1399" spans="1:16" x14ac:dyDescent="0.2">
      <c r="A1399" s="361" t="str">
        <f>B1399&amp;"_"&amp;C1399&amp;"_"&amp;".... "&amp;D1399</f>
        <v>1398_T3.2_.... Interest (More than 6 to 9)</v>
      </c>
      <c r="B1399" s="366" t="s">
        <v>2421</v>
      </c>
      <c r="C1399" s="372" t="s">
        <v>17</v>
      </c>
      <c r="D1399" s="346" t="s">
        <v>3854</v>
      </c>
      <c r="E1399" s="500" t="str">
        <f>B1399&amp;"_"&amp;C1399&amp;"_"&amp;F1399&amp;", "&amp;G1399&amp;", "&amp;H1399&amp;", "&amp;I1399</f>
        <v>1398_T3.2_Central Bank, Special drawing rights (allocations), Interest, More than 6 to 9</v>
      </c>
      <c r="F1399" s="301" t="s">
        <v>55</v>
      </c>
      <c r="G1399" s="497" t="s">
        <v>4330</v>
      </c>
      <c r="H1399" s="498" t="s">
        <v>10</v>
      </c>
      <c r="I1399" s="499" t="s">
        <v>33</v>
      </c>
      <c r="J1399" s="463">
        <f t="shared" si="229"/>
        <v>0</v>
      </c>
      <c r="K1399" s="311" t="s">
        <v>1580</v>
      </c>
      <c r="L1399">
        <f t="shared" si="230"/>
        <v>6</v>
      </c>
      <c r="P1399" s="14">
        <f>'STable 3.2'!E30</f>
        <v>0</v>
      </c>
    </row>
    <row r="1400" spans="1:16" x14ac:dyDescent="0.2">
      <c r="A1400" s="361" t="str">
        <f>B1400&amp;"_"&amp;C1400&amp;"_"&amp;".. "&amp;D1400</f>
        <v>1399_T3.2_.. Currency and deposits (More than 6 to 9)</v>
      </c>
      <c r="B1400" s="366" t="s">
        <v>2422</v>
      </c>
      <c r="C1400" s="372" t="s">
        <v>17</v>
      </c>
      <c r="D1400" s="345" t="s">
        <v>4099</v>
      </c>
      <c r="E1400" s="500" t="str">
        <f>B1400&amp;"_"&amp;C1400&amp;"_"&amp;F1400&amp;", "&amp;G1400&amp;", "&amp;I1400</f>
        <v>1399_T3.2_Central Bank, Currency and deposits, More than 6 to 9</v>
      </c>
      <c r="F1400" s="301" t="s">
        <v>55</v>
      </c>
      <c r="G1400" s="497" t="s">
        <v>203</v>
      </c>
      <c r="H1400" s="345"/>
      <c r="I1400" s="499" t="s">
        <v>33</v>
      </c>
      <c r="J1400" s="463">
        <f t="shared" si="229"/>
        <v>0</v>
      </c>
      <c r="K1400" s="311" t="s">
        <v>1587</v>
      </c>
      <c r="L1400">
        <f t="shared" si="230"/>
        <v>6</v>
      </c>
      <c r="P1400" s="14">
        <f>'STable 3.2'!E31</f>
        <v>0</v>
      </c>
    </row>
    <row r="1401" spans="1:16" x14ac:dyDescent="0.2">
      <c r="A1401" s="361" t="str">
        <f>B1401&amp;"_"&amp;C1401&amp;"_"&amp;".... "&amp;D1401</f>
        <v>1400_T3.2_.... Principal (More than 6 to 9)</v>
      </c>
      <c r="B1401" s="366" t="s">
        <v>2423</v>
      </c>
      <c r="C1401" s="372" t="s">
        <v>17</v>
      </c>
      <c r="D1401" s="346" t="s">
        <v>3853</v>
      </c>
      <c r="E1401" s="500" t="str">
        <f>B1401&amp;"_"&amp;C1401&amp;"_"&amp;F1401&amp;", "&amp;G1401&amp;", "&amp;H1401&amp;", "&amp;I1401</f>
        <v>1400_T3.2_Central Bank, Currency and deposits, Principal, More than 6 to 9</v>
      </c>
      <c r="F1401" s="301" t="s">
        <v>55</v>
      </c>
      <c r="G1401" s="497" t="s">
        <v>203</v>
      </c>
      <c r="H1401" s="497" t="s">
        <v>9</v>
      </c>
      <c r="I1401" s="499" t="s">
        <v>33</v>
      </c>
      <c r="J1401" s="463">
        <f t="shared" si="229"/>
        <v>0</v>
      </c>
      <c r="K1401" s="311" t="s">
        <v>1594</v>
      </c>
      <c r="L1401">
        <f t="shared" si="230"/>
        <v>6</v>
      </c>
      <c r="P1401" s="14">
        <f>'STable 3.2'!E32</f>
        <v>0</v>
      </c>
    </row>
    <row r="1402" spans="1:16" x14ac:dyDescent="0.2">
      <c r="A1402" s="361" t="str">
        <f>B1402&amp;"_"&amp;C1402&amp;"_"&amp;".... "&amp;D1402</f>
        <v>1401_T3.2_.... Interest (More than 6 to 9)</v>
      </c>
      <c r="B1402" s="366" t="s">
        <v>2424</v>
      </c>
      <c r="C1402" s="372" t="s">
        <v>17</v>
      </c>
      <c r="D1402" s="346" t="s">
        <v>3854</v>
      </c>
      <c r="E1402" s="500" t="str">
        <f>B1402&amp;"_"&amp;C1402&amp;"_"&amp;F1402&amp;", "&amp;G1402&amp;", "&amp;H1402&amp;", "&amp;I1402</f>
        <v>1401_T3.2_Central Bank, Currency and deposits, Interest, More than 6 to 9</v>
      </c>
      <c r="F1402" s="301" t="s">
        <v>55</v>
      </c>
      <c r="G1402" s="497" t="s">
        <v>203</v>
      </c>
      <c r="H1402" s="498" t="s">
        <v>10</v>
      </c>
      <c r="I1402" s="499" t="s">
        <v>33</v>
      </c>
      <c r="J1402" s="463">
        <f t="shared" si="229"/>
        <v>0</v>
      </c>
      <c r="K1402" s="311" t="s">
        <v>1601</v>
      </c>
      <c r="L1402">
        <f t="shared" si="230"/>
        <v>6</v>
      </c>
      <c r="P1402" s="14">
        <f>'STable 3.2'!E33</f>
        <v>0</v>
      </c>
    </row>
    <row r="1403" spans="1:16" x14ac:dyDescent="0.2">
      <c r="A1403" s="361" t="str">
        <f>B1403&amp;"_"&amp;C1403&amp;"_"&amp;".. "&amp;D1403</f>
        <v>1402_T3.2_.. Debt securities (More than 6 to 9)</v>
      </c>
      <c r="B1403" s="366" t="s">
        <v>2425</v>
      </c>
      <c r="C1403" s="372" t="s">
        <v>17</v>
      </c>
      <c r="D1403" s="345" t="s">
        <v>4100</v>
      </c>
      <c r="E1403" s="500" t="str">
        <f>B1403&amp;"_"&amp;C1403&amp;"_"&amp;F1403&amp;", "&amp;G1403&amp;", "&amp;I1403</f>
        <v>1402_T3.2_Central Bank, Debt securities, More than 6 to 9</v>
      </c>
      <c r="F1403" s="301" t="s">
        <v>55</v>
      </c>
      <c r="G1403" s="497" t="s">
        <v>37</v>
      </c>
      <c r="H1403" s="345"/>
      <c r="I1403" s="499" t="s">
        <v>33</v>
      </c>
      <c r="J1403" s="463">
        <f t="shared" si="229"/>
        <v>0</v>
      </c>
      <c r="K1403" s="311" t="s">
        <v>1608</v>
      </c>
      <c r="L1403">
        <f t="shared" si="230"/>
        <v>6</v>
      </c>
      <c r="P1403" s="14">
        <f>'STable 3.2'!E34</f>
        <v>0</v>
      </c>
    </row>
    <row r="1404" spans="1:16" x14ac:dyDescent="0.2">
      <c r="A1404" s="361" t="str">
        <f>B1404&amp;"_"&amp;C1404&amp;"_"&amp;".... "&amp;D1404</f>
        <v>1403_T3.2_.... Principal (More than 6 to 9)</v>
      </c>
      <c r="B1404" s="366" t="s">
        <v>2426</v>
      </c>
      <c r="C1404" s="372" t="s">
        <v>17</v>
      </c>
      <c r="D1404" s="346" t="s">
        <v>3853</v>
      </c>
      <c r="E1404" s="500" t="str">
        <f>B1404&amp;"_"&amp;C1404&amp;"_"&amp;F1404&amp;", "&amp;G1404&amp;", "&amp;H1404&amp;", "&amp;I1404</f>
        <v>1403_T3.2_Central Bank, Debt securities, Principal, More than 6 to 9</v>
      </c>
      <c r="F1404" s="301" t="s">
        <v>55</v>
      </c>
      <c r="G1404" s="497" t="s">
        <v>37</v>
      </c>
      <c r="H1404" s="497" t="s">
        <v>9</v>
      </c>
      <c r="I1404" s="499" t="s">
        <v>33</v>
      </c>
      <c r="J1404" s="463">
        <f t="shared" si="229"/>
        <v>0</v>
      </c>
      <c r="K1404" s="311" t="s">
        <v>1615</v>
      </c>
      <c r="L1404">
        <f t="shared" si="230"/>
        <v>6</v>
      </c>
      <c r="P1404" s="14">
        <f>'STable 3.2'!E35</f>
        <v>0</v>
      </c>
    </row>
    <row r="1405" spans="1:16" x14ac:dyDescent="0.2">
      <c r="A1405" s="361" t="str">
        <f>B1405&amp;"_"&amp;C1405&amp;"_"&amp;".... "&amp;D1405</f>
        <v>1404_T3.2_.... Interest (More than 6 to 9)</v>
      </c>
      <c r="B1405" s="366" t="s">
        <v>2427</v>
      </c>
      <c r="C1405" s="372" t="s">
        <v>17</v>
      </c>
      <c r="D1405" s="346" t="s">
        <v>3854</v>
      </c>
      <c r="E1405" s="500" t="str">
        <f>B1405&amp;"_"&amp;C1405&amp;"_"&amp;F1405&amp;", "&amp;G1405&amp;", "&amp;H1405&amp;", "&amp;I1405</f>
        <v>1404_T3.2_Central Bank, Debt securities, Interest, More than 6 to 9</v>
      </c>
      <c r="F1405" s="301" t="s">
        <v>55</v>
      </c>
      <c r="G1405" s="497" t="s">
        <v>37</v>
      </c>
      <c r="H1405" s="498" t="s">
        <v>10</v>
      </c>
      <c r="I1405" s="499" t="s">
        <v>33</v>
      </c>
      <c r="J1405" s="463">
        <f t="shared" si="229"/>
        <v>0</v>
      </c>
      <c r="K1405" s="311" t="s">
        <v>1622</v>
      </c>
      <c r="L1405">
        <f t="shared" si="230"/>
        <v>6</v>
      </c>
      <c r="P1405" s="14">
        <f>'STable 3.2'!E36</f>
        <v>0</v>
      </c>
    </row>
    <row r="1406" spans="1:16" x14ac:dyDescent="0.2">
      <c r="A1406" s="361" t="str">
        <f>B1406&amp;"_"&amp;C1406&amp;"_"&amp;".. "&amp;D1406</f>
        <v>1405_T3.2_.. Loans (More than 6 to 9)</v>
      </c>
      <c r="B1406" s="366" t="s">
        <v>2428</v>
      </c>
      <c r="C1406" s="372" t="s">
        <v>17</v>
      </c>
      <c r="D1406" s="345" t="s">
        <v>4101</v>
      </c>
      <c r="E1406" s="500" t="str">
        <f>B1406&amp;"_"&amp;C1406&amp;"_"&amp;F1406&amp;", "&amp;G1406&amp;", "&amp;I1406</f>
        <v>1405_T3.2_Central Bank, Loans, More than 6 to 9</v>
      </c>
      <c r="F1406" s="301" t="s">
        <v>55</v>
      </c>
      <c r="G1406" s="497" t="s">
        <v>2</v>
      </c>
      <c r="H1406" s="345"/>
      <c r="I1406" s="499" t="s">
        <v>33</v>
      </c>
      <c r="J1406" s="463">
        <f t="shared" si="229"/>
        <v>0</v>
      </c>
      <c r="K1406" s="311" t="s">
        <v>1629</v>
      </c>
      <c r="L1406">
        <f t="shared" si="230"/>
        <v>6</v>
      </c>
      <c r="P1406" s="14">
        <f>'STable 3.2'!E37</f>
        <v>0</v>
      </c>
    </row>
    <row r="1407" spans="1:16" x14ac:dyDescent="0.2">
      <c r="A1407" s="361" t="str">
        <f>B1407&amp;"_"&amp;C1407&amp;"_"&amp;".... "&amp;D1407</f>
        <v>1406_T3.2_.... Principal (More than 6 to 9)</v>
      </c>
      <c r="B1407" s="366" t="s">
        <v>2429</v>
      </c>
      <c r="C1407" s="372" t="s">
        <v>17</v>
      </c>
      <c r="D1407" s="346" t="s">
        <v>3853</v>
      </c>
      <c r="E1407" s="500" t="str">
        <f>B1407&amp;"_"&amp;C1407&amp;"_"&amp;F1407&amp;", "&amp;G1407&amp;", "&amp;H1407&amp;", "&amp;I1407</f>
        <v>1406_T3.2_Central Bank, Loans, Principal, More than 6 to 9</v>
      </c>
      <c r="F1407" s="301" t="s">
        <v>55</v>
      </c>
      <c r="G1407" s="497" t="s">
        <v>2</v>
      </c>
      <c r="H1407" s="497" t="s">
        <v>9</v>
      </c>
      <c r="I1407" s="499" t="s">
        <v>33</v>
      </c>
      <c r="J1407" s="463">
        <f t="shared" si="229"/>
        <v>0</v>
      </c>
      <c r="K1407" s="311" t="s">
        <v>1636</v>
      </c>
      <c r="L1407">
        <f t="shared" si="230"/>
        <v>6</v>
      </c>
      <c r="P1407" s="14">
        <f>'STable 3.2'!E38</f>
        <v>0</v>
      </c>
    </row>
    <row r="1408" spans="1:16" x14ac:dyDescent="0.2">
      <c r="A1408" s="361" t="str">
        <f>B1408&amp;"_"&amp;C1408&amp;"_"&amp;".... "&amp;D1408</f>
        <v>1407_T3.2_.... Interest (More than 6 to 9)</v>
      </c>
      <c r="B1408" s="366" t="s">
        <v>2430</v>
      </c>
      <c r="C1408" s="372" t="s">
        <v>17</v>
      </c>
      <c r="D1408" s="346" t="s">
        <v>3854</v>
      </c>
      <c r="E1408" s="500" t="str">
        <f>B1408&amp;"_"&amp;C1408&amp;"_"&amp;F1408&amp;", "&amp;G1408&amp;", "&amp;H1408&amp;", "&amp;I1408</f>
        <v>1407_T3.2_Central Bank, Loans, Interest, More than 6 to 9</v>
      </c>
      <c r="F1408" s="301" t="s">
        <v>55</v>
      </c>
      <c r="G1408" s="497" t="s">
        <v>2</v>
      </c>
      <c r="H1408" s="498" t="s">
        <v>10</v>
      </c>
      <c r="I1408" s="499" t="s">
        <v>33</v>
      </c>
      <c r="J1408" s="463">
        <f t="shared" si="229"/>
        <v>0</v>
      </c>
      <c r="K1408" s="311" t="s">
        <v>1643</v>
      </c>
      <c r="L1408">
        <f t="shared" si="230"/>
        <v>6</v>
      </c>
      <c r="P1408" s="14">
        <f>'STable 3.2'!E39</f>
        <v>0</v>
      </c>
    </row>
    <row r="1409" spans="1:16" x14ac:dyDescent="0.2">
      <c r="A1409" s="361" t="str">
        <f>B1409&amp;"_"&amp;C1409&amp;"_"&amp;".. "&amp;D1409</f>
        <v>1408_T3.2_.. Trade credit and advances (More than 6 to 9)</v>
      </c>
      <c r="B1409" s="366" t="s">
        <v>2431</v>
      </c>
      <c r="C1409" s="372" t="s">
        <v>17</v>
      </c>
      <c r="D1409" s="345" t="s">
        <v>4102</v>
      </c>
      <c r="E1409" s="500" t="str">
        <f>B1409&amp;"_"&amp;C1409&amp;"_"&amp;F1409&amp;", "&amp;G1409&amp;", "&amp;I1409</f>
        <v>1408_T3.2_Central Bank, Trade credit and advances, More than 6 to 9</v>
      </c>
      <c r="F1409" s="301" t="s">
        <v>55</v>
      </c>
      <c r="G1409" s="497" t="s">
        <v>38</v>
      </c>
      <c r="H1409" s="345"/>
      <c r="I1409" s="499" t="s">
        <v>33</v>
      </c>
      <c r="J1409" s="463">
        <f t="shared" si="229"/>
        <v>0</v>
      </c>
      <c r="K1409" s="311" t="s">
        <v>1650</v>
      </c>
      <c r="L1409">
        <f t="shared" si="230"/>
        <v>6</v>
      </c>
      <c r="P1409" s="14">
        <f>'STable 3.2'!E40</f>
        <v>0</v>
      </c>
    </row>
    <row r="1410" spans="1:16" x14ac:dyDescent="0.2">
      <c r="A1410" s="361" t="str">
        <f>B1410&amp;"_"&amp;C1410&amp;"_"&amp;".... "&amp;D1410</f>
        <v>1409_T3.2_.... Principal (More than 6 to 9)</v>
      </c>
      <c r="B1410" s="366" t="s">
        <v>2432</v>
      </c>
      <c r="C1410" s="372" t="s">
        <v>17</v>
      </c>
      <c r="D1410" s="346" t="s">
        <v>3853</v>
      </c>
      <c r="E1410" s="500" t="str">
        <f>B1410&amp;"_"&amp;C1410&amp;"_"&amp;F1410&amp;", "&amp;G1410&amp;", "&amp;H1410&amp;", "&amp;I1410</f>
        <v>1409_T3.2_Central Bank, Trade credit and advances, Principal, More than 6 to 9</v>
      </c>
      <c r="F1410" s="301" t="s">
        <v>55</v>
      </c>
      <c r="G1410" s="497" t="s">
        <v>38</v>
      </c>
      <c r="H1410" s="497" t="s">
        <v>9</v>
      </c>
      <c r="I1410" s="499" t="s">
        <v>33</v>
      </c>
      <c r="J1410" s="463">
        <f t="shared" si="229"/>
        <v>0</v>
      </c>
      <c r="K1410" s="311" t="s">
        <v>1657</v>
      </c>
      <c r="L1410">
        <f t="shared" si="230"/>
        <v>6</v>
      </c>
      <c r="P1410" s="14">
        <f>'STable 3.2'!E41</f>
        <v>0</v>
      </c>
    </row>
    <row r="1411" spans="1:16" x14ac:dyDescent="0.2">
      <c r="A1411" s="361" t="str">
        <f>B1411&amp;"_"&amp;C1411&amp;"_"&amp;".... "&amp;D1411</f>
        <v>1410_T3.2_.... Interest (More than 6 to 9)</v>
      </c>
      <c r="B1411" s="366" t="s">
        <v>2433</v>
      </c>
      <c r="C1411" s="372" t="s">
        <v>17</v>
      </c>
      <c r="D1411" s="346" t="s">
        <v>3854</v>
      </c>
      <c r="E1411" s="500" t="str">
        <f>B1411&amp;"_"&amp;C1411&amp;"_"&amp;F1411&amp;", "&amp;G1411&amp;", "&amp;H1411&amp;", "&amp;I1411</f>
        <v>1410_T3.2_Central Bank, Trade credit and advances, Interest, More than 6 to 9</v>
      </c>
      <c r="F1411" s="301" t="s">
        <v>55</v>
      </c>
      <c r="G1411" s="497" t="s">
        <v>38</v>
      </c>
      <c r="H1411" s="498" t="s">
        <v>10</v>
      </c>
      <c r="I1411" s="499" t="s">
        <v>33</v>
      </c>
      <c r="J1411" s="463">
        <f t="shared" si="229"/>
        <v>0</v>
      </c>
      <c r="K1411" s="311" t="s">
        <v>1664</v>
      </c>
      <c r="L1411">
        <f t="shared" si="230"/>
        <v>6</v>
      </c>
      <c r="P1411" s="14">
        <f>'STable 3.2'!E42</f>
        <v>0</v>
      </c>
    </row>
    <row r="1412" spans="1:16" x14ac:dyDescent="0.2">
      <c r="A1412" s="361" t="str">
        <f>B1412&amp;"_"&amp;C1412&amp;"_"&amp;".. "&amp;D1412</f>
        <v>1411_T3.2_.. Other debt liabilities 3/ 4/ (More than 6 to 9)</v>
      </c>
      <c r="B1412" s="366" t="s">
        <v>2434</v>
      </c>
      <c r="C1412" s="372" t="s">
        <v>17</v>
      </c>
      <c r="D1412" s="345" t="s">
        <v>4103</v>
      </c>
      <c r="E1412" s="500" t="str">
        <f>B1412&amp;"_"&amp;C1412&amp;"_"&amp;F1412&amp;", "&amp;G1412&amp;", "&amp;I1412</f>
        <v>1411_T3.2_Central Bank, Other debt liabilities, More than 6 to 9</v>
      </c>
      <c r="F1412" s="301" t="s">
        <v>55</v>
      </c>
      <c r="G1412" s="497" t="s">
        <v>4329</v>
      </c>
      <c r="H1412" s="345"/>
      <c r="I1412" s="499" t="s">
        <v>33</v>
      </c>
      <c r="J1412" s="463">
        <f t="shared" ref="J1412:J1475" si="232">J1411</f>
        <v>0</v>
      </c>
      <c r="K1412" s="311" t="s">
        <v>1671</v>
      </c>
      <c r="L1412">
        <f t="shared" ref="L1412:L1475" si="233">L1411</f>
        <v>6</v>
      </c>
      <c r="P1412" s="14">
        <f>'STable 3.2'!E43</f>
        <v>0</v>
      </c>
    </row>
    <row r="1413" spans="1:16" x14ac:dyDescent="0.2">
      <c r="A1413" s="361" t="str">
        <f>B1413&amp;"_"&amp;C1413&amp;"_"&amp;".... "&amp;D1413</f>
        <v>1412_T3.2_.... Principal (More than 6 to 9)</v>
      </c>
      <c r="B1413" s="366" t="s">
        <v>2435</v>
      </c>
      <c r="C1413" s="372" t="s">
        <v>17</v>
      </c>
      <c r="D1413" s="346" t="s">
        <v>3853</v>
      </c>
      <c r="E1413" s="500" t="str">
        <f>B1413&amp;"_"&amp;C1413&amp;"_"&amp;F1413&amp;", "&amp;G1413&amp;", "&amp;H1413&amp;", "&amp;I1413</f>
        <v>1412_T3.2_Central Bank, Other debt liabilities, Principal, More than 6 to 9</v>
      </c>
      <c r="F1413" s="301" t="s">
        <v>55</v>
      </c>
      <c r="G1413" s="497" t="s">
        <v>4329</v>
      </c>
      <c r="H1413" s="497" t="s">
        <v>9</v>
      </c>
      <c r="I1413" s="499" t="s">
        <v>33</v>
      </c>
      <c r="J1413" s="463">
        <f t="shared" si="232"/>
        <v>0</v>
      </c>
      <c r="K1413" s="311" t="s">
        <v>1678</v>
      </c>
      <c r="L1413">
        <f t="shared" si="233"/>
        <v>6</v>
      </c>
      <c r="P1413" s="14">
        <f>'STable 3.2'!E44</f>
        <v>0</v>
      </c>
    </row>
    <row r="1414" spans="1:16" x14ac:dyDescent="0.2">
      <c r="A1414" s="361" t="str">
        <f>B1414&amp;"_"&amp;C1414&amp;"_"&amp;".... "&amp;D1414</f>
        <v>1413_T3.2_.... Interest (More than 6 to 9)</v>
      </c>
      <c r="B1414" s="366" t="s">
        <v>2436</v>
      </c>
      <c r="C1414" s="372" t="s">
        <v>17</v>
      </c>
      <c r="D1414" s="346" t="s">
        <v>3854</v>
      </c>
      <c r="E1414" s="500" t="str">
        <f>B1414&amp;"_"&amp;C1414&amp;"_"&amp;F1414&amp;", "&amp;G1414&amp;", "&amp;H1414&amp;", "&amp;I1414</f>
        <v>1413_T3.2_Central Bank, Other debt liabilities, Interest, More than 6 to 9</v>
      </c>
      <c r="F1414" s="301" t="s">
        <v>55</v>
      </c>
      <c r="G1414" s="497" t="s">
        <v>4329</v>
      </c>
      <c r="H1414" s="498" t="s">
        <v>10</v>
      </c>
      <c r="I1414" s="499" t="s">
        <v>33</v>
      </c>
      <c r="J1414" s="463">
        <f t="shared" si="232"/>
        <v>0</v>
      </c>
      <c r="K1414" s="311" t="s">
        <v>1685</v>
      </c>
      <c r="L1414">
        <f t="shared" si="233"/>
        <v>6</v>
      </c>
      <c r="P1414" s="14">
        <f>'STable 3.2'!E45</f>
        <v>0</v>
      </c>
    </row>
    <row r="1415" spans="1:16" x14ac:dyDescent="0.2">
      <c r="A1415" s="361" t="str">
        <f>B1415&amp;"_"&amp;C1415&amp;"_"&amp;D1415</f>
        <v>1414_T3.2_Deposit-Taking Corporations, except the Central Bank (More than 6 to 9)</v>
      </c>
      <c r="B1415" s="366" t="s">
        <v>2437</v>
      </c>
      <c r="C1415" s="372" t="s">
        <v>17</v>
      </c>
      <c r="D1415" s="347" t="s">
        <v>3857</v>
      </c>
      <c r="E1415" s="500" t="str">
        <f>B1415&amp;"_"&amp;C1415&amp;"_"&amp;F1415&amp;", "&amp;I1415</f>
        <v>1414_T3.2_Deposit-Taking Corporations, except the Central Bank, More than 6 to 9</v>
      </c>
      <c r="F1415" s="347" t="s">
        <v>56</v>
      </c>
      <c r="G1415" s="347"/>
      <c r="H1415" s="347"/>
      <c r="I1415" s="499" t="s">
        <v>33</v>
      </c>
      <c r="J1415" s="463">
        <f t="shared" si="232"/>
        <v>0</v>
      </c>
      <c r="K1415" s="311" t="s">
        <v>1692</v>
      </c>
      <c r="L1415">
        <f t="shared" si="233"/>
        <v>6</v>
      </c>
      <c r="P1415" s="14">
        <f>'STable 3.2'!E46</f>
        <v>0</v>
      </c>
    </row>
    <row r="1416" spans="1:16" x14ac:dyDescent="0.2">
      <c r="A1416" s="361" t="str">
        <f>B1416&amp;"_"&amp;C1416&amp;"_"&amp;".. "&amp;D1416</f>
        <v>1415_T3.2_.. Currency and deposits (More than 6 to 9)</v>
      </c>
      <c r="B1416" s="366" t="s">
        <v>2438</v>
      </c>
      <c r="C1416" s="372" t="s">
        <v>17</v>
      </c>
      <c r="D1416" s="345" t="s">
        <v>4099</v>
      </c>
      <c r="E1416" s="500" t="str">
        <f>B1416&amp;"_"&amp;C1416&amp;"_"&amp;F1416&amp;", "&amp;G1416&amp;", "&amp;I1416</f>
        <v>1415_T3.2_Deposit-Taking Corporations, except the Central Bank, Currency and deposits, More than 6 to 9</v>
      </c>
      <c r="F1416" s="347" t="s">
        <v>56</v>
      </c>
      <c r="G1416" s="497" t="s">
        <v>203</v>
      </c>
      <c r="H1416" s="345"/>
      <c r="I1416" s="499" t="s">
        <v>33</v>
      </c>
      <c r="J1416" s="463">
        <f t="shared" si="232"/>
        <v>0</v>
      </c>
      <c r="K1416" s="311" t="s">
        <v>1699</v>
      </c>
      <c r="L1416">
        <f t="shared" si="233"/>
        <v>6</v>
      </c>
      <c r="P1416" s="14">
        <f>'STable 3.2'!E47</f>
        <v>0</v>
      </c>
    </row>
    <row r="1417" spans="1:16" x14ac:dyDescent="0.2">
      <c r="A1417" s="361" t="str">
        <f>B1417&amp;"_"&amp;C1417&amp;"_"&amp;".... "&amp;D1417</f>
        <v>1416_T3.2_.... Principal (More than 6 to 9)</v>
      </c>
      <c r="B1417" s="366" t="s">
        <v>2439</v>
      </c>
      <c r="C1417" s="372" t="s">
        <v>17</v>
      </c>
      <c r="D1417" s="346" t="s">
        <v>3853</v>
      </c>
      <c r="E1417" s="500" t="str">
        <f>B1417&amp;"_"&amp;C1417&amp;"_"&amp;F1417&amp;", "&amp;G1417&amp;", "&amp;H1417&amp;", "&amp;I1417</f>
        <v>1416_T3.2_Deposit-Taking Corporations, except the Central Bank, Currency and deposits, Principal, More than 6 to 9</v>
      </c>
      <c r="F1417" s="347" t="s">
        <v>56</v>
      </c>
      <c r="G1417" s="497" t="s">
        <v>203</v>
      </c>
      <c r="H1417" s="497" t="s">
        <v>9</v>
      </c>
      <c r="I1417" s="499" t="s">
        <v>33</v>
      </c>
      <c r="J1417" s="463">
        <f t="shared" si="232"/>
        <v>0</v>
      </c>
      <c r="K1417" s="311" t="s">
        <v>1706</v>
      </c>
      <c r="L1417">
        <f t="shared" si="233"/>
        <v>6</v>
      </c>
      <c r="P1417" s="14">
        <f>'STable 3.2'!E48</f>
        <v>0</v>
      </c>
    </row>
    <row r="1418" spans="1:16" x14ac:dyDescent="0.2">
      <c r="A1418" s="361" t="str">
        <f>B1418&amp;"_"&amp;C1418&amp;"_"&amp;".... "&amp;D1418</f>
        <v>1417_T3.2_.... Interest (More than 6 to 9)</v>
      </c>
      <c r="B1418" s="366" t="s">
        <v>2440</v>
      </c>
      <c r="C1418" s="372" t="s">
        <v>17</v>
      </c>
      <c r="D1418" s="346" t="s">
        <v>3854</v>
      </c>
      <c r="E1418" s="500" t="str">
        <f>B1418&amp;"_"&amp;C1418&amp;"_"&amp;F1418&amp;", "&amp;G1418&amp;", "&amp;H1418&amp;", "&amp;I1418</f>
        <v>1417_T3.2_Deposit-Taking Corporations, except the Central Bank, Currency and deposits, Interest, More than 6 to 9</v>
      </c>
      <c r="F1418" s="347" t="s">
        <v>56</v>
      </c>
      <c r="G1418" s="497" t="s">
        <v>203</v>
      </c>
      <c r="H1418" s="498" t="s">
        <v>10</v>
      </c>
      <c r="I1418" s="499" t="s">
        <v>33</v>
      </c>
      <c r="J1418" s="463">
        <f t="shared" si="232"/>
        <v>0</v>
      </c>
      <c r="K1418" s="311" t="s">
        <v>1713</v>
      </c>
      <c r="L1418">
        <f t="shared" si="233"/>
        <v>6</v>
      </c>
      <c r="P1418" s="14">
        <f>'STable 3.2'!E49</f>
        <v>0</v>
      </c>
    </row>
    <row r="1419" spans="1:16" x14ac:dyDescent="0.2">
      <c r="A1419" s="361" t="str">
        <f>B1419&amp;"_"&amp;C1419&amp;"_"&amp;".. "&amp;D1419</f>
        <v>1418_T3.2_.. Debt securities (More than 6 to 9)</v>
      </c>
      <c r="B1419" s="366" t="s">
        <v>2441</v>
      </c>
      <c r="C1419" s="372" t="s">
        <v>17</v>
      </c>
      <c r="D1419" s="345" t="s">
        <v>4100</v>
      </c>
      <c r="E1419" s="500" t="str">
        <f>B1419&amp;"_"&amp;C1419&amp;"_"&amp;F1419&amp;", "&amp;G1419&amp;", "&amp;I1419</f>
        <v>1418_T3.2_Deposit-Taking Corporations, except the Central Bank, Debt securities, More than 6 to 9</v>
      </c>
      <c r="F1419" s="347" t="s">
        <v>56</v>
      </c>
      <c r="G1419" s="497" t="s">
        <v>37</v>
      </c>
      <c r="H1419" s="345"/>
      <c r="I1419" s="499" t="s">
        <v>33</v>
      </c>
      <c r="J1419" s="463">
        <f t="shared" si="232"/>
        <v>0</v>
      </c>
      <c r="K1419" s="311" t="s">
        <v>1720</v>
      </c>
      <c r="L1419">
        <f t="shared" si="233"/>
        <v>6</v>
      </c>
      <c r="P1419" s="14">
        <f>'STable 3.2'!E50</f>
        <v>0</v>
      </c>
    </row>
    <row r="1420" spans="1:16" x14ac:dyDescent="0.2">
      <c r="A1420" s="361" t="str">
        <f>B1420&amp;"_"&amp;C1420&amp;"_"&amp;".... "&amp;D1420</f>
        <v>1419_T3.2_.... Principal (More than 6 to 9)</v>
      </c>
      <c r="B1420" s="366" t="s">
        <v>2442</v>
      </c>
      <c r="C1420" s="372" t="s">
        <v>17</v>
      </c>
      <c r="D1420" s="346" t="s">
        <v>3853</v>
      </c>
      <c r="E1420" s="500" t="str">
        <f>B1420&amp;"_"&amp;C1420&amp;"_"&amp;F1420&amp;", "&amp;G1420&amp;", "&amp;H1420&amp;", "&amp;I1420</f>
        <v>1419_T3.2_Deposit-Taking Corporations, except the Central Bank, Debt securities, Principal, More than 6 to 9</v>
      </c>
      <c r="F1420" s="347" t="s">
        <v>56</v>
      </c>
      <c r="G1420" s="497" t="s">
        <v>37</v>
      </c>
      <c r="H1420" s="497" t="s">
        <v>9</v>
      </c>
      <c r="I1420" s="499" t="s">
        <v>33</v>
      </c>
      <c r="J1420" s="463">
        <f t="shared" si="232"/>
        <v>0</v>
      </c>
      <c r="K1420" s="311" t="s">
        <v>1727</v>
      </c>
      <c r="L1420">
        <f t="shared" si="233"/>
        <v>6</v>
      </c>
      <c r="P1420" s="14">
        <f>'STable 3.2'!E51</f>
        <v>0</v>
      </c>
    </row>
    <row r="1421" spans="1:16" x14ac:dyDescent="0.2">
      <c r="A1421" s="361" t="str">
        <f>B1421&amp;"_"&amp;C1421&amp;"_"&amp;".... "&amp;D1421</f>
        <v>1420_T3.2_.... Interest (More than 6 to 9)</v>
      </c>
      <c r="B1421" s="366" t="s">
        <v>2443</v>
      </c>
      <c r="C1421" s="372" t="s">
        <v>17</v>
      </c>
      <c r="D1421" s="346" t="s">
        <v>3854</v>
      </c>
      <c r="E1421" s="500" t="str">
        <f>B1421&amp;"_"&amp;C1421&amp;"_"&amp;F1421&amp;", "&amp;G1421&amp;", "&amp;H1421&amp;", "&amp;I1421</f>
        <v>1420_T3.2_Deposit-Taking Corporations, except the Central Bank, Debt securities, Interest, More than 6 to 9</v>
      </c>
      <c r="F1421" s="347" t="s">
        <v>56</v>
      </c>
      <c r="G1421" s="497" t="s">
        <v>37</v>
      </c>
      <c r="H1421" s="498" t="s">
        <v>10</v>
      </c>
      <c r="I1421" s="499" t="s">
        <v>33</v>
      </c>
      <c r="J1421" s="463">
        <f t="shared" si="232"/>
        <v>0</v>
      </c>
      <c r="K1421" s="311" t="s">
        <v>1734</v>
      </c>
      <c r="L1421">
        <f t="shared" si="233"/>
        <v>6</v>
      </c>
      <c r="P1421" s="14">
        <f>'STable 3.2'!E52</f>
        <v>0</v>
      </c>
    </row>
    <row r="1422" spans="1:16" x14ac:dyDescent="0.2">
      <c r="A1422" s="361" t="str">
        <f>B1422&amp;"_"&amp;C1422&amp;"_"&amp;".. "&amp;D1422</f>
        <v>1421_T3.2_.. Loans (More than 6 to 9)</v>
      </c>
      <c r="B1422" s="366" t="s">
        <v>2444</v>
      </c>
      <c r="C1422" s="372" t="s">
        <v>17</v>
      </c>
      <c r="D1422" s="345" t="s">
        <v>4101</v>
      </c>
      <c r="E1422" s="500" t="str">
        <f>B1422&amp;"_"&amp;C1422&amp;"_"&amp;F1422&amp;", "&amp;G1422&amp;", "&amp;I1422</f>
        <v>1421_T3.2_Deposit-Taking Corporations, except the Central Bank, Loans, More than 6 to 9</v>
      </c>
      <c r="F1422" s="347" t="s">
        <v>56</v>
      </c>
      <c r="G1422" s="497" t="s">
        <v>2</v>
      </c>
      <c r="H1422" s="345"/>
      <c r="I1422" s="499" t="s">
        <v>33</v>
      </c>
      <c r="J1422" s="463">
        <f t="shared" si="232"/>
        <v>0</v>
      </c>
      <c r="K1422" s="311" t="s">
        <v>1741</v>
      </c>
      <c r="L1422">
        <f t="shared" si="233"/>
        <v>6</v>
      </c>
      <c r="P1422" s="14">
        <f>'STable 3.2'!E53</f>
        <v>0</v>
      </c>
    </row>
    <row r="1423" spans="1:16" x14ac:dyDescent="0.2">
      <c r="A1423" s="361" t="str">
        <f>B1423&amp;"_"&amp;C1423&amp;"_"&amp;".... "&amp;D1423</f>
        <v>1422_T3.2_.... Principal (More than 6 to 9)</v>
      </c>
      <c r="B1423" s="366" t="s">
        <v>2445</v>
      </c>
      <c r="C1423" s="372" t="s">
        <v>17</v>
      </c>
      <c r="D1423" s="346" t="s">
        <v>3853</v>
      </c>
      <c r="E1423" s="500" t="str">
        <f>B1423&amp;"_"&amp;C1423&amp;"_"&amp;F1423&amp;", "&amp;G1423&amp;", "&amp;H1423&amp;", "&amp;I1423</f>
        <v>1422_T3.2_Deposit-Taking Corporations, except the Central Bank, Loans, Principal, More than 6 to 9</v>
      </c>
      <c r="F1423" s="347" t="s">
        <v>56</v>
      </c>
      <c r="G1423" s="497" t="s">
        <v>2</v>
      </c>
      <c r="H1423" s="497" t="s">
        <v>9</v>
      </c>
      <c r="I1423" s="499" t="s">
        <v>33</v>
      </c>
      <c r="J1423" s="463">
        <f t="shared" si="232"/>
        <v>0</v>
      </c>
      <c r="K1423" s="311" t="s">
        <v>1748</v>
      </c>
      <c r="L1423">
        <f t="shared" si="233"/>
        <v>6</v>
      </c>
      <c r="P1423" s="14">
        <f>'STable 3.2'!E54</f>
        <v>0</v>
      </c>
    </row>
    <row r="1424" spans="1:16" x14ac:dyDescent="0.2">
      <c r="A1424" s="361" t="str">
        <f>B1424&amp;"_"&amp;C1424&amp;"_"&amp;".... "&amp;D1424</f>
        <v>1423_T3.2_.... Interest (More than 6 to 9)</v>
      </c>
      <c r="B1424" s="366" t="s">
        <v>2446</v>
      </c>
      <c r="C1424" s="372" t="s">
        <v>17</v>
      </c>
      <c r="D1424" s="346" t="s">
        <v>3854</v>
      </c>
      <c r="E1424" s="500" t="str">
        <f>B1424&amp;"_"&amp;C1424&amp;"_"&amp;F1424&amp;", "&amp;G1424&amp;", "&amp;H1424&amp;", "&amp;I1424</f>
        <v>1423_T3.2_Deposit-Taking Corporations, except the Central Bank, Loans, Interest, More than 6 to 9</v>
      </c>
      <c r="F1424" s="347" t="s">
        <v>56</v>
      </c>
      <c r="G1424" s="497" t="s">
        <v>2</v>
      </c>
      <c r="H1424" s="498" t="s">
        <v>10</v>
      </c>
      <c r="I1424" s="499" t="s">
        <v>33</v>
      </c>
      <c r="J1424" s="463">
        <f t="shared" si="232"/>
        <v>0</v>
      </c>
      <c r="K1424" s="311" t="s">
        <v>1755</v>
      </c>
      <c r="L1424">
        <f t="shared" si="233"/>
        <v>6</v>
      </c>
      <c r="P1424" s="14">
        <f>'STable 3.2'!E55</f>
        <v>0</v>
      </c>
    </row>
    <row r="1425" spans="1:16" x14ac:dyDescent="0.2">
      <c r="A1425" s="361" t="str">
        <f>B1425&amp;"_"&amp;C1425&amp;"_"&amp;".. "&amp;D1425</f>
        <v>1424_T3.2_.. Trade credit and advances (More than 6 to 9)</v>
      </c>
      <c r="B1425" s="366" t="s">
        <v>2447</v>
      </c>
      <c r="C1425" s="372" t="s">
        <v>17</v>
      </c>
      <c r="D1425" s="345" t="s">
        <v>4102</v>
      </c>
      <c r="E1425" s="500" t="str">
        <f>B1425&amp;"_"&amp;C1425&amp;"_"&amp;F1425&amp;", "&amp;G1425&amp;", "&amp;I1425</f>
        <v>1424_T3.2_Deposit-Taking Corporations, except the Central Bank, Trade credit and advances, More than 6 to 9</v>
      </c>
      <c r="F1425" s="347" t="s">
        <v>56</v>
      </c>
      <c r="G1425" s="497" t="s">
        <v>38</v>
      </c>
      <c r="H1425" s="345"/>
      <c r="I1425" s="499" t="s">
        <v>33</v>
      </c>
      <c r="J1425" s="463">
        <f t="shared" si="232"/>
        <v>0</v>
      </c>
      <c r="K1425" s="311" t="s">
        <v>1762</v>
      </c>
      <c r="L1425">
        <f t="shared" si="233"/>
        <v>6</v>
      </c>
      <c r="P1425" s="14">
        <f>'STable 3.2'!E56</f>
        <v>0</v>
      </c>
    </row>
    <row r="1426" spans="1:16" x14ac:dyDescent="0.2">
      <c r="A1426" s="361" t="str">
        <f>B1426&amp;"_"&amp;C1426&amp;"_"&amp;".... "&amp;D1426</f>
        <v>1425_T3.2_.... Principal (More than 6 to 9)</v>
      </c>
      <c r="B1426" s="366" t="s">
        <v>2448</v>
      </c>
      <c r="C1426" s="372" t="s">
        <v>17</v>
      </c>
      <c r="D1426" s="346" t="s">
        <v>3853</v>
      </c>
      <c r="E1426" s="500" t="str">
        <f>B1426&amp;"_"&amp;C1426&amp;"_"&amp;F1426&amp;", "&amp;G1426&amp;", "&amp;H1426&amp;", "&amp;I1426</f>
        <v>1425_T3.2_Deposit-Taking Corporations, except the Central Bank, Trade credit and advances, Principal, More than 6 to 9</v>
      </c>
      <c r="F1426" s="347" t="s">
        <v>56</v>
      </c>
      <c r="G1426" s="497" t="s">
        <v>38</v>
      </c>
      <c r="H1426" s="497" t="s">
        <v>9</v>
      </c>
      <c r="I1426" s="499" t="s">
        <v>33</v>
      </c>
      <c r="J1426" s="463">
        <f t="shared" si="232"/>
        <v>0</v>
      </c>
      <c r="K1426" s="311" t="s">
        <v>1769</v>
      </c>
      <c r="L1426">
        <f t="shared" si="233"/>
        <v>6</v>
      </c>
      <c r="P1426" s="14">
        <f>'STable 3.2'!E57</f>
        <v>0</v>
      </c>
    </row>
    <row r="1427" spans="1:16" x14ac:dyDescent="0.2">
      <c r="A1427" s="361" t="str">
        <f>B1427&amp;"_"&amp;C1427&amp;"_"&amp;".... "&amp;D1427</f>
        <v>1426_T3.2_.... Interest (More than 6 to 9)</v>
      </c>
      <c r="B1427" s="366" t="s">
        <v>2449</v>
      </c>
      <c r="C1427" s="372" t="s">
        <v>17</v>
      </c>
      <c r="D1427" s="346" t="s">
        <v>3854</v>
      </c>
      <c r="E1427" s="500" t="str">
        <f>B1427&amp;"_"&amp;C1427&amp;"_"&amp;F1427&amp;", "&amp;G1427&amp;", "&amp;H1427&amp;", "&amp;I1427</f>
        <v>1426_T3.2_Deposit-Taking Corporations, except the Central Bank, Trade credit and advances, Interest, More than 6 to 9</v>
      </c>
      <c r="F1427" s="347" t="s">
        <v>56</v>
      </c>
      <c r="G1427" s="497" t="s">
        <v>38</v>
      </c>
      <c r="H1427" s="498" t="s">
        <v>10</v>
      </c>
      <c r="I1427" s="499" t="s">
        <v>33</v>
      </c>
      <c r="J1427" s="463">
        <f t="shared" si="232"/>
        <v>0</v>
      </c>
      <c r="K1427" s="311" t="s">
        <v>1776</v>
      </c>
      <c r="L1427">
        <f t="shared" si="233"/>
        <v>6</v>
      </c>
      <c r="P1427" s="14">
        <f>'STable 3.2'!E58</f>
        <v>0</v>
      </c>
    </row>
    <row r="1428" spans="1:16" x14ac:dyDescent="0.2">
      <c r="A1428" s="361" t="str">
        <f>B1428&amp;"_"&amp;C1428&amp;"_"&amp;".. "&amp;D1428</f>
        <v>1427_T3.2_.. Other debt liabilities 3/ 4/ (More than 6 to 9)</v>
      </c>
      <c r="B1428" s="366" t="s">
        <v>2450</v>
      </c>
      <c r="C1428" s="372" t="s">
        <v>17</v>
      </c>
      <c r="D1428" s="345" t="s">
        <v>4103</v>
      </c>
      <c r="E1428" s="500" t="str">
        <f>B1428&amp;"_"&amp;C1428&amp;"_"&amp;F1428&amp;", "&amp;G1428&amp;", "&amp;I1428</f>
        <v>1427_T3.2_Deposit-Taking Corporations, except the Central Bank, Other debt liabilities, More than 6 to 9</v>
      </c>
      <c r="F1428" s="347" t="s">
        <v>56</v>
      </c>
      <c r="G1428" s="497" t="s">
        <v>4329</v>
      </c>
      <c r="H1428" s="345"/>
      <c r="I1428" s="499" t="s">
        <v>33</v>
      </c>
      <c r="J1428" s="463">
        <f t="shared" si="232"/>
        <v>0</v>
      </c>
      <c r="K1428" s="311" t="s">
        <v>1783</v>
      </c>
      <c r="L1428">
        <f t="shared" si="233"/>
        <v>6</v>
      </c>
      <c r="P1428" s="14">
        <f>'STable 3.2'!E59</f>
        <v>0</v>
      </c>
    </row>
    <row r="1429" spans="1:16" x14ac:dyDescent="0.2">
      <c r="A1429" s="361" t="str">
        <f>B1429&amp;"_"&amp;C1429&amp;"_"&amp;".... "&amp;D1429</f>
        <v>1428_T3.2_.... Principal (More than 6 to 9)</v>
      </c>
      <c r="B1429" s="366" t="s">
        <v>2451</v>
      </c>
      <c r="C1429" s="372" t="s">
        <v>17</v>
      </c>
      <c r="D1429" s="346" t="s">
        <v>3853</v>
      </c>
      <c r="E1429" s="500" t="str">
        <f>B1429&amp;"_"&amp;C1429&amp;"_"&amp;F1429&amp;", "&amp;G1429&amp;", "&amp;H1429&amp;", "&amp;I1429</f>
        <v>1428_T3.2_Deposit-Taking Corporations, except the Central Bank, Other debt liabilities, Principal, More than 6 to 9</v>
      </c>
      <c r="F1429" s="347" t="s">
        <v>56</v>
      </c>
      <c r="G1429" s="497" t="s">
        <v>4329</v>
      </c>
      <c r="H1429" s="497" t="s">
        <v>9</v>
      </c>
      <c r="I1429" s="499" t="s">
        <v>33</v>
      </c>
      <c r="J1429" s="463">
        <f t="shared" si="232"/>
        <v>0</v>
      </c>
      <c r="K1429" s="311" t="s">
        <v>1790</v>
      </c>
      <c r="L1429">
        <f t="shared" si="233"/>
        <v>6</v>
      </c>
      <c r="P1429" s="14">
        <f>'STable 3.2'!E60</f>
        <v>0</v>
      </c>
    </row>
    <row r="1430" spans="1:16" x14ac:dyDescent="0.2">
      <c r="A1430" s="361" t="str">
        <f>B1430&amp;"_"&amp;C1430&amp;"_"&amp;".... "&amp;D1430</f>
        <v>1429_T3.2_.... Interest (More than 6 to 9)</v>
      </c>
      <c r="B1430" s="366" t="s">
        <v>2452</v>
      </c>
      <c r="C1430" s="372" t="s">
        <v>17</v>
      </c>
      <c r="D1430" s="346" t="s">
        <v>3854</v>
      </c>
      <c r="E1430" s="500" t="str">
        <f>B1430&amp;"_"&amp;C1430&amp;"_"&amp;F1430&amp;", "&amp;G1430&amp;", "&amp;H1430&amp;", "&amp;I1430</f>
        <v>1429_T3.2_Deposit-Taking Corporations, except the Central Bank, Other debt liabilities, Interest, More than 6 to 9</v>
      </c>
      <c r="F1430" s="347" t="s">
        <v>56</v>
      </c>
      <c r="G1430" s="497" t="s">
        <v>4329</v>
      </c>
      <c r="H1430" s="498" t="s">
        <v>10</v>
      </c>
      <c r="I1430" s="499" t="s">
        <v>33</v>
      </c>
      <c r="J1430" s="463">
        <f t="shared" si="232"/>
        <v>0</v>
      </c>
      <c r="K1430" s="311" t="s">
        <v>1797</v>
      </c>
      <c r="L1430">
        <f t="shared" si="233"/>
        <v>6</v>
      </c>
      <c r="P1430" s="14">
        <f>'STable 3.2'!E61</f>
        <v>0</v>
      </c>
    </row>
    <row r="1431" spans="1:16" x14ac:dyDescent="0.2">
      <c r="A1431" s="361" t="str">
        <f>B1431&amp;"_"&amp;C1431&amp;"_"&amp;D1431</f>
        <v>1430_T3.2_Other Sectors (More than 6 to 9)</v>
      </c>
      <c r="B1431" s="366" t="s">
        <v>2453</v>
      </c>
      <c r="C1431" s="372" t="s">
        <v>17</v>
      </c>
      <c r="D1431" s="348" t="s">
        <v>3858</v>
      </c>
      <c r="E1431" s="500" t="str">
        <f>B1431&amp;"_"&amp;C1431&amp;"_"&amp;F1431&amp;", "&amp;I1431</f>
        <v>1430_T3.2_Other Sectors, More than 6 to 9</v>
      </c>
      <c r="F1431" s="348" t="s">
        <v>57</v>
      </c>
      <c r="G1431" s="348"/>
      <c r="H1431" s="348"/>
      <c r="I1431" s="499" t="s">
        <v>33</v>
      </c>
      <c r="J1431" s="463">
        <f t="shared" si="232"/>
        <v>0</v>
      </c>
      <c r="K1431" s="311" t="s">
        <v>1804</v>
      </c>
      <c r="L1431">
        <f t="shared" si="233"/>
        <v>6</v>
      </c>
      <c r="P1431" s="14">
        <f>'STable 3.2'!E62</f>
        <v>0</v>
      </c>
    </row>
    <row r="1432" spans="1:16" x14ac:dyDescent="0.2">
      <c r="A1432" s="361" t="str">
        <f>B1432&amp;"_"&amp;C1432&amp;"_"&amp;".. "&amp;D1432</f>
        <v>1431_T3.2_.. Currency and deposits (More than 6 to 9)</v>
      </c>
      <c r="B1432" s="366" t="s">
        <v>2454</v>
      </c>
      <c r="C1432" s="372" t="s">
        <v>17</v>
      </c>
      <c r="D1432" s="345" t="s">
        <v>4099</v>
      </c>
      <c r="E1432" s="500" t="str">
        <f>B1432&amp;"_"&amp;C1432&amp;"_"&amp;F1432&amp;", "&amp;G1432&amp;", "&amp;I1432</f>
        <v>1431_T3.2_Other Sectors, Currency and deposits, More than 6 to 9</v>
      </c>
      <c r="F1432" s="348" t="s">
        <v>57</v>
      </c>
      <c r="G1432" s="497" t="s">
        <v>203</v>
      </c>
      <c r="H1432" s="345"/>
      <c r="I1432" s="499" t="s">
        <v>33</v>
      </c>
      <c r="J1432" s="463">
        <f t="shared" si="232"/>
        <v>0</v>
      </c>
      <c r="K1432" s="311" t="s">
        <v>1811</v>
      </c>
      <c r="L1432">
        <f t="shared" si="233"/>
        <v>6</v>
      </c>
      <c r="P1432" s="14">
        <f>'STable 3.2'!E63</f>
        <v>0</v>
      </c>
    </row>
    <row r="1433" spans="1:16" x14ac:dyDescent="0.2">
      <c r="A1433" s="361" t="str">
        <f>B1433&amp;"_"&amp;C1433&amp;"_"&amp;".... "&amp;D1433</f>
        <v>1432_T3.2_.... Principal (More than 6 to 9)</v>
      </c>
      <c r="B1433" s="366" t="s">
        <v>2455</v>
      </c>
      <c r="C1433" s="372" t="s">
        <v>17</v>
      </c>
      <c r="D1433" s="346" t="s">
        <v>3853</v>
      </c>
      <c r="E1433" s="500" t="str">
        <f>B1433&amp;"_"&amp;C1433&amp;"_"&amp;F1433&amp;", "&amp;G1433&amp;", "&amp;H1433&amp;", "&amp;I1433</f>
        <v>1432_T3.2_Other Sectors, Currency and deposits, Principal, More than 6 to 9</v>
      </c>
      <c r="F1433" s="348" t="s">
        <v>57</v>
      </c>
      <c r="G1433" s="497" t="s">
        <v>203</v>
      </c>
      <c r="H1433" s="497" t="s">
        <v>9</v>
      </c>
      <c r="I1433" s="499" t="s">
        <v>33</v>
      </c>
      <c r="J1433" s="463">
        <f t="shared" si="232"/>
        <v>0</v>
      </c>
      <c r="K1433" s="311" t="s">
        <v>1818</v>
      </c>
      <c r="L1433">
        <f t="shared" si="233"/>
        <v>6</v>
      </c>
      <c r="P1433" s="14">
        <f>'STable 3.2'!E64</f>
        <v>0</v>
      </c>
    </row>
    <row r="1434" spans="1:16" x14ac:dyDescent="0.2">
      <c r="A1434" s="361" t="str">
        <f>B1434&amp;"_"&amp;C1434&amp;"_"&amp;".... "&amp;D1434</f>
        <v>1433_T3.2_.... Interest (More than 6 to 9)</v>
      </c>
      <c r="B1434" s="366" t="s">
        <v>2456</v>
      </c>
      <c r="C1434" s="372" t="s">
        <v>17</v>
      </c>
      <c r="D1434" s="346" t="s">
        <v>3854</v>
      </c>
      <c r="E1434" s="500" t="str">
        <f>B1434&amp;"_"&amp;C1434&amp;"_"&amp;F1434&amp;", "&amp;G1434&amp;", "&amp;H1434&amp;", "&amp;I1434</f>
        <v>1433_T3.2_Other Sectors, Currency and deposits, Interest, More than 6 to 9</v>
      </c>
      <c r="F1434" s="348" t="s">
        <v>57</v>
      </c>
      <c r="G1434" s="497" t="s">
        <v>203</v>
      </c>
      <c r="H1434" s="498" t="s">
        <v>10</v>
      </c>
      <c r="I1434" s="499" t="s">
        <v>33</v>
      </c>
      <c r="J1434" s="463">
        <f t="shared" si="232"/>
        <v>0</v>
      </c>
      <c r="K1434" s="311" t="s">
        <v>1825</v>
      </c>
      <c r="L1434">
        <f t="shared" si="233"/>
        <v>6</v>
      </c>
      <c r="P1434" s="14">
        <f>'STable 3.2'!E65</f>
        <v>0</v>
      </c>
    </row>
    <row r="1435" spans="1:16" x14ac:dyDescent="0.2">
      <c r="A1435" s="361" t="str">
        <f>B1435&amp;"_"&amp;C1435&amp;"_"&amp;".. "&amp;D1435</f>
        <v>1434_T3.2_.. Debt securities (More than 6 to 9)</v>
      </c>
      <c r="B1435" s="366" t="s">
        <v>2457</v>
      </c>
      <c r="C1435" s="372" t="s">
        <v>17</v>
      </c>
      <c r="D1435" s="345" t="s">
        <v>4100</v>
      </c>
      <c r="E1435" s="500" t="str">
        <f>B1435&amp;"_"&amp;C1435&amp;"_"&amp;F1435&amp;", "&amp;G1435&amp;", "&amp;I1435</f>
        <v>1434_T3.2_Other Sectors, Debt securities, More than 6 to 9</v>
      </c>
      <c r="F1435" s="348" t="s">
        <v>57</v>
      </c>
      <c r="G1435" s="497" t="s">
        <v>37</v>
      </c>
      <c r="H1435" s="345"/>
      <c r="I1435" s="499" t="s">
        <v>33</v>
      </c>
      <c r="J1435" s="463">
        <f t="shared" si="232"/>
        <v>0</v>
      </c>
      <c r="K1435" s="311" t="s">
        <v>1832</v>
      </c>
      <c r="L1435">
        <f t="shared" si="233"/>
        <v>6</v>
      </c>
      <c r="P1435" s="14">
        <f>'STable 3.2'!E66</f>
        <v>0</v>
      </c>
    </row>
    <row r="1436" spans="1:16" x14ac:dyDescent="0.2">
      <c r="A1436" s="361" t="str">
        <f>B1436&amp;"_"&amp;C1436&amp;"_"&amp;".... "&amp;D1436</f>
        <v>1435_T3.2_.... Principal (More than 6 to 9)</v>
      </c>
      <c r="B1436" s="366" t="s">
        <v>2458</v>
      </c>
      <c r="C1436" s="372" t="s">
        <v>17</v>
      </c>
      <c r="D1436" s="346" t="s">
        <v>3853</v>
      </c>
      <c r="E1436" s="500" t="str">
        <f>B1436&amp;"_"&amp;C1436&amp;"_"&amp;F1436&amp;", "&amp;G1436&amp;", "&amp;H1436&amp;", "&amp;I1436</f>
        <v>1435_T3.2_Other Sectors, Debt securities, Principal, More than 6 to 9</v>
      </c>
      <c r="F1436" s="348" t="s">
        <v>57</v>
      </c>
      <c r="G1436" s="497" t="s">
        <v>37</v>
      </c>
      <c r="H1436" s="497" t="s">
        <v>9</v>
      </c>
      <c r="I1436" s="499" t="s">
        <v>33</v>
      </c>
      <c r="J1436" s="463">
        <f t="shared" si="232"/>
        <v>0</v>
      </c>
      <c r="K1436" s="311" t="s">
        <v>1839</v>
      </c>
      <c r="L1436">
        <f t="shared" si="233"/>
        <v>6</v>
      </c>
      <c r="P1436" s="14">
        <f>'STable 3.2'!E67</f>
        <v>0</v>
      </c>
    </row>
    <row r="1437" spans="1:16" x14ac:dyDescent="0.2">
      <c r="A1437" s="361" t="str">
        <f>B1437&amp;"_"&amp;C1437&amp;"_"&amp;".... "&amp;D1437</f>
        <v>1436_T3.2_.... Interest (More than 6 to 9)</v>
      </c>
      <c r="B1437" s="366" t="s">
        <v>2459</v>
      </c>
      <c r="C1437" s="372" t="s">
        <v>17</v>
      </c>
      <c r="D1437" s="346" t="s">
        <v>3854</v>
      </c>
      <c r="E1437" s="500" t="str">
        <f>B1437&amp;"_"&amp;C1437&amp;"_"&amp;F1437&amp;", "&amp;G1437&amp;", "&amp;H1437&amp;", "&amp;I1437</f>
        <v>1436_T3.2_Other Sectors, Debt securities, Interest, More than 6 to 9</v>
      </c>
      <c r="F1437" s="348" t="s">
        <v>57</v>
      </c>
      <c r="G1437" s="497" t="s">
        <v>37</v>
      </c>
      <c r="H1437" s="498" t="s">
        <v>10</v>
      </c>
      <c r="I1437" s="499" t="s">
        <v>33</v>
      </c>
      <c r="J1437" s="463">
        <f t="shared" si="232"/>
        <v>0</v>
      </c>
      <c r="K1437" s="311" t="s">
        <v>1846</v>
      </c>
      <c r="L1437">
        <f t="shared" si="233"/>
        <v>6</v>
      </c>
      <c r="P1437" s="14">
        <f>'STable 3.2'!E68</f>
        <v>0</v>
      </c>
    </row>
    <row r="1438" spans="1:16" x14ac:dyDescent="0.2">
      <c r="A1438" s="361" t="str">
        <f>B1438&amp;"_"&amp;C1438&amp;"_"&amp;".. "&amp;D1438</f>
        <v>1437_T3.2_.. Loans (More than 6 to 9)</v>
      </c>
      <c r="B1438" s="366" t="s">
        <v>2460</v>
      </c>
      <c r="C1438" s="372" t="s">
        <v>17</v>
      </c>
      <c r="D1438" s="345" t="s">
        <v>4101</v>
      </c>
      <c r="E1438" s="500" t="str">
        <f>B1438&amp;"_"&amp;C1438&amp;"_"&amp;F1438&amp;", "&amp;G1438&amp;", "&amp;I1438</f>
        <v>1437_T3.2_Other Sectors, Loans, More than 6 to 9</v>
      </c>
      <c r="F1438" s="348" t="s">
        <v>57</v>
      </c>
      <c r="G1438" s="497" t="s">
        <v>2</v>
      </c>
      <c r="H1438" s="345"/>
      <c r="I1438" s="499" t="s">
        <v>33</v>
      </c>
      <c r="J1438" s="463">
        <f t="shared" si="232"/>
        <v>0</v>
      </c>
      <c r="K1438" s="311" t="s">
        <v>1853</v>
      </c>
      <c r="L1438">
        <f t="shared" si="233"/>
        <v>6</v>
      </c>
      <c r="P1438" s="14">
        <f>'STable 3.2'!E69</f>
        <v>0</v>
      </c>
    </row>
    <row r="1439" spans="1:16" x14ac:dyDescent="0.2">
      <c r="A1439" s="361" t="str">
        <f>B1439&amp;"_"&amp;C1439&amp;"_"&amp;".... "&amp;D1439</f>
        <v>1438_T3.2_.... Principal (More than 6 to 9)</v>
      </c>
      <c r="B1439" s="366" t="s">
        <v>2461</v>
      </c>
      <c r="C1439" s="372" t="s">
        <v>17</v>
      </c>
      <c r="D1439" s="346" t="s">
        <v>3853</v>
      </c>
      <c r="E1439" s="500" t="str">
        <f>B1439&amp;"_"&amp;C1439&amp;"_"&amp;F1439&amp;", "&amp;G1439&amp;", "&amp;H1439&amp;", "&amp;I1439</f>
        <v>1438_T3.2_Other Sectors, Loans, Principal, More than 6 to 9</v>
      </c>
      <c r="F1439" s="348" t="s">
        <v>57</v>
      </c>
      <c r="G1439" s="497" t="s">
        <v>2</v>
      </c>
      <c r="H1439" s="497" t="s">
        <v>9</v>
      </c>
      <c r="I1439" s="499" t="s">
        <v>33</v>
      </c>
      <c r="J1439" s="463">
        <f t="shared" si="232"/>
        <v>0</v>
      </c>
      <c r="K1439" s="311" t="s">
        <v>1860</v>
      </c>
      <c r="L1439">
        <f t="shared" si="233"/>
        <v>6</v>
      </c>
      <c r="P1439" s="14">
        <f>'STable 3.2'!E70</f>
        <v>0</v>
      </c>
    </row>
    <row r="1440" spans="1:16" x14ac:dyDescent="0.2">
      <c r="A1440" s="361" t="str">
        <f>B1440&amp;"_"&amp;C1440&amp;"_"&amp;".... "&amp;D1440</f>
        <v>1439_T3.2_.... Interest (More than 6 to 9)</v>
      </c>
      <c r="B1440" s="366" t="s">
        <v>2462</v>
      </c>
      <c r="C1440" s="372" t="s">
        <v>17</v>
      </c>
      <c r="D1440" s="346" t="s">
        <v>3854</v>
      </c>
      <c r="E1440" s="500" t="str">
        <f>B1440&amp;"_"&amp;C1440&amp;"_"&amp;F1440&amp;", "&amp;G1440&amp;", "&amp;H1440&amp;", "&amp;I1440</f>
        <v>1439_T3.2_Other Sectors, Loans, Interest, More than 6 to 9</v>
      </c>
      <c r="F1440" s="348" t="s">
        <v>57</v>
      </c>
      <c r="G1440" s="497" t="s">
        <v>2</v>
      </c>
      <c r="H1440" s="498" t="s">
        <v>10</v>
      </c>
      <c r="I1440" s="499" t="s">
        <v>33</v>
      </c>
      <c r="J1440" s="463">
        <f t="shared" si="232"/>
        <v>0</v>
      </c>
      <c r="K1440" s="311" t="s">
        <v>1867</v>
      </c>
      <c r="L1440">
        <f t="shared" si="233"/>
        <v>6</v>
      </c>
      <c r="P1440" s="14">
        <f>'STable 3.2'!E71</f>
        <v>0</v>
      </c>
    </row>
    <row r="1441" spans="1:16" x14ac:dyDescent="0.2">
      <c r="A1441" s="361" t="str">
        <f>B1441&amp;"_"&amp;C1441&amp;"_"&amp;".. "&amp;D1441</f>
        <v>1440_T3.2_.. Trade credit and advances (More than 6 to 9)</v>
      </c>
      <c r="B1441" s="366" t="s">
        <v>2463</v>
      </c>
      <c r="C1441" s="372" t="s">
        <v>17</v>
      </c>
      <c r="D1441" s="345" t="s">
        <v>4102</v>
      </c>
      <c r="E1441" s="500" t="str">
        <f>B1441&amp;"_"&amp;C1441&amp;"_"&amp;F1441&amp;", "&amp;G1441&amp;", "&amp;I1441</f>
        <v>1440_T3.2_Other Sectors, Trade credit and advances, More than 6 to 9</v>
      </c>
      <c r="F1441" s="348" t="s">
        <v>57</v>
      </c>
      <c r="G1441" s="497" t="s">
        <v>38</v>
      </c>
      <c r="H1441" s="345"/>
      <c r="I1441" s="499" t="s">
        <v>33</v>
      </c>
      <c r="J1441" s="463">
        <f t="shared" si="232"/>
        <v>0</v>
      </c>
      <c r="K1441" s="311" t="s">
        <v>1874</v>
      </c>
      <c r="L1441">
        <f t="shared" si="233"/>
        <v>6</v>
      </c>
      <c r="P1441" s="14">
        <f>'STable 3.2'!E72</f>
        <v>0</v>
      </c>
    </row>
    <row r="1442" spans="1:16" x14ac:dyDescent="0.2">
      <c r="A1442" s="361" t="str">
        <f>B1442&amp;"_"&amp;C1442&amp;"_"&amp;".... "&amp;D1442</f>
        <v>1441_T3.2_.... Principal (More than 6 to 9)</v>
      </c>
      <c r="B1442" s="366" t="s">
        <v>2464</v>
      </c>
      <c r="C1442" s="372" t="s">
        <v>17</v>
      </c>
      <c r="D1442" s="346" t="s">
        <v>3853</v>
      </c>
      <c r="E1442" s="500" t="str">
        <f>B1442&amp;"_"&amp;C1442&amp;"_"&amp;F1442&amp;", "&amp;G1442&amp;", "&amp;H1442&amp;", "&amp;I1442</f>
        <v>1441_T3.2_Other Sectors, Trade credit and advances, Principal, More than 6 to 9</v>
      </c>
      <c r="F1442" s="348" t="s">
        <v>57</v>
      </c>
      <c r="G1442" s="497" t="s">
        <v>38</v>
      </c>
      <c r="H1442" s="497" t="s">
        <v>9</v>
      </c>
      <c r="I1442" s="499" t="s">
        <v>33</v>
      </c>
      <c r="J1442" s="463">
        <f t="shared" si="232"/>
        <v>0</v>
      </c>
      <c r="K1442" s="311" t="s">
        <v>1881</v>
      </c>
      <c r="L1442">
        <f t="shared" si="233"/>
        <v>6</v>
      </c>
      <c r="P1442" s="14">
        <f>'STable 3.2'!E73</f>
        <v>0</v>
      </c>
    </row>
    <row r="1443" spans="1:16" x14ac:dyDescent="0.2">
      <c r="A1443" s="361" t="str">
        <f>B1443&amp;"_"&amp;C1443&amp;"_"&amp;".... "&amp;D1443</f>
        <v>1442_T3.2_.... Interest (More than 6 to 9)</v>
      </c>
      <c r="B1443" s="366" t="s">
        <v>2465</v>
      </c>
      <c r="C1443" s="372" t="s">
        <v>17</v>
      </c>
      <c r="D1443" s="346" t="s">
        <v>3854</v>
      </c>
      <c r="E1443" s="500" t="str">
        <f>B1443&amp;"_"&amp;C1443&amp;"_"&amp;F1443&amp;", "&amp;G1443&amp;", "&amp;H1443&amp;", "&amp;I1443</f>
        <v>1442_T3.2_Other Sectors, Trade credit and advances, Interest, More than 6 to 9</v>
      </c>
      <c r="F1443" s="348" t="s">
        <v>57</v>
      </c>
      <c r="G1443" s="497" t="s">
        <v>38</v>
      </c>
      <c r="H1443" s="498" t="s">
        <v>10</v>
      </c>
      <c r="I1443" s="499" t="s">
        <v>33</v>
      </c>
      <c r="J1443" s="463">
        <f t="shared" si="232"/>
        <v>0</v>
      </c>
      <c r="K1443" s="311" t="s">
        <v>1888</v>
      </c>
      <c r="L1443">
        <f t="shared" si="233"/>
        <v>6</v>
      </c>
      <c r="P1443" s="14">
        <f>'STable 3.2'!E74</f>
        <v>0</v>
      </c>
    </row>
    <row r="1444" spans="1:16" x14ac:dyDescent="0.2">
      <c r="A1444" s="361" t="str">
        <f>B1444&amp;"_"&amp;C1444&amp;"_"&amp;".. "&amp;D1444</f>
        <v>1443_T3.2_.. Other debt liabilities 3/ 4/ (More than 6 to 9)</v>
      </c>
      <c r="B1444" s="366" t="s">
        <v>2466</v>
      </c>
      <c r="C1444" s="372" t="s">
        <v>17</v>
      </c>
      <c r="D1444" s="345" t="s">
        <v>4103</v>
      </c>
      <c r="E1444" s="500" t="str">
        <f>B1444&amp;"_"&amp;C1444&amp;"_"&amp;F1444&amp;", "&amp;G1444&amp;", "&amp;I1444</f>
        <v>1443_T3.2_Other Sectors, Other debt liabilities, More than 6 to 9</v>
      </c>
      <c r="F1444" s="348" t="s">
        <v>57</v>
      </c>
      <c r="G1444" s="497" t="s">
        <v>4329</v>
      </c>
      <c r="H1444" s="345"/>
      <c r="I1444" s="499" t="s">
        <v>33</v>
      </c>
      <c r="J1444" s="463">
        <f t="shared" si="232"/>
        <v>0</v>
      </c>
      <c r="K1444" s="311" t="s">
        <v>1895</v>
      </c>
      <c r="L1444">
        <f t="shared" si="233"/>
        <v>6</v>
      </c>
      <c r="P1444" s="14">
        <f>'STable 3.2'!E75</f>
        <v>0</v>
      </c>
    </row>
    <row r="1445" spans="1:16" x14ac:dyDescent="0.2">
      <c r="A1445" s="361" t="str">
        <f>B1445&amp;"_"&amp;C1445&amp;"_"&amp;".... "&amp;D1445</f>
        <v>1444_T3.2_.... Principal (More than 6 to 9)</v>
      </c>
      <c r="B1445" s="366" t="s">
        <v>2467</v>
      </c>
      <c r="C1445" s="372" t="s">
        <v>17</v>
      </c>
      <c r="D1445" s="346" t="s">
        <v>3853</v>
      </c>
      <c r="E1445" s="500" t="str">
        <f>B1445&amp;"_"&amp;C1445&amp;"_"&amp;F1445&amp;", "&amp;G1445&amp;", "&amp;H1445&amp;", "&amp;I1445</f>
        <v>1444_T3.2_Other Sectors, Other debt liabilities, Principal, More than 6 to 9</v>
      </c>
      <c r="F1445" s="348" t="s">
        <v>57</v>
      </c>
      <c r="G1445" s="497" t="s">
        <v>4329</v>
      </c>
      <c r="H1445" s="497" t="s">
        <v>9</v>
      </c>
      <c r="I1445" s="499" t="s">
        <v>33</v>
      </c>
      <c r="J1445" s="463">
        <f t="shared" si="232"/>
        <v>0</v>
      </c>
      <c r="K1445" s="311" t="s">
        <v>1902</v>
      </c>
      <c r="L1445">
        <f t="shared" si="233"/>
        <v>6</v>
      </c>
      <c r="P1445" s="14">
        <f>'STable 3.2'!E76</f>
        <v>0</v>
      </c>
    </row>
    <row r="1446" spans="1:16" x14ac:dyDescent="0.2">
      <c r="A1446" s="361" t="str">
        <f>B1446&amp;"_"&amp;C1446&amp;"_"&amp;".... "&amp;D1446</f>
        <v>1445_T3.2_.... Interest (More than 6 to 9)</v>
      </c>
      <c r="B1446" s="366" t="s">
        <v>2468</v>
      </c>
      <c r="C1446" s="372" t="s">
        <v>17</v>
      </c>
      <c r="D1446" s="346" t="s">
        <v>3854</v>
      </c>
      <c r="E1446" s="500" t="str">
        <f>B1446&amp;"_"&amp;C1446&amp;"_"&amp;F1446&amp;", "&amp;G1446&amp;", "&amp;H1446&amp;", "&amp;I1446</f>
        <v>1445_T3.2_Other Sectors, Other debt liabilities, Interest, More than 6 to 9</v>
      </c>
      <c r="F1446" s="348" t="s">
        <v>57</v>
      </c>
      <c r="G1446" s="497" t="s">
        <v>4329</v>
      </c>
      <c r="H1446" s="498" t="s">
        <v>10</v>
      </c>
      <c r="I1446" s="499" t="s">
        <v>33</v>
      </c>
      <c r="J1446" s="463">
        <f t="shared" si="232"/>
        <v>0</v>
      </c>
      <c r="K1446" s="311" t="s">
        <v>1909</v>
      </c>
      <c r="L1446">
        <f t="shared" si="233"/>
        <v>6</v>
      </c>
      <c r="P1446" s="14">
        <f>'STable 3.2'!E77</f>
        <v>0</v>
      </c>
    </row>
    <row r="1447" spans="1:16" x14ac:dyDescent="0.2">
      <c r="A1447" s="361" t="str">
        <f>B1447&amp;"_"&amp;C1447&amp;"_"&amp;D1447</f>
        <v>1446_T3.2_Direct Investment: Intercompany Lending 5/ (More than 6 to 9)</v>
      </c>
      <c r="B1447" s="366" t="s">
        <v>2469</v>
      </c>
      <c r="C1447" s="372" t="s">
        <v>17</v>
      </c>
      <c r="D1447" s="297" t="s">
        <v>4105</v>
      </c>
      <c r="E1447" s="500" t="str">
        <f>B1447&amp;"_"&amp;C1447&amp;"_"&amp;F1447&amp;", "&amp;I1447</f>
        <v>1446_T3.2_Direct Investment: Intercompany Lending, More than 6 to 9</v>
      </c>
      <c r="F1447" s="297" t="s">
        <v>58</v>
      </c>
      <c r="G1447" s="297"/>
      <c r="H1447" s="297"/>
      <c r="I1447" s="499" t="s">
        <v>33</v>
      </c>
      <c r="J1447" s="463">
        <f t="shared" si="232"/>
        <v>0</v>
      </c>
      <c r="K1447" s="311" t="s">
        <v>1916</v>
      </c>
      <c r="L1447">
        <f t="shared" si="233"/>
        <v>6</v>
      </c>
      <c r="P1447" s="14">
        <f>'STable 3.2'!E78</f>
        <v>0</v>
      </c>
    </row>
    <row r="1448" spans="1:16" x14ac:dyDescent="0.2">
      <c r="A1448" s="361" t="str">
        <f>B1448&amp;"_"&amp;C1448&amp;"_"&amp;".. "&amp;D1448</f>
        <v>1447_T3.2_.. Debt liabilities of direct investment enterprises to direct investors (More than 6 to 9)</v>
      </c>
      <c r="B1448" s="366" t="s">
        <v>2470</v>
      </c>
      <c r="C1448" s="372" t="s">
        <v>17</v>
      </c>
      <c r="D1448" s="349" t="s">
        <v>4106</v>
      </c>
      <c r="E1448" s="500" t="str">
        <f>B1448&amp;"_"&amp;C1448&amp;"_"&amp;F1448&amp;", "&amp;G1448&amp;", "&amp;I1448</f>
        <v>1447_T3.2_Direct Investment: Intercompany Lending, Debt liabilities of direct investment enterprises to direct investors, More than 6 to 9</v>
      </c>
      <c r="F1448" s="297" t="s">
        <v>58</v>
      </c>
      <c r="G1448" s="501" t="s">
        <v>142</v>
      </c>
      <c r="H1448" s="349"/>
      <c r="I1448" s="499" t="s">
        <v>33</v>
      </c>
      <c r="J1448" s="463">
        <f t="shared" si="232"/>
        <v>0</v>
      </c>
      <c r="K1448" s="311" t="s">
        <v>1923</v>
      </c>
      <c r="L1448">
        <f t="shared" si="233"/>
        <v>6</v>
      </c>
      <c r="P1448" s="14">
        <f>'STable 3.2'!E79</f>
        <v>0</v>
      </c>
    </row>
    <row r="1449" spans="1:16" x14ac:dyDescent="0.2">
      <c r="A1449" s="361" t="str">
        <f>B1449&amp;"_"&amp;C1449&amp;"_"&amp;".... "&amp;D1449</f>
        <v>1448_T3.2_.... Principal (More than 6 to 9)</v>
      </c>
      <c r="B1449" s="366" t="s">
        <v>2471</v>
      </c>
      <c r="C1449" s="372" t="s">
        <v>17</v>
      </c>
      <c r="D1449" s="350" t="s">
        <v>3853</v>
      </c>
      <c r="E1449" s="500" t="str">
        <f>B1449&amp;"_"&amp;C1449&amp;"_"&amp;F1449&amp;", "&amp;G1449&amp;", "&amp;H1449&amp;", "&amp;I1449</f>
        <v>1448_T3.2_Direct Investment: Intercompany Lending, Debt liabilities of direct investment enterprises to direct investors, Principal, More than 6 to 9</v>
      </c>
      <c r="F1449" s="297" t="s">
        <v>58</v>
      </c>
      <c r="G1449" s="501" t="s">
        <v>142</v>
      </c>
      <c r="H1449" s="497" t="s">
        <v>9</v>
      </c>
      <c r="I1449" s="499" t="s">
        <v>33</v>
      </c>
      <c r="J1449" s="463">
        <f t="shared" si="232"/>
        <v>0</v>
      </c>
      <c r="K1449" s="311" t="s">
        <v>1930</v>
      </c>
      <c r="L1449">
        <f t="shared" si="233"/>
        <v>6</v>
      </c>
      <c r="P1449" s="14">
        <f>'STable 3.2'!E80</f>
        <v>0</v>
      </c>
    </row>
    <row r="1450" spans="1:16" x14ac:dyDescent="0.2">
      <c r="A1450" s="361" t="str">
        <f>B1450&amp;"_"&amp;C1450&amp;"_"&amp;".... "&amp;D1450</f>
        <v>1449_T3.2_.... Interest (More than 6 to 9)</v>
      </c>
      <c r="B1450" s="366" t="s">
        <v>2472</v>
      </c>
      <c r="C1450" s="372" t="s">
        <v>17</v>
      </c>
      <c r="D1450" s="350" t="s">
        <v>3854</v>
      </c>
      <c r="E1450" s="500" t="str">
        <f>B1450&amp;"_"&amp;C1450&amp;"_"&amp;F1450&amp;", "&amp;G1450&amp;", "&amp;H1450&amp;", "&amp;I1450</f>
        <v>1449_T3.2_Direct Investment: Intercompany Lending, Debt liabilities of direct investment enterprises to direct investors, Interest, More than 6 to 9</v>
      </c>
      <c r="F1450" s="297" t="s">
        <v>58</v>
      </c>
      <c r="G1450" s="501" t="s">
        <v>142</v>
      </c>
      <c r="H1450" s="498" t="s">
        <v>10</v>
      </c>
      <c r="I1450" s="499" t="s">
        <v>33</v>
      </c>
      <c r="J1450" s="463">
        <f t="shared" si="232"/>
        <v>0</v>
      </c>
      <c r="K1450" s="311" t="s">
        <v>1937</v>
      </c>
      <c r="L1450">
        <f t="shared" si="233"/>
        <v>6</v>
      </c>
      <c r="P1450" s="14">
        <f>'STable 3.2'!E81</f>
        <v>0</v>
      </c>
    </row>
    <row r="1451" spans="1:16" x14ac:dyDescent="0.2">
      <c r="A1451" s="361" t="str">
        <f>B1451&amp;"_"&amp;C1451&amp;"_"&amp;".. "&amp;D1451</f>
        <v>1450_T3.2_.. Debt liabilities of direct investors to direct investment enterprises (More than 6 to 9)</v>
      </c>
      <c r="B1451" s="366" t="s">
        <v>2473</v>
      </c>
      <c r="C1451" s="372" t="s">
        <v>17</v>
      </c>
      <c r="D1451" s="349" t="s">
        <v>4107</v>
      </c>
      <c r="E1451" s="500" t="str">
        <f>B1451&amp;"_"&amp;C1451&amp;"_"&amp;F1451&amp;", "&amp;G1451&amp;", "&amp;I1451</f>
        <v>1450_T3.2_Direct Investment: Intercompany Lending, Debt liabilities of direct investors to direct investment enterprises , More than 6 to 9</v>
      </c>
      <c r="F1451" s="297" t="s">
        <v>58</v>
      </c>
      <c r="G1451" s="501" t="s">
        <v>40</v>
      </c>
      <c r="H1451" s="349"/>
      <c r="I1451" s="499" t="s">
        <v>33</v>
      </c>
      <c r="J1451" s="463">
        <f t="shared" si="232"/>
        <v>0</v>
      </c>
      <c r="K1451" s="311" t="s">
        <v>1944</v>
      </c>
      <c r="L1451">
        <f t="shared" si="233"/>
        <v>6</v>
      </c>
      <c r="P1451" s="14">
        <f>'STable 3.2'!E82</f>
        <v>0</v>
      </c>
    </row>
    <row r="1452" spans="1:16" x14ac:dyDescent="0.2">
      <c r="A1452" s="361" t="str">
        <f>B1452&amp;"_"&amp;C1452&amp;"_"&amp;".... "&amp;D1452</f>
        <v>1451_T3.2_.... Principal (More than 6 to 9)</v>
      </c>
      <c r="B1452" s="366" t="s">
        <v>2474</v>
      </c>
      <c r="C1452" s="372" t="s">
        <v>17</v>
      </c>
      <c r="D1452" s="350" t="s">
        <v>3853</v>
      </c>
      <c r="E1452" s="500" t="str">
        <f>B1452&amp;"_"&amp;C1452&amp;"_"&amp;F1452&amp;", "&amp;G1452&amp;", "&amp;H1452&amp;", "&amp;I1452</f>
        <v>1451_T3.2_Direct Investment: Intercompany Lending, Debt liabilities of direct investors to direct investment enterprises , Principal, More than 6 to 9</v>
      </c>
      <c r="F1452" s="297" t="s">
        <v>58</v>
      </c>
      <c r="G1452" s="501" t="s">
        <v>40</v>
      </c>
      <c r="H1452" s="497" t="s">
        <v>9</v>
      </c>
      <c r="I1452" s="499" t="s">
        <v>33</v>
      </c>
      <c r="J1452" s="463">
        <f t="shared" si="232"/>
        <v>0</v>
      </c>
      <c r="K1452" s="311" t="s">
        <v>1951</v>
      </c>
      <c r="L1452">
        <f t="shared" si="233"/>
        <v>6</v>
      </c>
      <c r="P1452" s="14">
        <f>'STable 3.2'!E83</f>
        <v>0</v>
      </c>
    </row>
    <row r="1453" spans="1:16" x14ac:dyDescent="0.2">
      <c r="A1453" s="361" t="str">
        <f>B1453&amp;"_"&amp;C1453&amp;"_"&amp;".... "&amp;D1453</f>
        <v>1452_T3.2_.... Interest (More than 6 to 9)</v>
      </c>
      <c r="B1453" s="366" t="s">
        <v>2475</v>
      </c>
      <c r="C1453" s="372" t="s">
        <v>17</v>
      </c>
      <c r="D1453" s="350" t="s">
        <v>3854</v>
      </c>
      <c r="E1453" s="500" t="str">
        <f>B1453&amp;"_"&amp;C1453&amp;"_"&amp;F1453&amp;", "&amp;G1453&amp;", "&amp;H1453&amp;", "&amp;I1453</f>
        <v>1452_T3.2_Direct Investment: Intercompany Lending, Debt liabilities of direct investors to direct investment enterprises , Interest, More than 6 to 9</v>
      </c>
      <c r="F1453" s="297" t="s">
        <v>58</v>
      </c>
      <c r="G1453" s="501" t="s">
        <v>40</v>
      </c>
      <c r="H1453" s="498" t="s">
        <v>10</v>
      </c>
      <c r="I1453" s="499" t="s">
        <v>33</v>
      </c>
      <c r="J1453" s="463">
        <f t="shared" si="232"/>
        <v>0</v>
      </c>
      <c r="K1453" s="311" t="s">
        <v>1958</v>
      </c>
      <c r="L1453">
        <f t="shared" si="233"/>
        <v>6</v>
      </c>
      <c r="P1453" s="14">
        <f>'STable 3.2'!E84</f>
        <v>0</v>
      </c>
    </row>
    <row r="1454" spans="1:16" x14ac:dyDescent="0.2">
      <c r="A1454" s="361" t="str">
        <f>B1454&amp;"_"&amp;C1454&amp;"_"&amp;".. "&amp;D1454</f>
        <v>1453_T3.2_.. Debt liabilities between fellow enterprises (More than 6 to 9)</v>
      </c>
      <c r="B1454" s="366" t="s">
        <v>2476</v>
      </c>
      <c r="C1454" s="372" t="s">
        <v>17</v>
      </c>
      <c r="D1454" s="349" t="s">
        <v>4108</v>
      </c>
      <c r="E1454" s="500" t="str">
        <f>B1454&amp;"_"&amp;C1454&amp;"_"&amp;F1454&amp;", "&amp;G1454&amp;", "&amp;I1454</f>
        <v>1453_T3.2_Direct Investment: Intercompany Lending, Debt liabilities between fellow enterprises, More than 6 to 9</v>
      </c>
      <c r="F1454" s="297" t="s">
        <v>58</v>
      </c>
      <c r="G1454" s="501" t="s">
        <v>41</v>
      </c>
      <c r="H1454" s="349"/>
      <c r="I1454" s="499" t="s">
        <v>33</v>
      </c>
      <c r="J1454" s="463">
        <f t="shared" si="232"/>
        <v>0</v>
      </c>
      <c r="K1454" s="311" t="s">
        <v>1965</v>
      </c>
      <c r="L1454">
        <f t="shared" si="233"/>
        <v>6</v>
      </c>
      <c r="P1454" s="14">
        <f>'STable 3.2'!E85</f>
        <v>0</v>
      </c>
    </row>
    <row r="1455" spans="1:16" x14ac:dyDescent="0.2">
      <c r="A1455" s="361" t="str">
        <f>B1455&amp;"_"&amp;C1455&amp;"_"&amp;".... "&amp;D1455</f>
        <v>1454_T3.2_.... Principal (More than 6 to 9)</v>
      </c>
      <c r="B1455" s="366" t="s">
        <v>2477</v>
      </c>
      <c r="C1455" s="372" t="s">
        <v>17</v>
      </c>
      <c r="D1455" s="350" t="s">
        <v>3853</v>
      </c>
      <c r="E1455" s="500" t="str">
        <f>B1455&amp;"_"&amp;C1455&amp;"_"&amp;F1455&amp;", "&amp;G1455&amp;", "&amp;H1455&amp;", "&amp;I1455</f>
        <v>1454_T3.2_Direct Investment: Intercompany Lending, Debt liabilities between fellow enterprises, Principal, More than 6 to 9</v>
      </c>
      <c r="F1455" s="297" t="s">
        <v>58</v>
      </c>
      <c r="G1455" s="501" t="s">
        <v>41</v>
      </c>
      <c r="H1455" s="497" t="s">
        <v>9</v>
      </c>
      <c r="I1455" s="499" t="s">
        <v>33</v>
      </c>
      <c r="J1455" s="463">
        <f t="shared" si="232"/>
        <v>0</v>
      </c>
      <c r="K1455" s="311" t="s">
        <v>1972</v>
      </c>
      <c r="L1455">
        <f t="shared" si="233"/>
        <v>6</v>
      </c>
      <c r="P1455" s="14">
        <f>'STable 3.2'!E86</f>
        <v>0</v>
      </c>
    </row>
    <row r="1456" spans="1:16" x14ac:dyDescent="0.2">
      <c r="A1456" s="361" t="str">
        <f>B1456&amp;"_"&amp;C1456&amp;"_"&amp;".... "&amp;D1456</f>
        <v>1455_T3.2_.... Interest (More than 6 to 9)</v>
      </c>
      <c r="B1456" s="366" t="s">
        <v>2478</v>
      </c>
      <c r="C1456" s="372" t="s">
        <v>17</v>
      </c>
      <c r="D1456" s="350" t="s">
        <v>3854</v>
      </c>
      <c r="E1456" s="500" t="str">
        <f>B1456&amp;"_"&amp;C1456&amp;"_"&amp;F1456&amp;", "&amp;G1456&amp;", "&amp;H1456&amp;", "&amp;I1456</f>
        <v>1455_T3.2_Direct Investment: Intercompany Lending, Debt liabilities between fellow enterprises, Interest, More than 6 to 9</v>
      </c>
      <c r="F1456" s="297" t="s">
        <v>58</v>
      </c>
      <c r="G1456" s="501" t="s">
        <v>41</v>
      </c>
      <c r="H1456" s="498" t="s">
        <v>10</v>
      </c>
      <c r="I1456" s="499" t="s">
        <v>33</v>
      </c>
      <c r="J1456" s="463">
        <f t="shared" si="232"/>
        <v>0</v>
      </c>
      <c r="K1456" s="311" t="s">
        <v>1979</v>
      </c>
      <c r="L1456">
        <f t="shared" si="233"/>
        <v>6</v>
      </c>
      <c r="P1456" s="14">
        <f>'STable 3.2'!E87</f>
        <v>0</v>
      </c>
    </row>
    <row r="1457" spans="1:16" x14ac:dyDescent="0.2">
      <c r="A1457" s="361" t="str">
        <f>B1457&amp;"_"&amp;C1457&amp;"_"&amp;D1457</f>
        <v>1456_T3.2_Gross External Debt Payments (More than 6 to 9)</v>
      </c>
      <c r="B1457" s="366" t="s">
        <v>2479</v>
      </c>
      <c r="C1457" s="372" t="s">
        <v>17</v>
      </c>
      <c r="D1457" s="351" t="s">
        <v>4109</v>
      </c>
      <c r="E1457" s="500" t="str">
        <f>B1457&amp;"_"&amp;C1457&amp;"_"&amp;F1457&amp;", "&amp;I1457</f>
        <v>1456_T3.2_Gross External Debt Payments, More than 6 to 9</v>
      </c>
      <c r="F1457" s="297" t="s">
        <v>208</v>
      </c>
      <c r="G1457" s="351"/>
      <c r="H1457" s="351"/>
      <c r="I1457" s="499" t="s">
        <v>33</v>
      </c>
      <c r="J1457" s="463">
        <f t="shared" si="232"/>
        <v>0</v>
      </c>
      <c r="K1457" s="311" t="s">
        <v>1986</v>
      </c>
      <c r="L1457">
        <f t="shared" si="233"/>
        <v>6</v>
      </c>
      <c r="P1457" s="14">
        <f>'STable 3.2'!E88</f>
        <v>0</v>
      </c>
    </row>
    <row r="1458" spans="1:16" x14ac:dyDescent="0.2">
      <c r="A1458" s="361" t="str">
        <f>B1458&amp;"_"&amp;C1458&amp;"_"&amp;".... "&amp;D1458</f>
        <v>1457_T3.2_.... Principal  (More than 6 to 9)</v>
      </c>
      <c r="B1458" s="366" t="s">
        <v>2480</v>
      </c>
      <c r="C1458" s="372" t="s">
        <v>17</v>
      </c>
      <c r="D1458" s="352" t="s">
        <v>3860</v>
      </c>
      <c r="E1458" s="500" t="str">
        <f>B1458&amp;"_"&amp;C1458&amp;"_"&amp;F1458&amp;", "&amp;H1458&amp;", "&amp;I1458</f>
        <v>1457_T3.2_Gross External Debt Payments, Principal, More than 6 to 9</v>
      </c>
      <c r="F1458" s="297" t="s">
        <v>208</v>
      </c>
      <c r="G1458" s="352"/>
      <c r="H1458" s="497" t="s">
        <v>9</v>
      </c>
      <c r="I1458" s="499" t="s">
        <v>33</v>
      </c>
      <c r="J1458" s="463">
        <f t="shared" si="232"/>
        <v>0</v>
      </c>
      <c r="K1458" s="311" t="s">
        <v>1993</v>
      </c>
      <c r="L1458">
        <f t="shared" si="233"/>
        <v>6</v>
      </c>
      <c r="P1458" s="14">
        <f>'STable 3.2'!E89</f>
        <v>0</v>
      </c>
    </row>
    <row r="1459" spans="1:16" x14ac:dyDescent="0.2">
      <c r="A1459" s="361" t="str">
        <f>B1459&amp;"_"&amp;C1459&amp;"_"&amp;".... "&amp;D1459</f>
        <v>1458_T3.2_.... Interest (More than 6 to 9)</v>
      </c>
      <c r="B1459" s="366" t="s">
        <v>2481</v>
      </c>
      <c r="C1459" s="372" t="s">
        <v>17</v>
      </c>
      <c r="D1459" s="352" t="s">
        <v>3854</v>
      </c>
      <c r="E1459" s="500" t="str">
        <f>B1459&amp;"_"&amp;C1459&amp;"_"&amp;F1459&amp;", "&amp;H1459&amp;", "&amp;I1459</f>
        <v>1458_T3.2_Gross External Debt Payments, Interest, More than 6 to 9</v>
      </c>
      <c r="F1459" s="297" t="s">
        <v>208</v>
      </c>
      <c r="G1459" s="352"/>
      <c r="H1459" s="498" t="s">
        <v>10</v>
      </c>
      <c r="I1459" s="499" t="s">
        <v>33</v>
      </c>
      <c r="J1459" s="463">
        <f t="shared" si="232"/>
        <v>0</v>
      </c>
      <c r="K1459" s="311" t="s">
        <v>2000</v>
      </c>
      <c r="L1459">
        <f t="shared" si="233"/>
        <v>6</v>
      </c>
      <c r="P1459" s="14">
        <f>'STable 3.2'!E90</f>
        <v>0</v>
      </c>
    </row>
    <row r="1460" spans="1:16" x14ac:dyDescent="0.2">
      <c r="A1460" s="361" t="str">
        <f t="shared" ref="A1460:A1461" si="234">B1460&amp;"_"&amp;C1460&amp;"_"&amp;D1460</f>
        <v>1459_T3.2_Interest receipts on SDR holdings (More than 6 to 9)</v>
      </c>
      <c r="B1460" s="366" t="s">
        <v>2482</v>
      </c>
      <c r="C1460" s="372" t="s">
        <v>17</v>
      </c>
      <c r="D1460" s="353" t="s">
        <v>3862</v>
      </c>
      <c r="E1460" s="500" t="str">
        <f>B1460&amp;"_"&amp;C1460&amp;"_"&amp;F1460&amp;", "&amp;I1460</f>
        <v>1459_T3.2_Interest receipts on SDR holdings, More than 6 to 9</v>
      </c>
      <c r="F1460" s="353" t="s">
        <v>105</v>
      </c>
      <c r="G1460" s="353"/>
      <c r="H1460" s="353"/>
      <c r="I1460" s="499" t="s">
        <v>33</v>
      </c>
      <c r="J1460" s="463">
        <f t="shared" si="232"/>
        <v>0</v>
      </c>
      <c r="K1460" s="311" t="s">
        <v>2011</v>
      </c>
      <c r="L1460">
        <f t="shared" si="233"/>
        <v>6</v>
      </c>
      <c r="P1460" s="14">
        <f>'STable 3.2'!E93</f>
        <v>0</v>
      </c>
    </row>
    <row r="1461" spans="1:16" x14ac:dyDescent="0.2">
      <c r="A1461" s="361" t="str">
        <f t="shared" si="234"/>
        <v>1460_T3.2_Interest payments on SDR allocations (More than 6 to 9)</v>
      </c>
      <c r="B1461" s="366" t="s">
        <v>2483</v>
      </c>
      <c r="C1461" s="372" t="s">
        <v>17</v>
      </c>
      <c r="D1461" s="353" t="s">
        <v>3863</v>
      </c>
      <c r="E1461" s="500" t="str">
        <f>B1461&amp;"_"&amp;C1461&amp;"_"&amp;F1461&amp;", "&amp;I1461</f>
        <v>1460_T3.2_Interest payments on SDR allocations, More than 6 to 9</v>
      </c>
      <c r="F1461" s="353" t="s">
        <v>106</v>
      </c>
      <c r="G1461" s="353"/>
      <c r="H1461" s="353"/>
      <c r="I1461" s="499" t="s">
        <v>33</v>
      </c>
      <c r="J1461" s="463">
        <f t="shared" si="232"/>
        <v>0</v>
      </c>
      <c r="K1461" s="311" t="s">
        <v>2012</v>
      </c>
      <c r="L1461">
        <f t="shared" si="233"/>
        <v>6</v>
      </c>
      <c r="P1461" s="14">
        <f>'STable 3.2'!E94</f>
        <v>0</v>
      </c>
    </row>
    <row r="1462" spans="1:16" x14ac:dyDescent="0.2">
      <c r="A1462" s="361" t="str">
        <f>B1462&amp;"_"&amp;C1462&amp;"_"&amp;D1462</f>
        <v>1461_T3.2_General Government (More than 9 to 12)</v>
      </c>
      <c r="B1462" s="366" t="s">
        <v>2484</v>
      </c>
      <c r="C1462" s="372" t="s">
        <v>17</v>
      </c>
      <c r="D1462" s="344" t="s">
        <v>4110</v>
      </c>
      <c r="E1462" s="500" t="str">
        <f>B1462&amp;"_"&amp;C1462&amp;"_"&amp;F1462&amp;", "&amp;I1462</f>
        <v>1461_T3.2_General Government, More than 9 to 12</v>
      </c>
      <c r="F1462" s="301" t="s">
        <v>27</v>
      </c>
      <c r="G1462" s="301"/>
      <c r="H1462" s="301"/>
      <c r="I1462" s="499" t="s">
        <v>34</v>
      </c>
      <c r="J1462" s="463">
        <f t="shared" si="232"/>
        <v>0</v>
      </c>
      <c r="K1462" s="311" t="s">
        <v>1427</v>
      </c>
      <c r="L1462">
        <f t="shared" si="233"/>
        <v>6</v>
      </c>
      <c r="P1462" s="14">
        <f>'STable 3.2'!F8</f>
        <v>0</v>
      </c>
    </row>
    <row r="1463" spans="1:16" x14ac:dyDescent="0.2">
      <c r="A1463" s="361" t="str">
        <f>B1463&amp;"_"&amp;C1463&amp;"_"&amp;".. "&amp;D1463</f>
        <v>1462_T3.2_.. Special drawing rights (allocations) * (More than 9 to 12)</v>
      </c>
      <c r="B1463" s="366" t="s">
        <v>2485</v>
      </c>
      <c r="C1463" s="372" t="s">
        <v>17</v>
      </c>
      <c r="D1463" s="345" t="s">
        <v>4300</v>
      </c>
      <c r="E1463" s="500" t="str">
        <f>B1463&amp;"_"&amp;C1463&amp;"_"&amp;F1463&amp;", "&amp;G1463&amp;", "&amp;I1463</f>
        <v>1462_T3.2_General Government, Special drawing rights (allocations), More than 9 to 12</v>
      </c>
      <c r="F1463" s="301" t="s">
        <v>27</v>
      </c>
      <c r="G1463" s="497" t="s">
        <v>4330</v>
      </c>
      <c r="H1463" s="301"/>
      <c r="I1463" s="499" t="s">
        <v>34</v>
      </c>
      <c r="J1463" s="463">
        <f t="shared" si="232"/>
        <v>0</v>
      </c>
      <c r="K1463" s="311" t="s">
        <v>1434</v>
      </c>
      <c r="L1463">
        <f t="shared" si="233"/>
        <v>6</v>
      </c>
      <c r="P1463" s="14">
        <f>'STable 3.2'!F9</f>
        <v>0</v>
      </c>
    </row>
    <row r="1464" spans="1:16" x14ac:dyDescent="0.2">
      <c r="A1464" s="361" t="str">
        <f>B1464&amp;"_"&amp;C1464&amp;"_"&amp;".... "&amp;D1464</f>
        <v>1463_T3.2_.... Principal (More than 9 to 12)</v>
      </c>
      <c r="B1464" s="366" t="s">
        <v>2486</v>
      </c>
      <c r="C1464" s="372" t="s">
        <v>17</v>
      </c>
      <c r="D1464" s="346" t="s">
        <v>3865</v>
      </c>
      <c r="E1464" s="500" t="str">
        <f>B1464&amp;"_"&amp;C1464&amp;"_"&amp;F1464&amp;", "&amp;G1464&amp;", "&amp;H1464&amp;", "&amp;I1464</f>
        <v>1463_T3.2_General Government, Special drawing rights (allocations), Principal, More than 9 to 12</v>
      </c>
      <c r="F1464" s="301" t="s">
        <v>27</v>
      </c>
      <c r="G1464" s="497" t="s">
        <v>4330</v>
      </c>
      <c r="H1464" s="497" t="s">
        <v>9</v>
      </c>
      <c r="I1464" s="499" t="s">
        <v>34</v>
      </c>
      <c r="J1464" s="463">
        <f t="shared" si="232"/>
        <v>0</v>
      </c>
      <c r="K1464" s="311" t="s">
        <v>1441</v>
      </c>
      <c r="L1464">
        <f t="shared" si="233"/>
        <v>6</v>
      </c>
      <c r="P1464" s="14">
        <f>'STable 3.2'!F10</f>
        <v>0</v>
      </c>
    </row>
    <row r="1465" spans="1:16" x14ac:dyDescent="0.2">
      <c r="A1465" s="361" t="str">
        <f>B1465&amp;"_"&amp;C1465&amp;"_"&amp;".... "&amp;D1465</f>
        <v>1464_T3.2_.... Interest (More than 9 to 12)</v>
      </c>
      <c r="B1465" s="366" t="s">
        <v>2487</v>
      </c>
      <c r="C1465" s="372" t="s">
        <v>17</v>
      </c>
      <c r="D1465" s="346" t="s">
        <v>3866</v>
      </c>
      <c r="E1465" s="500" t="str">
        <f>B1465&amp;"_"&amp;C1465&amp;"_"&amp;F1465&amp;", "&amp;G1465&amp;", "&amp;H1465&amp;", "&amp;I1465</f>
        <v>1464_T3.2_General Government, Special drawing rights (allocations), Interest, More than 9 to 12</v>
      </c>
      <c r="F1465" s="301" t="s">
        <v>27</v>
      </c>
      <c r="G1465" s="497" t="s">
        <v>4330</v>
      </c>
      <c r="H1465" s="498" t="s">
        <v>10</v>
      </c>
      <c r="I1465" s="499" t="s">
        <v>34</v>
      </c>
      <c r="J1465" s="463">
        <f t="shared" si="232"/>
        <v>0</v>
      </c>
      <c r="K1465" s="311" t="s">
        <v>1448</v>
      </c>
      <c r="L1465">
        <f t="shared" si="233"/>
        <v>6</v>
      </c>
      <c r="P1465" s="14">
        <f>'STable 3.2'!F11</f>
        <v>0</v>
      </c>
    </row>
    <row r="1466" spans="1:16" x14ac:dyDescent="0.2">
      <c r="A1466" s="361" t="str">
        <f>B1466&amp;"_"&amp;C1466&amp;"_"&amp;".. "&amp;D1466</f>
        <v>1465_T3.2_.. Currency and deposits (More than 9 to 12)</v>
      </c>
      <c r="B1466" s="366" t="s">
        <v>2488</v>
      </c>
      <c r="C1466" s="372" t="s">
        <v>17</v>
      </c>
      <c r="D1466" s="345" t="s">
        <v>4111</v>
      </c>
      <c r="E1466" s="500" t="str">
        <f>B1466&amp;"_"&amp;C1466&amp;"_"&amp;F1466&amp;", "&amp;G1466&amp;", "&amp;I1466</f>
        <v>1465_T3.2_General Government, Currency and deposits, More than 9 to 12</v>
      </c>
      <c r="F1466" s="301" t="s">
        <v>27</v>
      </c>
      <c r="G1466" s="497" t="s">
        <v>203</v>
      </c>
      <c r="H1466" s="345"/>
      <c r="I1466" s="499" t="s">
        <v>34</v>
      </c>
      <c r="J1466" s="463">
        <f t="shared" si="232"/>
        <v>0</v>
      </c>
      <c r="K1466" s="311" t="s">
        <v>1455</v>
      </c>
      <c r="L1466">
        <f t="shared" si="233"/>
        <v>6</v>
      </c>
      <c r="P1466" s="14">
        <f>'STable 3.2'!F12</f>
        <v>0</v>
      </c>
    </row>
    <row r="1467" spans="1:16" x14ac:dyDescent="0.2">
      <c r="A1467" s="361" t="str">
        <f>B1467&amp;"_"&amp;C1467&amp;"_"&amp;".... "&amp;D1467</f>
        <v>1466_T3.2_.... Principal (More than 9 to 12)</v>
      </c>
      <c r="B1467" s="366" t="s">
        <v>2489</v>
      </c>
      <c r="C1467" s="372" t="s">
        <v>17</v>
      </c>
      <c r="D1467" s="346" t="s">
        <v>3865</v>
      </c>
      <c r="E1467" s="500" t="str">
        <f>B1467&amp;"_"&amp;C1467&amp;"_"&amp;F1467&amp;", "&amp;G1467&amp;", "&amp;H1467&amp;", "&amp;I1467</f>
        <v>1466_T3.2_General Government, Currency and deposits, Principal, More than 9 to 12</v>
      </c>
      <c r="F1467" s="301" t="s">
        <v>27</v>
      </c>
      <c r="G1467" s="497" t="s">
        <v>203</v>
      </c>
      <c r="H1467" s="497" t="s">
        <v>9</v>
      </c>
      <c r="I1467" s="499" t="s">
        <v>34</v>
      </c>
      <c r="J1467" s="463">
        <f t="shared" si="232"/>
        <v>0</v>
      </c>
      <c r="K1467" s="311" t="s">
        <v>1462</v>
      </c>
      <c r="L1467">
        <f t="shared" si="233"/>
        <v>6</v>
      </c>
      <c r="P1467" s="14">
        <f>'STable 3.2'!F13</f>
        <v>0</v>
      </c>
    </row>
    <row r="1468" spans="1:16" x14ac:dyDescent="0.2">
      <c r="A1468" s="361" t="str">
        <f>B1468&amp;"_"&amp;C1468&amp;"_"&amp;".... "&amp;D1468</f>
        <v>1467_T3.2_.... Interest (More than 9 to 12)</v>
      </c>
      <c r="B1468" s="366" t="s">
        <v>2490</v>
      </c>
      <c r="C1468" s="372" t="s">
        <v>17</v>
      </c>
      <c r="D1468" s="346" t="s">
        <v>3866</v>
      </c>
      <c r="E1468" s="500" t="str">
        <f>B1468&amp;"_"&amp;C1468&amp;"_"&amp;F1468&amp;", "&amp;G1468&amp;", "&amp;H1468&amp;", "&amp;I1468</f>
        <v>1467_T3.2_General Government, Currency and deposits, Interest, More than 9 to 12</v>
      </c>
      <c r="F1468" s="301" t="s">
        <v>27</v>
      </c>
      <c r="G1468" s="497" t="s">
        <v>203</v>
      </c>
      <c r="H1468" s="498" t="s">
        <v>10</v>
      </c>
      <c r="I1468" s="499" t="s">
        <v>34</v>
      </c>
      <c r="J1468" s="463">
        <f t="shared" si="232"/>
        <v>0</v>
      </c>
      <c r="K1468" s="311" t="s">
        <v>1469</v>
      </c>
      <c r="L1468">
        <f t="shared" si="233"/>
        <v>6</v>
      </c>
      <c r="P1468" s="14">
        <f>'STable 3.2'!F14</f>
        <v>0</v>
      </c>
    </row>
    <row r="1469" spans="1:16" x14ac:dyDescent="0.2">
      <c r="A1469" s="361" t="str">
        <f>B1469&amp;"_"&amp;C1469&amp;"_"&amp;".. "&amp;D1469</f>
        <v>1468_T3.2_.. Debt securities (More than 9 to 12)</v>
      </c>
      <c r="B1469" s="366" t="s">
        <v>2491</v>
      </c>
      <c r="C1469" s="372" t="s">
        <v>17</v>
      </c>
      <c r="D1469" s="345" t="s">
        <v>4112</v>
      </c>
      <c r="E1469" s="500" t="str">
        <f>B1469&amp;"_"&amp;C1469&amp;"_"&amp;F1469&amp;", "&amp;G1469&amp;", "&amp;I1469</f>
        <v>1468_T3.2_General Government, Debt securities, More than 9 to 12</v>
      </c>
      <c r="F1469" s="301" t="s">
        <v>27</v>
      </c>
      <c r="G1469" s="497" t="s">
        <v>37</v>
      </c>
      <c r="H1469" s="345"/>
      <c r="I1469" s="499" t="s">
        <v>34</v>
      </c>
      <c r="J1469" s="463">
        <f t="shared" si="232"/>
        <v>0</v>
      </c>
      <c r="K1469" s="311" t="s">
        <v>1476</v>
      </c>
      <c r="L1469">
        <f t="shared" si="233"/>
        <v>6</v>
      </c>
      <c r="P1469" s="14">
        <f>'STable 3.2'!F15</f>
        <v>0</v>
      </c>
    </row>
    <row r="1470" spans="1:16" x14ac:dyDescent="0.2">
      <c r="A1470" s="361" t="str">
        <f>B1470&amp;"_"&amp;C1470&amp;"_"&amp;".... "&amp;D1470</f>
        <v>1469_T3.2_.... Principal (More than 9 to 12)</v>
      </c>
      <c r="B1470" s="366" t="s">
        <v>2492</v>
      </c>
      <c r="C1470" s="372" t="s">
        <v>17</v>
      </c>
      <c r="D1470" s="346" t="s">
        <v>3865</v>
      </c>
      <c r="E1470" s="500" t="str">
        <f>B1470&amp;"_"&amp;C1470&amp;"_"&amp;F1470&amp;", "&amp;G1470&amp;", "&amp;H1470&amp;", "&amp;I1470</f>
        <v>1469_T3.2_General Government, Debt securities, Principal, More than 9 to 12</v>
      </c>
      <c r="F1470" s="301" t="s">
        <v>27</v>
      </c>
      <c r="G1470" s="497" t="s">
        <v>37</v>
      </c>
      <c r="H1470" s="497" t="s">
        <v>9</v>
      </c>
      <c r="I1470" s="499" t="s">
        <v>34</v>
      </c>
      <c r="J1470" s="463">
        <f t="shared" si="232"/>
        <v>0</v>
      </c>
      <c r="K1470" s="311" t="s">
        <v>1483</v>
      </c>
      <c r="L1470">
        <f t="shared" si="233"/>
        <v>6</v>
      </c>
      <c r="P1470" s="14">
        <f>'STable 3.2'!F16</f>
        <v>0</v>
      </c>
    </row>
    <row r="1471" spans="1:16" x14ac:dyDescent="0.2">
      <c r="A1471" s="361" t="str">
        <f>B1471&amp;"_"&amp;C1471&amp;"_"&amp;".... "&amp;D1471</f>
        <v>1470_T3.2_.... Interest (More than 9 to 12)</v>
      </c>
      <c r="B1471" s="366" t="s">
        <v>2493</v>
      </c>
      <c r="C1471" s="372" t="s">
        <v>17</v>
      </c>
      <c r="D1471" s="346" t="s">
        <v>3866</v>
      </c>
      <c r="E1471" s="500" t="str">
        <f>B1471&amp;"_"&amp;C1471&amp;"_"&amp;F1471&amp;", "&amp;G1471&amp;", "&amp;H1471&amp;", "&amp;I1471</f>
        <v>1470_T3.2_General Government, Debt securities, Interest, More than 9 to 12</v>
      </c>
      <c r="F1471" s="301" t="s">
        <v>27</v>
      </c>
      <c r="G1471" s="497" t="s">
        <v>37</v>
      </c>
      <c r="H1471" s="498" t="s">
        <v>10</v>
      </c>
      <c r="I1471" s="499" t="s">
        <v>34</v>
      </c>
      <c r="J1471" s="463">
        <f t="shared" si="232"/>
        <v>0</v>
      </c>
      <c r="K1471" s="311" t="s">
        <v>1490</v>
      </c>
      <c r="L1471">
        <f t="shared" si="233"/>
        <v>6</v>
      </c>
      <c r="P1471" s="14">
        <f>'STable 3.2'!F17</f>
        <v>0</v>
      </c>
    </row>
    <row r="1472" spans="1:16" x14ac:dyDescent="0.2">
      <c r="A1472" s="361" t="str">
        <f>B1472&amp;"_"&amp;C1472&amp;"_"&amp;".. "&amp;D1472</f>
        <v>1471_T3.2_.. Loans (More than 9 to 12)</v>
      </c>
      <c r="B1472" s="366" t="s">
        <v>2494</v>
      </c>
      <c r="C1472" s="372" t="s">
        <v>17</v>
      </c>
      <c r="D1472" s="345" t="s">
        <v>4113</v>
      </c>
      <c r="E1472" s="500" t="str">
        <f>B1472&amp;"_"&amp;C1472&amp;"_"&amp;F1472&amp;", "&amp;G1472&amp;", "&amp;I1472</f>
        <v>1471_T3.2_General Government, Loans, More than 9 to 12</v>
      </c>
      <c r="F1472" s="301" t="s">
        <v>27</v>
      </c>
      <c r="G1472" s="497" t="s">
        <v>2</v>
      </c>
      <c r="H1472" s="345"/>
      <c r="I1472" s="499" t="s">
        <v>34</v>
      </c>
      <c r="J1472" s="463">
        <f t="shared" si="232"/>
        <v>0</v>
      </c>
      <c r="K1472" s="311" t="s">
        <v>1497</v>
      </c>
      <c r="L1472">
        <f t="shared" si="233"/>
        <v>6</v>
      </c>
      <c r="P1472" s="14">
        <f>'STable 3.2'!F18</f>
        <v>0</v>
      </c>
    </row>
    <row r="1473" spans="1:16" x14ac:dyDescent="0.2">
      <c r="A1473" s="361" t="str">
        <f>B1473&amp;"_"&amp;C1473&amp;"_"&amp;".... "&amp;D1473</f>
        <v>1472_T3.2_.... Principal (More than 9 to 12)</v>
      </c>
      <c r="B1473" s="366" t="s">
        <v>2495</v>
      </c>
      <c r="C1473" s="372" t="s">
        <v>17</v>
      </c>
      <c r="D1473" s="346" t="s">
        <v>3865</v>
      </c>
      <c r="E1473" s="500" t="str">
        <f>B1473&amp;"_"&amp;C1473&amp;"_"&amp;F1473&amp;", "&amp;G1473&amp;", "&amp;H1473&amp;", "&amp;I1473</f>
        <v>1472_T3.2_General Government, Loans, Principal, More than 9 to 12</v>
      </c>
      <c r="F1473" s="301" t="s">
        <v>27</v>
      </c>
      <c r="G1473" s="497" t="s">
        <v>2</v>
      </c>
      <c r="H1473" s="497" t="s">
        <v>9</v>
      </c>
      <c r="I1473" s="499" t="s">
        <v>34</v>
      </c>
      <c r="J1473" s="463">
        <f t="shared" si="232"/>
        <v>0</v>
      </c>
      <c r="K1473" s="311" t="s">
        <v>1504</v>
      </c>
      <c r="L1473">
        <f t="shared" si="233"/>
        <v>6</v>
      </c>
      <c r="P1473" s="14">
        <f>'STable 3.2'!F19</f>
        <v>0</v>
      </c>
    </row>
    <row r="1474" spans="1:16" x14ac:dyDescent="0.2">
      <c r="A1474" s="361" t="str">
        <f>B1474&amp;"_"&amp;C1474&amp;"_"&amp;".... "&amp;D1474</f>
        <v>1473_T3.2_.... Interest (More than 9 to 12)</v>
      </c>
      <c r="B1474" s="366" t="s">
        <v>2496</v>
      </c>
      <c r="C1474" s="372" t="s">
        <v>17</v>
      </c>
      <c r="D1474" s="346" t="s">
        <v>3866</v>
      </c>
      <c r="E1474" s="500" t="str">
        <f>B1474&amp;"_"&amp;C1474&amp;"_"&amp;F1474&amp;", "&amp;G1474&amp;", "&amp;H1474&amp;", "&amp;I1474</f>
        <v>1473_T3.2_General Government, Loans, Interest, More than 9 to 12</v>
      </c>
      <c r="F1474" s="301" t="s">
        <v>27</v>
      </c>
      <c r="G1474" s="497" t="s">
        <v>2</v>
      </c>
      <c r="H1474" s="498" t="s">
        <v>10</v>
      </c>
      <c r="I1474" s="499" t="s">
        <v>34</v>
      </c>
      <c r="J1474" s="463">
        <f t="shared" si="232"/>
        <v>0</v>
      </c>
      <c r="K1474" s="311" t="s">
        <v>1511</v>
      </c>
      <c r="L1474">
        <f t="shared" si="233"/>
        <v>6</v>
      </c>
      <c r="P1474" s="14">
        <f>'STable 3.2'!F20</f>
        <v>0</v>
      </c>
    </row>
    <row r="1475" spans="1:16" x14ac:dyDescent="0.2">
      <c r="A1475" s="361" t="str">
        <f>B1475&amp;"_"&amp;C1475&amp;"_"&amp;".. "&amp;D1475</f>
        <v>1474_T3.2_.. Trade credit and advances (More than 9 to 12)</v>
      </c>
      <c r="B1475" s="366" t="s">
        <v>2497</v>
      </c>
      <c r="C1475" s="372" t="s">
        <v>17</v>
      </c>
      <c r="D1475" s="345" t="s">
        <v>4114</v>
      </c>
      <c r="E1475" s="500" t="str">
        <f>B1475&amp;"_"&amp;C1475&amp;"_"&amp;F1475&amp;", "&amp;G1475&amp;", "&amp;I1475</f>
        <v>1474_T3.2_General Government, Trade credit and advances, More than 9 to 12</v>
      </c>
      <c r="F1475" s="301" t="s">
        <v>27</v>
      </c>
      <c r="G1475" s="497" t="s">
        <v>38</v>
      </c>
      <c r="H1475" s="345"/>
      <c r="I1475" s="499" t="s">
        <v>34</v>
      </c>
      <c r="J1475" s="463">
        <f t="shared" si="232"/>
        <v>0</v>
      </c>
      <c r="K1475" s="311" t="s">
        <v>1518</v>
      </c>
      <c r="L1475">
        <f t="shared" si="233"/>
        <v>6</v>
      </c>
      <c r="P1475" s="14">
        <f>'STable 3.2'!F21</f>
        <v>0</v>
      </c>
    </row>
    <row r="1476" spans="1:16" x14ac:dyDescent="0.2">
      <c r="A1476" s="361" t="str">
        <f>B1476&amp;"_"&amp;C1476&amp;"_"&amp;".... "&amp;D1476</f>
        <v>1475_T3.2_.... Principal (More than 9 to 12)</v>
      </c>
      <c r="B1476" s="366" t="s">
        <v>2498</v>
      </c>
      <c r="C1476" s="372" t="s">
        <v>17</v>
      </c>
      <c r="D1476" s="346" t="s">
        <v>3865</v>
      </c>
      <c r="E1476" s="500" t="str">
        <f>B1476&amp;"_"&amp;C1476&amp;"_"&amp;F1476&amp;", "&amp;G1476&amp;", "&amp;H1476&amp;", "&amp;I1476</f>
        <v>1475_T3.2_General Government, Trade credit and advances, Principal, More than 9 to 12</v>
      </c>
      <c r="F1476" s="301" t="s">
        <v>27</v>
      </c>
      <c r="G1476" s="497" t="s">
        <v>38</v>
      </c>
      <c r="H1476" s="497" t="s">
        <v>9</v>
      </c>
      <c r="I1476" s="499" t="s">
        <v>34</v>
      </c>
      <c r="J1476" s="463">
        <f t="shared" ref="J1476:J1539" si="235">J1475</f>
        <v>0</v>
      </c>
      <c r="K1476" s="311" t="s">
        <v>1525</v>
      </c>
      <c r="L1476">
        <f t="shared" ref="L1476:L1539" si="236">L1475</f>
        <v>6</v>
      </c>
      <c r="P1476" s="14">
        <f>'STable 3.2'!F22</f>
        <v>0</v>
      </c>
    </row>
    <row r="1477" spans="1:16" x14ac:dyDescent="0.2">
      <c r="A1477" s="361" t="str">
        <f>B1477&amp;"_"&amp;C1477&amp;"_"&amp;".... "&amp;D1477</f>
        <v>1476_T3.2_.... Interest (More than 9 to 12)</v>
      </c>
      <c r="B1477" s="366" t="s">
        <v>2499</v>
      </c>
      <c r="C1477" s="372" t="s">
        <v>17</v>
      </c>
      <c r="D1477" s="346" t="s">
        <v>3866</v>
      </c>
      <c r="E1477" s="500" t="str">
        <f>B1477&amp;"_"&amp;C1477&amp;"_"&amp;F1477&amp;", "&amp;G1477&amp;", "&amp;H1477&amp;", "&amp;I1477</f>
        <v>1476_T3.2_General Government, Trade credit and advances, Interest, More than 9 to 12</v>
      </c>
      <c r="F1477" s="301" t="s">
        <v>27</v>
      </c>
      <c r="G1477" s="497" t="s">
        <v>38</v>
      </c>
      <c r="H1477" s="498" t="s">
        <v>10</v>
      </c>
      <c r="I1477" s="499" t="s">
        <v>34</v>
      </c>
      <c r="J1477" s="463">
        <f t="shared" si="235"/>
        <v>0</v>
      </c>
      <c r="K1477" s="311" t="s">
        <v>1532</v>
      </c>
      <c r="L1477">
        <f t="shared" si="236"/>
        <v>6</v>
      </c>
      <c r="P1477" s="14">
        <f>'STable 3.2'!F23</f>
        <v>0</v>
      </c>
    </row>
    <row r="1478" spans="1:16" x14ac:dyDescent="0.2">
      <c r="A1478" s="361" t="str">
        <f>B1478&amp;"_"&amp;C1478&amp;"_"&amp;".. "&amp;D1478</f>
        <v>1477_T3.2_.. Other debt liabilities 3/ 4/ (More than 9 to 12)</v>
      </c>
      <c r="B1478" s="366" t="s">
        <v>2500</v>
      </c>
      <c r="C1478" s="372" t="s">
        <v>17</v>
      </c>
      <c r="D1478" s="345" t="s">
        <v>4115</v>
      </c>
      <c r="E1478" s="500" t="str">
        <f>B1478&amp;"_"&amp;C1478&amp;"_"&amp;F1478&amp;", "&amp;G1478&amp;", "&amp;I1478</f>
        <v>1477_T3.2_General Government, Other debt liabilities, More than 9 to 12</v>
      </c>
      <c r="F1478" s="301" t="s">
        <v>27</v>
      </c>
      <c r="G1478" s="497" t="s">
        <v>4329</v>
      </c>
      <c r="H1478" s="345"/>
      <c r="I1478" s="499" t="s">
        <v>34</v>
      </c>
      <c r="J1478" s="463">
        <f t="shared" si="235"/>
        <v>0</v>
      </c>
      <c r="K1478" s="311" t="s">
        <v>1539</v>
      </c>
      <c r="L1478">
        <f t="shared" si="236"/>
        <v>6</v>
      </c>
      <c r="P1478" s="14">
        <f>'STable 3.2'!F24</f>
        <v>0</v>
      </c>
    </row>
    <row r="1479" spans="1:16" x14ac:dyDescent="0.2">
      <c r="A1479" s="361" t="str">
        <f>B1479&amp;"_"&amp;C1479&amp;"_"&amp;".... "&amp;D1479</f>
        <v>1478_T3.2_.... Principal (More than 9 to 12)</v>
      </c>
      <c r="B1479" s="366" t="s">
        <v>2501</v>
      </c>
      <c r="C1479" s="372" t="s">
        <v>17</v>
      </c>
      <c r="D1479" s="346" t="s">
        <v>3865</v>
      </c>
      <c r="E1479" s="500" t="str">
        <f>B1479&amp;"_"&amp;C1479&amp;"_"&amp;F1479&amp;", "&amp;G1479&amp;", "&amp;H1479&amp;", "&amp;I1479</f>
        <v>1478_T3.2_General Government, Other debt liabilities, Principal, More than 9 to 12</v>
      </c>
      <c r="F1479" s="301" t="s">
        <v>27</v>
      </c>
      <c r="G1479" s="497" t="s">
        <v>4329</v>
      </c>
      <c r="H1479" s="497" t="s">
        <v>9</v>
      </c>
      <c r="I1479" s="499" t="s">
        <v>34</v>
      </c>
      <c r="J1479" s="463">
        <f t="shared" si="235"/>
        <v>0</v>
      </c>
      <c r="K1479" s="311" t="s">
        <v>1546</v>
      </c>
      <c r="L1479">
        <f t="shared" si="236"/>
        <v>6</v>
      </c>
      <c r="P1479" s="14">
        <f>'STable 3.2'!F25</f>
        <v>0</v>
      </c>
    </row>
    <row r="1480" spans="1:16" x14ac:dyDescent="0.2">
      <c r="A1480" s="361" t="str">
        <f>B1480&amp;"_"&amp;C1480&amp;"_"&amp;".... "&amp;D1480</f>
        <v>1479_T3.2_.... Interest (More than 9 to 12)</v>
      </c>
      <c r="B1480" s="366" t="s">
        <v>2502</v>
      </c>
      <c r="C1480" s="372" t="s">
        <v>17</v>
      </c>
      <c r="D1480" s="346" t="s">
        <v>3866</v>
      </c>
      <c r="E1480" s="500" t="str">
        <f>B1480&amp;"_"&amp;C1480&amp;"_"&amp;F1480&amp;", "&amp;G1480&amp;", "&amp;H1480&amp;", "&amp;I1480</f>
        <v>1479_T3.2_General Government, Other debt liabilities, Interest, More than 9 to 12</v>
      </c>
      <c r="F1480" s="301" t="s">
        <v>27</v>
      </c>
      <c r="G1480" s="497" t="s">
        <v>4329</v>
      </c>
      <c r="H1480" s="498" t="s">
        <v>10</v>
      </c>
      <c r="I1480" s="499" t="s">
        <v>34</v>
      </c>
      <c r="J1480" s="463">
        <f t="shared" si="235"/>
        <v>0</v>
      </c>
      <c r="K1480" s="311" t="s">
        <v>1553</v>
      </c>
      <c r="L1480">
        <f t="shared" si="236"/>
        <v>6</v>
      </c>
      <c r="P1480" s="14">
        <f>'STable 3.2'!F26</f>
        <v>0</v>
      </c>
    </row>
    <row r="1481" spans="1:16" x14ac:dyDescent="0.2">
      <c r="A1481" s="361" t="str">
        <f>B1481&amp;"_"&amp;C1481&amp;"_"&amp;D1481</f>
        <v>1480_T3.2_Central Bank (More than 9 to 12)</v>
      </c>
      <c r="B1481" s="366" t="s">
        <v>2503</v>
      </c>
      <c r="C1481" s="372" t="s">
        <v>17</v>
      </c>
      <c r="D1481" s="301" t="s">
        <v>4116</v>
      </c>
      <c r="E1481" s="500" t="str">
        <f>B1481&amp;"_"&amp;C1481&amp;"_"&amp;F1481&amp;", "&amp;I1481</f>
        <v>1480_T3.2_Central Bank, More than 9 to 12</v>
      </c>
      <c r="F1481" s="301" t="s">
        <v>55</v>
      </c>
      <c r="G1481" s="301"/>
      <c r="H1481" s="301"/>
      <c r="I1481" s="499" t="s">
        <v>34</v>
      </c>
      <c r="J1481" s="463">
        <f t="shared" si="235"/>
        <v>0</v>
      </c>
      <c r="K1481" s="311" t="s">
        <v>1560</v>
      </c>
      <c r="L1481">
        <f t="shared" si="236"/>
        <v>6</v>
      </c>
      <c r="P1481" s="14">
        <f>'STable 3.2'!F27</f>
        <v>0</v>
      </c>
    </row>
    <row r="1482" spans="1:16" x14ac:dyDescent="0.2">
      <c r="A1482" s="361" t="str">
        <f>B1482&amp;"_"&amp;C1482&amp;"_"&amp;".. "&amp;D1482</f>
        <v>1481_T3.2_.. Special drawing rights (allocations) * (More than 9 to 12)</v>
      </c>
      <c r="B1482" s="366" t="s">
        <v>2504</v>
      </c>
      <c r="C1482" s="372" t="s">
        <v>17</v>
      </c>
      <c r="D1482" s="345" t="s">
        <v>4300</v>
      </c>
      <c r="E1482" s="500" t="str">
        <f>B1482&amp;"_"&amp;C1482&amp;"_"&amp;F1482&amp;", "&amp;G1482&amp;", "&amp;I1482</f>
        <v>1481_T3.2_Central Bank, Special drawing rights (allocations), More than 9 to 12</v>
      </c>
      <c r="F1482" s="301" t="s">
        <v>55</v>
      </c>
      <c r="G1482" s="497" t="s">
        <v>4330</v>
      </c>
      <c r="H1482" s="301"/>
      <c r="I1482" s="499" t="s">
        <v>34</v>
      </c>
      <c r="J1482" s="463">
        <f t="shared" si="235"/>
        <v>0</v>
      </c>
      <c r="K1482" s="311" t="s">
        <v>1567</v>
      </c>
      <c r="L1482">
        <f t="shared" si="236"/>
        <v>6</v>
      </c>
      <c r="P1482" s="14">
        <f>'STable 3.2'!F28</f>
        <v>0</v>
      </c>
    </row>
    <row r="1483" spans="1:16" x14ac:dyDescent="0.2">
      <c r="A1483" s="361" t="str">
        <f>B1483&amp;"_"&amp;C1483&amp;"_"&amp;".... "&amp;D1483</f>
        <v>1482_T3.2_.... Principal (More than 9 to 12)</v>
      </c>
      <c r="B1483" s="366" t="s">
        <v>2505</v>
      </c>
      <c r="C1483" s="372" t="s">
        <v>17</v>
      </c>
      <c r="D1483" s="346" t="s">
        <v>3865</v>
      </c>
      <c r="E1483" s="500" t="str">
        <f>B1483&amp;"_"&amp;C1483&amp;"_"&amp;F1483&amp;", "&amp;G1483&amp;", "&amp;H1483&amp;", "&amp;I1483</f>
        <v>1482_T3.2_Central Bank, Special drawing rights (allocations), Principal, More than 9 to 12</v>
      </c>
      <c r="F1483" s="301" t="s">
        <v>55</v>
      </c>
      <c r="G1483" s="497" t="s">
        <v>4330</v>
      </c>
      <c r="H1483" s="497" t="s">
        <v>9</v>
      </c>
      <c r="I1483" s="499" t="s">
        <v>34</v>
      </c>
      <c r="J1483" s="463">
        <f t="shared" si="235"/>
        <v>0</v>
      </c>
      <c r="K1483" s="311" t="s">
        <v>1574</v>
      </c>
      <c r="L1483">
        <f t="shared" si="236"/>
        <v>6</v>
      </c>
      <c r="P1483" s="14">
        <f>'STable 3.2'!F29</f>
        <v>0</v>
      </c>
    </row>
    <row r="1484" spans="1:16" x14ac:dyDescent="0.2">
      <c r="A1484" s="361" t="str">
        <f>B1484&amp;"_"&amp;C1484&amp;"_"&amp;".... "&amp;D1484</f>
        <v>1483_T3.2_.... Interest (More than 9 to 12)</v>
      </c>
      <c r="B1484" s="366" t="s">
        <v>2506</v>
      </c>
      <c r="C1484" s="372" t="s">
        <v>17</v>
      </c>
      <c r="D1484" s="346" t="s">
        <v>3866</v>
      </c>
      <c r="E1484" s="500" t="str">
        <f>B1484&amp;"_"&amp;C1484&amp;"_"&amp;F1484&amp;", "&amp;G1484&amp;", "&amp;H1484&amp;", "&amp;I1484</f>
        <v>1483_T3.2_Central Bank, Special drawing rights (allocations), Interest, More than 9 to 12</v>
      </c>
      <c r="F1484" s="301" t="s">
        <v>55</v>
      </c>
      <c r="G1484" s="497" t="s">
        <v>4330</v>
      </c>
      <c r="H1484" s="498" t="s">
        <v>10</v>
      </c>
      <c r="I1484" s="499" t="s">
        <v>34</v>
      </c>
      <c r="J1484" s="463">
        <f t="shared" si="235"/>
        <v>0</v>
      </c>
      <c r="K1484" s="311" t="s">
        <v>1581</v>
      </c>
      <c r="L1484">
        <f t="shared" si="236"/>
        <v>6</v>
      </c>
      <c r="P1484" s="14">
        <f>'STable 3.2'!F30</f>
        <v>0</v>
      </c>
    </row>
    <row r="1485" spans="1:16" x14ac:dyDescent="0.2">
      <c r="A1485" s="361" t="str">
        <f>B1485&amp;"_"&amp;C1485&amp;"_"&amp;".. "&amp;D1485</f>
        <v>1484_T3.2_.. Currency and deposits (More than 9 to 12)</v>
      </c>
      <c r="B1485" s="366" t="s">
        <v>2507</v>
      </c>
      <c r="C1485" s="372" t="s">
        <v>17</v>
      </c>
      <c r="D1485" s="345" t="s">
        <v>4111</v>
      </c>
      <c r="E1485" s="500" t="str">
        <f>B1485&amp;"_"&amp;C1485&amp;"_"&amp;F1485&amp;", "&amp;G1485&amp;", "&amp;I1485</f>
        <v>1484_T3.2_Central Bank, Currency and deposits, More than 9 to 12</v>
      </c>
      <c r="F1485" s="301" t="s">
        <v>55</v>
      </c>
      <c r="G1485" s="497" t="s">
        <v>203</v>
      </c>
      <c r="H1485" s="345"/>
      <c r="I1485" s="499" t="s">
        <v>34</v>
      </c>
      <c r="J1485" s="463">
        <f t="shared" si="235"/>
        <v>0</v>
      </c>
      <c r="K1485" s="311" t="s">
        <v>1588</v>
      </c>
      <c r="L1485">
        <f t="shared" si="236"/>
        <v>6</v>
      </c>
      <c r="P1485" s="14">
        <f>'STable 3.2'!F31</f>
        <v>0</v>
      </c>
    </row>
    <row r="1486" spans="1:16" x14ac:dyDescent="0.2">
      <c r="A1486" s="361" t="str">
        <f>B1486&amp;"_"&amp;C1486&amp;"_"&amp;".... "&amp;D1486</f>
        <v>1485_T3.2_.... Principal (More than 9 to 12)</v>
      </c>
      <c r="B1486" s="366" t="s">
        <v>2508</v>
      </c>
      <c r="C1486" s="372" t="s">
        <v>17</v>
      </c>
      <c r="D1486" s="346" t="s">
        <v>3865</v>
      </c>
      <c r="E1486" s="500" t="str">
        <f>B1486&amp;"_"&amp;C1486&amp;"_"&amp;F1486&amp;", "&amp;G1486&amp;", "&amp;H1486&amp;", "&amp;I1486</f>
        <v>1485_T3.2_Central Bank, Currency and deposits, Principal, More than 9 to 12</v>
      </c>
      <c r="F1486" s="301" t="s">
        <v>55</v>
      </c>
      <c r="G1486" s="497" t="s">
        <v>203</v>
      </c>
      <c r="H1486" s="497" t="s">
        <v>9</v>
      </c>
      <c r="I1486" s="499" t="s">
        <v>34</v>
      </c>
      <c r="J1486" s="463">
        <f t="shared" si="235"/>
        <v>0</v>
      </c>
      <c r="K1486" s="311" t="s">
        <v>1595</v>
      </c>
      <c r="L1486">
        <f t="shared" si="236"/>
        <v>6</v>
      </c>
      <c r="P1486" s="14">
        <f>'STable 3.2'!F32</f>
        <v>0</v>
      </c>
    </row>
    <row r="1487" spans="1:16" x14ac:dyDescent="0.2">
      <c r="A1487" s="361" t="str">
        <f>B1487&amp;"_"&amp;C1487&amp;"_"&amp;".... "&amp;D1487</f>
        <v>1486_T3.2_.... Interest (More than 9 to 12)</v>
      </c>
      <c r="B1487" s="366" t="s">
        <v>2509</v>
      </c>
      <c r="C1487" s="372" t="s">
        <v>17</v>
      </c>
      <c r="D1487" s="346" t="s">
        <v>3866</v>
      </c>
      <c r="E1487" s="500" t="str">
        <f>B1487&amp;"_"&amp;C1487&amp;"_"&amp;F1487&amp;", "&amp;G1487&amp;", "&amp;H1487&amp;", "&amp;I1487</f>
        <v>1486_T3.2_Central Bank, Currency and deposits, Interest, More than 9 to 12</v>
      </c>
      <c r="F1487" s="301" t="s">
        <v>55</v>
      </c>
      <c r="G1487" s="497" t="s">
        <v>203</v>
      </c>
      <c r="H1487" s="498" t="s">
        <v>10</v>
      </c>
      <c r="I1487" s="499" t="s">
        <v>34</v>
      </c>
      <c r="J1487" s="463">
        <f t="shared" si="235"/>
        <v>0</v>
      </c>
      <c r="K1487" s="311" t="s">
        <v>1602</v>
      </c>
      <c r="L1487">
        <f t="shared" si="236"/>
        <v>6</v>
      </c>
      <c r="P1487" s="14">
        <f>'STable 3.2'!F33</f>
        <v>0</v>
      </c>
    </row>
    <row r="1488" spans="1:16" x14ac:dyDescent="0.2">
      <c r="A1488" s="361" t="str">
        <f>B1488&amp;"_"&amp;C1488&amp;"_"&amp;".. "&amp;D1488</f>
        <v>1487_T3.2_.. Debt securities (More than 9 to 12)</v>
      </c>
      <c r="B1488" s="366" t="s">
        <v>2510</v>
      </c>
      <c r="C1488" s="372" t="s">
        <v>17</v>
      </c>
      <c r="D1488" s="345" t="s">
        <v>4112</v>
      </c>
      <c r="E1488" s="500" t="str">
        <f>B1488&amp;"_"&amp;C1488&amp;"_"&amp;F1488&amp;", "&amp;G1488&amp;", "&amp;I1488</f>
        <v>1487_T3.2_Central Bank, Debt securities, More than 9 to 12</v>
      </c>
      <c r="F1488" s="301" t="s">
        <v>55</v>
      </c>
      <c r="G1488" s="497" t="s">
        <v>37</v>
      </c>
      <c r="H1488" s="345"/>
      <c r="I1488" s="499" t="s">
        <v>34</v>
      </c>
      <c r="J1488" s="463">
        <f t="shared" si="235"/>
        <v>0</v>
      </c>
      <c r="K1488" s="311" t="s">
        <v>1609</v>
      </c>
      <c r="L1488">
        <f t="shared" si="236"/>
        <v>6</v>
      </c>
      <c r="P1488" s="14">
        <f>'STable 3.2'!F34</f>
        <v>0</v>
      </c>
    </row>
    <row r="1489" spans="1:16" x14ac:dyDescent="0.2">
      <c r="A1489" s="361" t="str">
        <f>B1489&amp;"_"&amp;C1489&amp;"_"&amp;".... "&amp;D1489</f>
        <v>1488_T3.2_.... Principal (More than 9 to 12)</v>
      </c>
      <c r="B1489" s="366" t="s">
        <v>2511</v>
      </c>
      <c r="C1489" s="372" t="s">
        <v>17</v>
      </c>
      <c r="D1489" s="346" t="s">
        <v>3865</v>
      </c>
      <c r="E1489" s="500" t="str">
        <f>B1489&amp;"_"&amp;C1489&amp;"_"&amp;F1489&amp;", "&amp;G1489&amp;", "&amp;H1489&amp;", "&amp;I1489</f>
        <v>1488_T3.2_Central Bank, Debt securities, Principal, More than 9 to 12</v>
      </c>
      <c r="F1489" s="301" t="s">
        <v>55</v>
      </c>
      <c r="G1489" s="497" t="s">
        <v>37</v>
      </c>
      <c r="H1489" s="497" t="s">
        <v>9</v>
      </c>
      <c r="I1489" s="499" t="s">
        <v>34</v>
      </c>
      <c r="J1489" s="463">
        <f t="shared" si="235"/>
        <v>0</v>
      </c>
      <c r="K1489" s="311" t="s">
        <v>1616</v>
      </c>
      <c r="L1489">
        <f t="shared" si="236"/>
        <v>6</v>
      </c>
      <c r="P1489" s="14">
        <f>'STable 3.2'!F35</f>
        <v>0</v>
      </c>
    </row>
    <row r="1490" spans="1:16" x14ac:dyDescent="0.2">
      <c r="A1490" s="361" t="str">
        <f>B1490&amp;"_"&amp;C1490&amp;"_"&amp;".... "&amp;D1490</f>
        <v>1489_T3.2_.... Interest (More than 9 to 12)</v>
      </c>
      <c r="B1490" s="366" t="s">
        <v>2512</v>
      </c>
      <c r="C1490" s="372" t="s">
        <v>17</v>
      </c>
      <c r="D1490" s="346" t="s">
        <v>3866</v>
      </c>
      <c r="E1490" s="500" t="str">
        <f>B1490&amp;"_"&amp;C1490&amp;"_"&amp;F1490&amp;", "&amp;G1490&amp;", "&amp;H1490&amp;", "&amp;I1490</f>
        <v>1489_T3.2_Central Bank, Debt securities, Interest, More than 9 to 12</v>
      </c>
      <c r="F1490" s="301" t="s">
        <v>55</v>
      </c>
      <c r="G1490" s="497" t="s">
        <v>37</v>
      </c>
      <c r="H1490" s="498" t="s">
        <v>10</v>
      </c>
      <c r="I1490" s="499" t="s">
        <v>34</v>
      </c>
      <c r="J1490" s="463">
        <f t="shared" si="235"/>
        <v>0</v>
      </c>
      <c r="K1490" s="311" t="s">
        <v>1623</v>
      </c>
      <c r="L1490">
        <f t="shared" si="236"/>
        <v>6</v>
      </c>
      <c r="P1490" s="14">
        <f>'STable 3.2'!F36</f>
        <v>0</v>
      </c>
    </row>
    <row r="1491" spans="1:16" x14ac:dyDescent="0.2">
      <c r="A1491" s="361" t="str">
        <f>B1491&amp;"_"&amp;C1491&amp;"_"&amp;".. "&amp;D1491</f>
        <v>1490_T3.2_.. Loans (More than 9 to 12)</v>
      </c>
      <c r="B1491" s="366" t="s">
        <v>2513</v>
      </c>
      <c r="C1491" s="372" t="s">
        <v>17</v>
      </c>
      <c r="D1491" s="345" t="s">
        <v>4113</v>
      </c>
      <c r="E1491" s="500" t="str">
        <f>B1491&amp;"_"&amp;C1491&amp;"_"&amp;F1491&amp;", "&amp;G1491&amp;", "&amp;I1491</f>
        <v>1490_T3.2_Central Bank, Loans, More than 9 to 12</v>
      </c>
      <c r="F1491" s="301" t="s">
        <v>55</v>
      </c>
      <c r="G1491" s="497" t="s">
        <v>2</v>
      </c>
      <c r="H1491" s="345"/>
      <c r="I1491" s="499" t="s">
        <v>34</v>
      </c>
      <c r="J1491" s="463">
        <f t="shared" si="235"/>
        <v>0</v>
      </c>
      <c r="K1491" s="311" t="s">
        <v>1630</v>
      </c>
      <c r="L1491">
        <f t="shared" si="236"/>
        <v>6</v>
      </c>
      <c r="P1491" s="14">
        <f>'STable 3.2'!F37</f>
        <v>0</v>
      </c>
    </row>
    <row r="1492" spans="1:16" x14ac:dyDescent="0.2">
      <c r="A1492" s="361" t="str">
        <f>B1492&amp;"_"&amp;C1492&amp;"_"&amp;".... "&amp;D1492</f>
        <v>1491_T3.2_.... Principal (More than 9 to 12)</v>
      </c>
      <c r="B1492" s="366" t="s">
        <v>2514</v>
      </c>
      <c r="C1492" s="372" t="s">
        <v>17</v>
      </c>
      <c r="D1492" s="346" t="s">
        <v>3865</v>
      </c>
      <c r="E1492" s="500" t="str">
        <f>B1492&amp;"_"&amp;C1492&amp;"_"&amp;F1492&amp;", "&amp;G1492&amp;", "&amp;H1492&amp;", "&amp;I1492</f>
        <v>1491_T3.2_Central Bank, Loans, Principal, More than 9 to 12</v>
      </c>
      <c r="F1492" s="301" t="s">
        <v>55</v>
      </c>
      <c r="G1492" s="497" t="s">
        <v>2</v>
      </c>
      <c r="H1492" s="497" t="s">
        <v>9</v>
      </c>
      <c r="I1492" s="499" t="s">
        <v>34</v>
      </c>
      <c r="J1492" s="463">
        <f t="shared" si="235"/>
        <v>0</v>
      </c>
      <c r="K1492" s="311" t="s">
        <v>1637</v>
      </c>
      <c r="L1492">
        <f t="shared" si="236"/>
        <v>6</v>
      </c>
      <c r="P1492" s="14">
        <f>'STable 3.2'!F38</f>
        <v>0</v>
      </c>
    </row>
    <row r="1493" spans="1:16" x14ac:dyDescent="0.2">
      <c r="A1493" s="361" t="str">
        <f>B1493&amp;"_"&amp;C1493&amp;"_"&amp;".... "&amp;D1493</f>
        <v>1492_T3.2_.... Interest (More than 9 to 12)</v>
      </c>
      <c r="B1493" s="366" t="s">
        <v>2515</v>
      </c>
      <c r="C1493" s="372" t="s">
        <v>17</v>
      </c>
      <c r="D1493" s="346" t="s">
        <v>3866</v>
      </c>
      <c r="E1493" s="500" t="str">
        <f>B1493&amp;"_"&amp;C1493&amp;"_"&amp;F1493&amp;", "&amp;G1493&amp;", "&amp;H1493&amp;", "&amp;I1493</f>
        <v>1492_T3.2_Central Bank, Loans, Interest, More than 9 to 12</v>
      </c>
      <c r="F1493" s="301" t="s">
        <v>55</v>
      </c>
      <c r="G1493" s="497" t="s">
        <v>2</v>
      </c>
      <c r="H1493" s="498" t="s">
        <v>10</v>
      </c>
      <c r="I1493" s="499" t="s">
        <v>34</v>
      </c>
      <c r="J1493" s="463">
        <f t="shared" si="235"/>
        <v>0</v>
      </c>
      <c r="K1493" s="311" t="s">
        <v>1644</v>
      </c>
      <c r="L1493">
        <f t="shared" si="236"/>
        <v>6</v>
      </c>
      <c r="P1493" s="14">
        <f>'STable 3.2'!F39</f>
        <v>0</v>
      </c>
    </row>
    <row r="1494" spans="1:16" x14ac:dyDescent="0.2">
      <c r="A1494" s="361" t="str">
        <f>B1494&amp;"_"&amp;C1494&amp;"_"&amp;".. "&amp;D1494</f>
        <v>1493_T3.2_.. Trade credit and advances (More than 9 to 12)</v>
      </c>
      <c r="B1494" s="366" t="s">
        <v>2516</v>
      </c>
      <c r="C1494" s="372" t="s">
        <v>17</v>
      </c>
      <c r="D1494" s="345" t="s">
        <v>4114</v>
      </c>
      <c r="E1494" s="500" t="str">
        <f>B1494&amp;"_"&amp;C1494&amp;"_"&amp;F1494&amp;", "&amp;G1494&amp;", "&amp;I1494</f>
        <v>1493_T3.2_Central Bank, Trade credit and advances, More than 9 to 12</v>
      </c>
      <c r="F1494" s="301" t="s">
        <v>55</v>
      </c>
      <c r="G1494" s="497" t="s">
        <v>38</v>
      </c>
      <c r="H1494" s="345"/>
      <c r="I1494" s="499" t="s">
        <v>34</v>
      </c>
      <c r="J1494" s="463">
        <f t="shared" si="235"/>
        <v>0</v>
      </c>
      <c r="K1494" s="311" t="s">
        <v>1651</v>
      </c>
      <c r="L1494">
        <f t="shared" si="236"/>
        <v>6</v>
      </c>
      <c r="P1494" s="14">
        <f>'STable 3.2'!F40</f>
        <v>0</v>
      </c>
    </row>
    <row r="1495" spans="1:16" x14ac:dyDescent="0.2">
      <c r="A1495" s="361" t="str">
        <f>B1495&amp;"_"&amp;C1495&amp;"_"&amp;".... "&amp;D1495</f>
        <v>1494_T3.2_.... Principal (More than 9 to 12)</v>
      </c>
      <c r="B1495" s="366" t="s">
        <v>2517</v>
      </c>
      <c r="C1495" s="372" t="s">
        <v>17</v>
      </c>
      <c r="D1495" s="346" t="s">
        <v>3865</v>
      </c>
      <c r="E1495" s="500" t="str">
        <f>B1495&amp;"_"&amp;C1495&amp;"_"&amp;F1495&amp;", "&amp;G1495&amp;", "&amp;H1495&amp;", "&amp;I1495</f>
        <v>1494_T3.2_Central Bank, Trade credit and advances, Principal, More than 9 to 12</v>
      </c>
      <c r="F1495" s="301" t="s">
        <v>55</v>
      </c>
      <c r="G1495" s="497" t="s">
        <v>38</v>
      </c>
      <c r="H1495" s="497" t="s">
        <v>9</v>
      </c>
      <c r="I1495" s="499" t="s">
        <v>34</v>
      </c>
      <c r="J1495" s="463">
        <f t="shared" si="235"/>
        <v>0</v>
      </c>
      <c r="K1495" s="311" t="s">
        <v>1658</v>
      </c>
      <c r="L1495">
        <f t="shared" si="236"/>
        <v>6</v>
      </c>
      <c r="P1495" s="14">
        <f>'STable 3.2'!F41</f>
        <v>0</v>
      </c>
    </row>
    <row r="1496" spans="1:16" x14ac:dyDescent="0.2">
      <c r="A1496" s="361" t="str">
        <f>B1496&amp;"_"&amp;C1496&amp;"_"&amp;".... "&amp;D1496</f>
        <v>1495_T3.2_.... Interest (More than 9 to 12)</v>
      </c>
      <c r="B1496" s="366" t="s">
        <v>2518</v>
      </c>
      <c r="C1496" s="372" t="s">
        <v>17</v>
      </c>
      <c r="D1496" s="346" t="s">
        <v>3866</v>
      </c>
      <c r="E1496" s="500" t="str">
        <f>B1496&amp;"_"&amp;C1496&amp;"_"&amp;F1496&amp;", "&amp;G1496&amp;", "&amp;H1496&amp;", "&amp;I1496</f>
        <v>1495_T3.2_Central Bank, Trade credit and advances, Interest, More than 9 to 12</v>
      </c>
      <c r="F1496" s="301" t="s">
        <v>55</v>
      </c>
      <c r="G1496" s="497" t="s">
        <v>38</v>
      </c>
      <c r="H1496" s="498" t="s">
        <v>10</v>
      </c>
      <c r="I1496" s="499" t="s">
        <v>34</v>
      </c>
      <c r="J1496" s="463">
        <f t="shared" si="235"/>
        <v>0</v>
      </c>
      <c r="K1496" s="311" t="s">
        <v>1665</v>
      </c>
      <c r="L1496">
        <f t="shared" si="236"/>
        <v>6</v>
      </c>
      <c r="P1496" s="14">
        <f>'STable 3.2'!F42</f>
        <v>0</v>
      </c>
    </row>
    <row r="1497" spans="1:16" x14ac:dyDescent="0.2">
      <c r="A1497" s="361" t="str">
        <f>B1497&amp;"_"&amp;C1497&amp;"_"&amp;".. "&amp;D1497</f>
        <v>1496_T3.2_.. Other debt liabilities 3/ 4/ (More than 9 to 12)</v>
      </c>
      <c r="B1497" s="366" t="s">
        <v>2519</v>
      </c>
      <c r="C1497" s="372" t="s">
        <v>17</v>
      </c>
      <c r="D1497" s="345" t="s">
        <v>4115</v>
      </c>
      <c r="E1497" s="500" t="str">
        <f>B1497&amp;"_"&amp;C1497&amp;"_"&amp;F1497&amp;", "&amp;G1497&amp;", "&amp;I1497</f>
        <v>1496_T3.2_Central Bank, Other debt liabilities, More than 9 to 12</v>
      </c>
      <c r="F1497" s="301" t="s">
        <v>55</v>
      </c>
      <c r="G1497" s="497" t="s">
        <v>4329</v>
      </c>
      <c r="H1497" s="345"/>
      <c r="I1497" s="499" t="s">
        <v>34</v>
      </c>
      <c r="J1497" s="463">
        <f t="shared" si="235"/>
        <v>0</v>
      </c>
      <c r="K1497" s="311" t="s">
        <v>1672</v>
      </c>
      <c r="L1497">
        <f t="shared" si="236"/>
        <v>6</v>
      </c>
      <c r="P1497" s="14">
        <f>'STable 3.2'!F43</f>
        <v>0</v>
      </c>
    </row>
    <row r="1498" spans="1:16" x14ac:dyDescent="0.2">
      <c r="A1498" s="361" t="str">
        <f>B1498&amp;"_"&amp;C1498&amp;"_"&amp;".... "&amp;D1498</f>
        <v>1497_T3.2_.... Principal (More than 9 to 12)</v>
      </c>
      <c r="B1498" s="366" t="s">
        <v>2520</v>
      </c>
      <c r="C1498" s="372" t="s">
        <v>17</v>
      </c>
      <c r="D1498" s="346" t="s">
        <v>3865</v>
      </c>
      <c r="E1498" s="500" t="str">
        <f>B1498&amp;"_"&amp;C1498&amp;"_"&amp;F1498&amp;", "&amp;G1498&amp;", "&amp;H1498&amp;", "&amp;I1498</f>
        <v>1497_T3.2_Central Bank, Other debt liabilities, Principal, More than 9 to 12</v>
      </c>
      <c r="F1498" s="301" t="s">
        <v>55</v>
      </c>
      <c r="G1498" s="497" t="s">
        <v>4329</v>
      </c>
      <c r="H1498" s="497" t="s">
        <v>9</v>
      </c>
      <c r="I1498" s="499" t="s">
        <v>34</v>
      </c>
      <c r="J1498" s="463">
        <f t="shared" si="235"/>
        <v>0</v>
      </c>
      <c r="K1498" s="311" t="s">
        <v>1679</v>
      </c>
      <c r="L1498">
        <f t="shared" si="236"/>
        <v>6</v>
      </c>
      <c r="P1498" s="14">
        <f>'STable 3.2'!F44</f>
        <v>0</v>
      </c>
    </row>
    <row r="1499" spans="1:16" x14ac:dyDescent="0.2">
      <c r="A1499" s="361" t="str">
        <f>B1499&amp;"_"&amp;C1499&amp;"_"&amp;".... "&amp;D1499</f>
        <v>1498_T3.2_.... Interest (More than 9 to 12)</v>
      </c>
      <c r="B1499" s="366" t="s">
        <v>2521</v>
      </c>
      <c r="C1499" s="372" t="s">
        <v>17</v>
      </c>
      <c r="D1499" s="346" t="s">
        <v>3866</v>
      </c>
      <c r="E1499" s="500" t="str">
        <f>B1499&amp;"_"&amp;C1499&amp;"_"&amp;F1499&amp;", "&amp;G1499&amp;", "&amp;H1499&amp;", "&amp;I1499</f>
        <v>1498_T3.2_Central Bank, Other debt liabilities, Interest, More than 9 to 12</v>
      </c>
      <c r="F1499" s="301" t="s">
        <v>55</v>
      </c>
      <c r="G1499" s="497" t="s">
        <v>4329</v>
      </c>
      <c r="H1499" s="498" t="s">
        <v>10</v>
      </c>
      <c r="I1499" s="499" t="s">
        <v>34</v>
      </c>
      <c r="J1499" s="463">
        <f t="shared" si="235"/>
        <v>0</v>
      </c>
      <c r="K1499" s="311" t="s">
        <v>1686</v>
      </c>
      <c r="L1499">
        <f t="shared" si="236"/>
        <v>6</v>
      </c>
      <c r="P1499" s="14">
        <f>'STable 3.2'!F45</f>
        <v>0</v>
      </c>
    </row>
    <row r="1500" spans="1:16" x14ac:dyDescent="0.2">
      <c r="A1500" s="361" t="str">
        <f>B1500&amp;"_"&amp;C1500&amp;"_"&amp;D1500</f>
        <v>1499_T3.2_Deposit-Taking Corporations, except the Central Bank (More than 9 to 12)</v>
      </c>
      <c r="B1500" s="366" t="s">
        <v>2522</v>
      </c>
      <c r="C1500" s="372" t="s">
        <v>17</v>
      </c>
      <c r="D1500" s="347" t="s">
        <v>3869</v>
      </c>
      <c r="E1500" s="500" t="str">
        <f>B1500&amp;"_"&amp;C1500&amp;"_"&amp;F1500&amp;", "&amp;I1500</f>
        <v>1499_T3.2_Deposit-Taking Corporations, except the Central Bank, More than 9 to 12</v>
      </c>
      <c r="F1500" s="347" t="s">
        <v>56</v>
      </c>
      <c r="G1500" s="347"/>
      <c r="H1500" s="347"/>
      <c r="I1500" s="499" t="s">
        <v>34</v>
      </c>
      <c r="J1500" s="463">
        <f t="shared" si="235"/>
        <v>0</v>
      </c>
      <c r="K1500" s="311" t="s">
        <v>1693</v>
      </c>
      <c r="L1500">
        <f t="shared" si="236"/>
        <v>6</v>
      </c>
      <c r="P1500" s="14">
        <f>'STable 3.2'!F46</f>
        <v>0</v>
      </c>
    </row>
    <row r="1501" spans="1:16" x14ac:dyDescent="0.2">
      <c r="A1501" s="361" t="str">
        <f>B1501&amp;"_"&amp;C1501&amp;"_"&amp;".. "&amp;D1501</f>
        <v>1500_T3.2_.. Currency and deposits (More than 9 to 12)</v>
      </c>
      <c r="B1501" s="366" t="s">
        <v>2523</v>
      </c>
      <c r="C1501" s="372" t="s">
        <v>17</v>
      </c>
      <c r="D1501" s="345" t="s">
        <v>4111</v>
      </c>
      <c r="E1501" s="500" t="str">
        <f>B1501&amp;"_"&amp;C1501&amp;"_"&amp;F1501&amp;", "&amp;G1501&amp;", "&amp;I1501</f>
        <v>1500_T3.2_Deposit-Taking Corporations, except the Central Bank, Currency and deposits, More than 9 to 12</v>
      </c>
      <c r="F1501" s="347" t="s">
        <v>56</v>
      </c>
      <c r="G1501" s="497" t="s">
        <v>203</v>
      </c>
      <c r="H1501" s="345"/>
      <c r="I1501" s="499" t="s">
        <v>34</v>
      </c>
      <c r="J1501" s="463">
        <f t="shared" si="235"/>
        <v>0</v>
      </c>
      <c r="K1501" s="311" t="s">
        <v>1700</v>
      </c>
      <c r="L1501">
        <f t="shared" si="236"/>
        <v>6</v>
      </c>
      <c r="P1501" s="14">
        <f>'STable 3.2'!F47</f>
        <v>0</v>
      </c>
    </row>
    <row r="1502" spans="1:16" x14ac:dyDescent="0.2">
      <c r="A1502" s="361" t="str">
        <f>B1502&amp;"_"&amp;C1502&amp;"_"&amp;".... "&amp;D1502</f>
        <v>1501_T3.2_.... Principal (More than 9 to 12)</v>
      </c>
      <c r="B1502" s="366" t="s">
        <v>2524</v>
      </c>
      <c r="C1502" s="372" t="s">
        <v>17</v>
      </c>
      <c r="D1502" s="346" t="s">
        <v>3865</v>
      </c>
      <c r="E1502" s="500" t="str">
        <f>B1502&amp;"_"&amp;C1502&amp;"_"&amp;F1502&amp;", "&amp;G1502&amp;", "&amp;H1502&amp;", "&amp;I1502</f>
        <v>1501_T3.2_Deposit-Taking Corporations, except the Central Bank, Currency and deposits, Principal, More than 9 to 12</v>
      </c>
      <c r="F1502" s="347" t="s">
        <v>56</v>
      </c>
      <c r="G1502" s="497" t="s">
        <v>203</v>
      </c>
      <c r="H1502" s="497" t="s">
        <v>9</v>
      </c>
      <c r="I1502" s="499" t="s">
        <v>34</v>
      </c>
      <c r="J1502" s="463">
        <f t="shared" si="235"/>
        <v>0</v>
      </c>
      <c r="K1502" s="311" t="s">
        <v>1707</v>
      </c>
      <c r="L1502">
        <f t="shared" si="236"/>
        <v>6</v>
      </c>
      <c r="P1502" s="14">
        <f>'STable 3.2'!F48</f>
        <v>0</v>
      </c>
    </row>
    <row r="1503" spans="1:16" x14ac:dyDescent="0.2">
      <c r="A1503" s="361" t="str">
        <f>B1503&amp;"_"&amp;C1503&amp;"_"&amp;".... "&amp;D1503</f>
        <v>1502_T3.2_.... Interest (More than 9 to 12)</v>
      </c>
      <c r="B1503" s="366" t="s">
        <v>2525</v>
      </c>
      <c r="C1503" s="372" t="s">
        <v>17</v>
      </c>
      <c r="D1503" s="346" t="s">
        <v>3866</v>
      </c>
      <c r="E1503" s="500" t="str">
        <f>B1503&amp;"_"&amp;C1503&amp;"_"&amp;F1503&amp;", "&amp;G1503&amp;", "&amp;H1503&amp;", "&amp;I1503</f>
        <v>1502_T3.2_Deposit-Taking Corporations, except the Central Bank, Currency and deposits, Interest, More than 9 to 12</v>
      </c>
      <c r="F1503" s="347" t="s">
        <v>56</v>
      </c>
      <c r="G1503" s="497" t="s">
        <v>203</v>
      </c>
      <c r="H1503" s="498" t="s">
        <v>10</v>
      </c>
      <c r="I1503" s="499" t="s">
        <v>34</v>
      </c>
      <c r="J1503" s="463">
        <f t="shared" si="235"/>
        <v>0</v>
      </c>
      <c r="K1503" s="311" t="s">
        <v>1714</v>
      </c>
      <c r="L1503">
        <f t="shared" si="236"/>
        <v>6</v>
      </c>
      <c r="P1503" s="14">
        <f>'STable 3.2'!F49</f>
        <v>0</v>
      </c>
    </row>
    <row r="1504" spans="1:16" x14ac:dyDescent="0.2">
      <c r="A1504" s="361" t="str">
        <f>B1504&amp;"_"&amp;C1504&amp;"_"&amp;".. "&amp;D1504</f>
        <v>1503_T3.2_.. Debt securities (More than 9 to 12)</v>
      </c>
      <c r="B1504" s="366" t="s">
        <v>2526</v>
      </c>
      <c r="C1504" s="372" t="s">
        <v>17</v>
      </c>
      <c r="D1504" s="345" t="s">
        <v>4112</v>
      </c>
      <c r="E1504" s="500" t="str">
        <f>B1504&amp;"_"&amp;C1504&amp;"_"&amp;F1504&amp;", "&amp;G1504&amp;", "&amp;I1504</f>
        <v>1503_T3.2_Deposit-Taking Corporations, except the Central Bank, Debt securities, More than 9 to 12</v>
      </c>
      <c r="F1504" s="347" t="s">
        <v>56</v>
      </c>
      <c r="G1504" s="497" t="s">
        <v>37</v>
      </c>
      <c r="H1504" s="345"/>
      <c r="I1504" s="499" t="s">
        <v>34</v>
      </c>
      <c r="J1504" s="463">
        <f t="shared" si="235"/>
        <v>0</v>
      </c>
      <c r="K1504" s="311" t="s">
        <v>1721</v>
      </c>
      <c r="L1504">
        <f t="shared" si="236"/>
        <v>6</v>
      </c>
      <c r="P1504" s="14">
        <f>'STable 3.2'!F50</f>
        <v>0</v>
      </c>
    </row>
    <row r="1505" spans="1:16" x14ac:dyDescent="0.2">
      <c r="A1505" s="361" t="str">
        <f>B1505&amp;"_"&amp;C1505&amp;"_"&amp;".... "&amp;D1505</f>
        <v>1504_T3.2_.... Principal (More than 9 to 12)</v>
      </c>
      <c r="B1505" s="366" t="s">
        <v>2527</v>
      </c>
      <c r="C1505" s="372" t="s">
        <v>17</v>
      </c>
      <c r="D1505" s="346" t="s">
        <v>3865</v>
      </c>
      <c r="E1505" s="500" t="str">
        <f>B1505&amp;"_"&amp;C1505&amp;"_"&amp;F1505&amp;", "&amp;G1505&amp;", "&amp;H1505&amp;", "&amp;I1505</f>
        <v>1504_T3.2_Deposit-Taking Corporations, except the Central Bank, Debt securities, Principal, More than 9 to 12</v>
      </c>
      <c r="F1505" s="347" t="s">
        <v>56</v>
      </c>
      <c r="G1505" s="497" t="s">
        <v>37</v>
      </c>
      <c r="H1505" s="497" t="s">
        <v>9</v>
      </c>
      <c r="I1505" s="499" t="s">
        <v>34</v>
      </c>
      <c r="J1505" s="463">
        <f t="shared" si="235"/>
        <v>0</v>
      </c>
      <c r="K1505" s="311" t="s">
        <v>1728</v>
      </c>
      <c r="L1505">
        <f t="shared" si="236"/>
        <v>6</v>
      </c>
      <c r="P1505" s="14">
        <f>'STable 3.2'!F51</f>
        <v>0</v>
      </c>
    </row>
    <row r="1506" spans="1:16" x14ac:dyDescent="0.2">
      <c r="A1506" s="361" t="str">
        <f>B1506&amp;"_"&amp;C1506&amp;"_"&amp;".... "&amp;D1506</f>
        <v>1505_T3.2_.... Interest (More than 9 to 12)</v>
      </c>
      <c r="B1506" s="366" t="s">
        <v>2528</v>
      </c>
      <c r="C1506" s="372" t="s">
        <v>17</v>
      </c>
      <c r="D1506" s="346" t="s">
        <v>3866</v>
      </c>
      <c r="E1506" s="500" t="str">
        <f>B1506&amp;"_"&amp;C1506&amp;"_"&amp;F1506&amp;", "&amp;G1506&amp;", "&amp;H1506&amp;", "&amp;I1506</f>
        <v>1505_T3.2_Deposit-Taking Corporations, except the Central Bank, Debt securities, Interest, More than 9 to 12</v>
      </c>
      <c r="F1506" s="347" t="s">
        <v>56</v>
      </c>
      <c r="G1506" s="497" t="s">
        <v>37</v>
      </c>
      <c r="H1506" s="498" t="s">
        <v>10</v>
      </c>
      <c r="I1506" s="499" t="s">
        <v>34</v>
      </c>
      <c r="J1506" s="463">
        <f t="shared" si="235"/>
        <v>0</v>
      </c>
      <c r="K1506" s="311" t="s">
        <v>1735</v>
      </c>
      <c r="L1506">
        <f t="shared" si="236"/>
        <v>6</v>
      </c>
      <c r="P1506" s="14">
        <f>'STable 3.2'!F52</f>
        <v>0</v>
      </c>
    </row>
    <row r="1507" spans="1:16" x14ac:dyDescent="0.2">
      <c r="A1507" s="361" t="str">
        <f>B1507&amp;"_"&amp;C1507&amp;"_"&amp;".. "&amp;D1507</f>
        <v>1506_T3.2_.. Loans (More than 9 to 12)</v>
      </c>
      <c r="B1507" s="366" t="s">
        <v>2529</v>
      </c>
      <c r="C1507" s="372" t="s">
        <v>17</v>
      </c>
      <c r="D1507" s="345" t="s">
        <v>4113</v>
      </c>
      <c r="E1507" s="500" t="str">
        <f>B1507&amp;"_"&amp;C1507&amp;"_"&amp;F1507&amp;", "&amp;G1507&amp;", "&amp;I1507</f>
        <v>1506_T3.2_Deposit-Taking Corporations, except the Central Bank, Loans, More than 9 to 12</v>
      </c>
      <c r="F1507" s="347" t="s">
        <v>56</v>
      </c>
      <c r="G1507" s="497" t="s">
        <v>2</v>
      </c>
      <c r="H1507" s="345"/>
      <c r="I1507" s="499" t="s">
        <v>34</v>
      </c>
      <c r="J1507" s="463">
        <f t="shared" si="235"/>
        <v>0</v>
      </c>
      <c r="K1507" s="311" t="s">
        <v>1742</v>
      </c>
      <c r="L1507">
        <f t="shared" si="236"/>
        <v>6</v>
      </c>
      <c r="P1507" s="14">
        <f>'STable 3.2'!F53</f>
        <v>0</v>
      </c>
    </row>
    <row r="1508" spans="1:16" x14ac:dyDescent="0.2">
      <c r="A1508" s="361" t="str">
        <f>B1508&amp;"_"&amp;C1508&amp;"_"&amp;".... "&amp;D1508</f>
        <v>1507_T3.2_.... Principal (More than 9 to 12)</v>
      </c>
      <c r="B1508" s="366" t="s">
        <v>2530</v>
      </c>
      <c r="C1508" s="372" t="s">
        <v>17</v>
      </c>
      <c r="D1508" s="346" t="s">
        <v>3865</v>
      </c>
      <c r="E1508" s="500" t="str">
        <f>B1508&amp;"_"&amp;C1508&amp;"_"&amp;F1508&amp;", "&amp;G1508&amp;", "&amp;H1508&amp;", "&amp;I1508</f>
        <v>1507_T3.2_Deposit-Taking Corporations, except the Central Bank, Loans, Principal, More than 9 to 12</v>
      </c>
      <c r="F1508" s="347" t="s">
        <v>56</v>
      </c>
      <c r="G1508" s="497" t="s">
        <v>2</v>
      </c>
      <c r="H1508" s="497" t="s">
        <v>9</v>
      </c>
      <c r="I1508" s="499" t="s">
        <v>34</v>
      </c>
      <c r="J1508" s="463">
        <f t="shared" si="235"/>
        <v>0</v>
      </c>
      <c r="K1508" s="311" t="s">
        <v>1749</v>
      </c>
      <c r="L1508">
        <f t="shared" si="236"/>
        <v>6</v>
      </c>
      <c r="P1508" s="14">
        <f>'STable 3.2'!F54</f>
        <v>0</v>
      </c>
    </row>
    <row r="1509" spans="1:16" x14ac:dyDescent="0.2">
      <c r="A1509" s="361" t="str">
        <f>B1509&amp;"_"&amp;C1509&amp;"_"&amp;".... "&amp;D1509</f>
        <v>1508_T3.2_.... Interest (More than 9 to 12)</v>
      </c>
      <c r="B1509" s="366" t="s">
        <v>2531</v>
      </c>
      <c r="C1509" s="372" t="s">
        <v>17</v>
      </c>
      <c r="D1509" s="346" t="s">
        <v>3866</v>
      </c>
      <c r="E1509" s="500" t="str">
        <f>B1509&amp;"_"&amp;C1509&amp;"_"&amp;F1509&amp;", "&amp;G1509&amp;", "&amp;H1509&amp;", "&amp;I1509</f>
        <v>1508_T3.2_Deposit-Taking Corporations, except the Central Bank, Loans, Interest, More than 9 to 12</v>
      </c>
      <c r="F1509" s="347" t="s">
        <v>56</v>
      </c>
      <c r="G1509" s="497" t="s">
        <v>2</v>
      </c>
      <c r="H1509" s="498" t="s">
        <v>10</v>
      </c>
      <c r="I1509" s="499" t="s">
        <v>34</v>
      </c>
      <c r="J1509" s="463">
        <f t="shared" si="235"/>
        <v>0</v>
      </c>
      <c r="K1509" s="311" t="s">
        <v>1756</v>
      </c>
      <c r="L1509">
        <f t="shared" si="236"/>
        <v>6</v>
      </c>
      <c r="P1509" s="14">
        <f>'STable 3.2'!F55</f>
        <v>0</v>
      </c>
    </row>
    <row r="1510" spans="1:16" x14ac:dyDescent="0.2">
      <c r="A1510" s="361" t="str">
        <f>B1510&amp;"_"&amp;C1510&amp;"_"&amp;".. "&amp;D1510</f>
        <v>1509_T3.2_.. Trade credit and advances (More than 9 to 12)</v>
      </c>
      <c r="B1510" s="366" t="s">
        <v>2532</v>
      </c>
      <c r="C1510" s="372" t="s">
        <v>17</v>
      </c>
      <c r="D1510" s="345" t="s">
        <v>4114</v>
      </c>
      <c r="E1510" s="500" t="str">
        <f>B1510&amp;"_"&amp;C1510&amp;"_"&amp;F1510&amp;", "&amp;G1510&amp;", "&amp;I1510</f>
        <v>1509_T3.2_Deposit-Taking Corporations, except the Central Bank, Trade credit and advances, More than 9 to 12</v>
      </c>
      <c r="F1510" s="347" t="s">
        <v>56</v>
      </c>
      <c r="G1510" s="497" t="s">
        <v>38</v>
      </c>
      <c r="H1510" s="345"/>
      <c r="I1510" s="499" t="s">
        <v>34</v>
      </c>
      <c r="J1510" s="463">
        <f t="shared" si="235"/>
        <v>0</v>
      </c>
      <c r="K1510" s="311" t="s">
        <v>1763</v>
      </c>
      <c r="L1510">
        <f t="shared" si="236"/>
        <v>6</v>
      </c>
      <c r="P1510" s="14">
        <f>'STable 3.2'!F56</f>
        <v>0</v>
      </c>
    </row>
    <row r="1511" spans="1:16" x14ac:dyDescent="0.2">
      <c r="A1511" s="361" t="str">
        <f>B1511&amp;"_"&amp;C1511&amp;"_"&amp;".... "&amp;D1511</f>
        <v>1510_T3.2_.... Principal (More than 9 to 12)</v>
      </c>
      <c r="B1511" s="366" t="s">
        <v>2533</v>
      </c>
      <c r="C1511" s="372" t="s">
        <v>17</v>
      </c>
      <c r="D1511" s="346" t="s">
        <v>3865</v>
      </c>
      <c r="E1511" s="500" t="str">
        <f>B1511&amp;"_"&amp;C1511&amp;"_"&amp;F1511&amp;", "&amp;G1511&amp;", "&amp;H1511&amp;", "&amp;I1511</f>
        <v>1510_T3.2_Deposit-Taking Corporations, except the Central Bank, Trade credit and advances, Principal, More than 9 to 12</v>
      </c>
      <c r="F1511" s="347" t="s">
        <v>56</v>
      </c>
      <c r="G1511" s="497" t="s">
        <v>38</v>
      </c>
      <c r="H1511" s="497" t="s">
        <v>9</v>
      </c>
      <c r="I1511" s="499" t="s">
        <v>34</v>
      </c>
      <c r="J1511" s="463">
        <f t="shared" si="235"/>
        <v>0</v>
      </c>
      <c r="K1511" s="311" t="s">
        <v>1770</v>
      </c>
      <c r="L1511">
        <f t="shared" si="236"/>
        <v>6</v>
      </c>
      <c r="P1511" s="14">
        <f>'STable 3.2'!F57</f>
        <v>0</v>
      </c>
    </row>
    <row r="1512" spans="1:16" x14ac:dyDescent="0.2">
      <c r="A1512" s="361" t="str">
        <f>B1512&amp;"_"&amp;C1512&amp;"_"&amp;".... "&amp;D1512</f>
        <v>1511_T3.2_.... Interest (More than 9 to 12)</v>
      </c>
      <c r="B1512" s="366" t="s">
        <v>2534</v>
      </c>
      <c r="C1512" s="372" t="s">
        <v>17</v>
      </c>
      <c r="D1512" s="346" t="s">
        <v>3866</v>
      </c>
      <c r="E1512" s="500" t="str">
        <f>B1512&amp;"_"&amp;C1512&amp;"_"&amp;F1512&amp;", "&amp;G1512&amp;", "&amp;H1512&amp;", "&amp;I1512</f>
        <v>1511_T3.2_Deposit-Taking Corporations, except the Central Bank, Trade credit and advances, Interest, More than 9 to 12</v>
      </c>
      <c r="F1512" s="347" t="s">
        <v>56</v>
      </c>
      <c r="G1512" s="497" t="s">
        <v>38</v>
      </c>
      <c r="H1512" s="498" t="s">
        <v>10</v>
      </c>
      <c r="I1512" s="499" t="s">
        <v>34</v>
      </c>
      <c r="J1512" s="463">
        <f t="shared" si="235"/>
        <v>0</v>
      </c>
      <c r="K1512" s="311" t="s">
        <v>1777</v>
      </c>
      <c r="L1512">
        <f t="shared" si="236"/>
        <v>6</v>
      </c>
      <c r="P1512" s="14">
        <f>'STable 3.2'!F58</f>
        <v>0</v>
      </c>
    </row>
    <row r="1513" spans="1:16" x14ac:dyDescent="0.2">
      <c r="A1513" s="361" t="str">
        <f>B1513&amp;"_"&amp;C1513&amp;"_"&amp;".. "&amp;D1513</f>
        <v>1512_T3.2_.. Other debt liabilities 3/ 4/ (More than 9 to 12)</v>
      </c>
      <c r="B1513" s="366" t="s">
        <v>2535</v>
      </c>
      <c r="C1513" s="372" t="s">
        <v>17</v>
      </c>
      <c r="D1513" s="345" t="s">
        <v>4115</v>
      </c>
      <c r="E1513" s="500" t="str">
        <f>B1513&amp;"_"&amp;C1513&amp;"_"&amp;F1513&amp;", "&amp;G1513&amp;", "&amp;I1513</f>
        <v>1512_T3.2_Deposit-Taking Corporations, except the Central Bank, Other debt liabilities, More than 9 to 12</v>
      </c>
      <c r="F1513" s="347" t="s">
        <v>56</v>
      </c>
      <c r="G1513" s="497" t="s">
        <v>4329</v>
      </c>
      <c r="H1513" s="345"/>
      <c r="I1513" s="499" t="s">
        <v>34</v>
      </c>
      <c r="J1513" s="463">
        <f t="shared" si="235"/>
        <v>0</v>
      </c>
      <c r="K1513" s="311" t="s">
        <v>1784</v>
      </c>
      <c r="L1513">
        <f t="shared" si="236"/>
        <v>6</v>
      </c>
      <c r="P1513" s="14">
        <f>'STable 3.2'!F59</f>
        <v>0</v>
      </c>
    </row>
    <row r="1514" spans="1:16" x14ac:dyDescent="0.2">
      <c r="A1514" s="361" t="str">
        <f>B1514&amp;"_"&amp;C1514&amp;"_"&amp;".... "&amp;D1514</f>
        <v>1513_T3.2_.... Principal (More than 9 to 12)</v>
      </c>
      <c r="B1514" s="366" t="s">
        <v>2536</v>
      </c>
      <c r="C1514" s="372" t="s">
        <v>17</v>
      </c>
      <c r="D1514" s="346" t="s">
        <v>3865</v>
      </c>
      <c r="E1514" s="500" t="str">
        <f>B1514&amp;"_"&amp;C1514&amp;"_"&amp;F1514&amp;", "&amp;G1514&amp;", "&amp;H1514&amp;", "&amp;I1514</f>
        <v>1513_T3.2_Deposit-Taking Corporations, except the Central Bank, Other debt liabilities, Principal, More than 9 to 12</v>
      </c>
      <c r="F1514" s="347" t="s">
        <v>56</v>
      </c>
      <c r="G1514" s="497" t="s">
        <v>4329</v>
      </c>
      <c r="H1514" s="497" t="s">
        <v>9</v>
      </c>
      <c r="I1514" s="499" t="s">
        <v>34</v>
      </c>
      <c r="J1514" s="463">
        <f t="shared" si="235"/>
        <v>0</v>
      </c>
      <c r="K1514" s="311" t="s">
        <v>1791</v>
      </c>
      <c r="L1514">
        <f t="shared" si="236"/>
        <v>6</v>
      </c>
      <c r="P1514" s="14">
        <f>'STable 3.2'!F60</f>
        <v>0</v>
      </c>
    </row>
    <row r="1515" spans="1:16" x14ac:dyDescent="0.2">
      <c r="A1515" s="361" t="str">
        <f>B1515&amp;"_"&amp;C1515&amp;"_"&amp;".... "&amp;D1515</f>
        <v>1514_T3.2_.... Interest (More than 9 to 12)</v>
      </c>
      <c r="B1515" s="366" t="s">
        <v>2537</v>
      </c>
      <c r="C1515" s="372" t="s">
        <v>17</v>
      </c>
      <c r="D1515" s="346" t="s">
        <v>3866</v>
      </c>
      <c r="E1515" s="500" t="str">
        <f>B1515&amp;"_"&amp;C1515&amp;"_"&amp;F1515&amp;", "&amp;G1515&amp;", "&amp;H1515&amp;", "&amp;I1515</f>
        <v>1514_T3.2_Deposit-Taking Corporations, except the Central Bank, Other debt liabilities, Interest, More than 9 to 12</v>
      </c>
      <c r="F1515" s="347" t="s">
        <v>56</v>
      </c>
      <c r="G1515" s="497" t="s">
        <v>4329</v>
      </c>
      <c r="H1515" s="498" t="s">
        <v>10</v>
      </c>
      <c r="I1515" s="499" t="s">
        <v>34</v>
      </c>
      <c r="J1515" s="463">
        <f t="shared" si="235"/>
        <v>0</v>
      </c>
      <c r="K1515" s="311" t="s">
        <v>1798</v>
      </c>
      <c r="L1515">
        <f t="shared" si="236"/>
        <v>6</v>
      </c>
      <c r="P1515" s="14">
        <f>'STable 3.2'!F61</f>
        <v>0</v>
      </c>
    </row>
    <row r="1516" spans="1:16" x14ac:dyDescent="0.2">
      <c r="A1516" s="361" t="str">
        <f>B1516&amp;"_"&amp;C1516&amp;"_"&amp;D1516</f>
        <v>1515_T3.2_Other Sectors (More than 9 to 12)</v>
      </c>
      <c r="B1516" s="366" t="s">
        <v>2538</v>
      </c>
      <c r="C1516" s="372" t="s">
        <v>17</v>
      </c>
      <c r="D1516" s="348" t="s">
        <v>3870</v>
      </c>
      <c r="E1516" s="500" t="str">
        <f>B1516&amp;"_"&amp;C1516&amp;"_"&amp;F1516&amp;", "&amp;I1516</f>
        <v>1515_T3.2_Other Sectors, More than 9 to 12</v>
      </c>
      <c r="F1516" s="348" t="s">
        <v>57</v>
      </c>
      <c r="G1516" s="348"/>
      <c r="H1516" s="348"/>
      <c r="I1516" s="499" t="s">
        <v>34</v>
      </c>
      <c r="J1516" s="463">
        <f t="shared" si="235"/>
        <v>0</v>
      </c>
      <c r="K1516" s="311" t="s">
        <v>1805</v>
      </c>
      <c r="L1516">
        <f t="shared" si="236"/>
        <v>6</v>
      </c>
      <c r="P1516" s="14">
        <f>'STable 3.2'!F62</f>
        <v>0</v>
      </c>
    </row>
    <row r="1517" spans="1:16" x14ac:dyDescent="0.2">
      <c r="A1517" s="361" t="str">
        <f>B1517&amp;"_"&amp;C1517&amp;"_"&amp;".. "&amp;D1517</f>
        <v>1516_T3.2_.. Currency and deposits (More than 9 to 12)</v>
      </c>
      <c r="B1517" s="366" t="s">
        <v>2539</v>
      </c>
      <c r="C1517" s="372" t="s">
        <v>17</v>
      </c>
      <c r="D1517" s="345" t="s">
        <v>4111</v>
      </c>
      <c r="E1517" s="500" t="str">
        <f>B1517&amp;"_"&amp;C1517&amp;"_"&amp;F1517&amp;", "&amp;G1517&amp;", "&amp;I1517</f>
        <v>1516_T3.2_Other Sectors, Currency and deposits, More than 9 to 12</v>
      </c>
      <c r="F1517" s="348" t="s">
        <v>57</v>
      </c>
      <c r="G1517" s="497" t="s">
        <v>203</v>
      </c>
      <c r="H1517" s="345"/>
      <c r="I1517" s="499" t="s">
        <v>34</v>
      </c>
      <c r="J1517" s="463">
        <f t="shared" si="235"/>
        <v>0</v>
      </c>
      <c r="K1517" s="311" t="s">
        <v>1812</v>
      </c>
      <c r="L1517">
        <f t="shared" si="236"/>
        <v>6</v>
      </c>
      <c r="P1517" s="14">
        <f>'STable 3.2'!F63</f>
        <v>0</v>
      </c>
    </row>
    <row r="1518" spans="1:16" x14ac:dyDescent="0.2">
      <c r="A1518" s="361" t="str">
        <f>B1518&amp;"_"&amp;C1518&amp;"_"&amp;".... "&amp;D1518</f>
        <v>1517_T3.2_.... Principal (More than 9 to 12)</v>
      </c>
      <c r="B1518" s="366" t="s">
        <v>2540</v>
      </c>
      <c r="C1518" s="372" t="s">
        <v>17</v>
      </c>
      <c r="D1518" s="346" t="s">
        <v>3865</v>
      </c>
      <c r="E1518" s="500" t="str">
        <f>B1518&amp;"_"&amp;C1518&amp;"_"&amp;F1518&amp;", "&amp;G1518&amp;", "&amp;H1518&amp;", "&amp;I1518</f>
        <v>1517_T3.2_Other Sectors, Currency and deposits, Principal, More than 9 to 12</v>
      </c>
      <c r="F1518" s="348" t="s">
        <v>57</v>
      </c>
      <c r="G1518" s="497" t="s">
        <v>203</v>
      </c>
      <c r="H1518" s="497" t="s">
        <v>9</v>
      </c>
      <c r="I1518" s="499" t="s">
        <v>34</v>
      </c>
      <c r="J1518" s="463">
        <f t="shared" si="235"/>
        <v>0</v>
      </c>
      <c r="K1518" s="311" t="s">
        <v>1819</v>
      </c>
      <c r="L1518">
        <f t="shared" si="236"/>
        <v>6</v>
      </c>
      <c r="P1518" s="14">
        <f>'STable 3.2'!F64</f>
        <v>0</v>
      </c>
    </row>
    <row r="1519" spans="1:16" x14ac:dyDescent="0.2">
      <c r="A1519" s="361" t="str">
        <f>B1519&amp;"_"&amp;C1519&amp;"_"&amp;".... "&amp;D1519</f>
        <v>1518_T3.2_.... Interest (More than 9 to 12)</v>
      </c>
      <c r="B1519" s="366" t="s">
        <v>2541</v>
      </c>
      <c r="C1519" s="372" t="s">
        <v>17</v>
      </c>
      <c r="D1519" s="346" t="s">
        <v>3866</v>
      </c>
      <c r="E1519" s="500" t="str">
        <f>B1519&amp;"_"&amp;C1519&amp;"_"&amp;F1519&amp;", "&amp;G1519&amp;", "&amp;H1519&amp;", "&amp;I1519</f>
        <v>1518_T3.2_Other Sectors, Currency and deposits, Interest, More than 9 to 12</v>
      </c>
      <c r="F1519" s="348" t="s">
        <v>57</v>
      </c>
      <c r="G1519" s="497" t="s">
        <v>203</v>
      </c>
      <c r="H1519" s="498" t="s">
        <v>10</v>
      </c>
      <c r="I1519" s="499" t="s">
        <v>34</v>
      </c>
      <c r="J1519" s="463">
        <f t="shared" si="235"/>
        <v>0</v>
      </c>
      <c r="K1519" s="311" t="s">
        <v>1826</v>
      </c>
      <c r="L1519">
        <f t="shared" si="236"/>
        <v>6</v>
      </c>
      <c r="P1519" s="14">
        <f>'STable 3.2'!F65</f>
        <v>0</v>
      </c>
    </row>
    <row r="1520" spans="1:16" x14ac:dyDescent="0.2">
      <c r="A1520" s="361" t="str">
        <f>B1520&amp;"_"&amp;C1520&amp;"_"&amp;".. "&amp;D1520</f>
        <v>1519_T3.2_.. Debt securities (More than 9 to 12)</v>
      </c>
      <c r="B1520" s="366" t="s">
        <v>2542</v>
      </c>
      <c r="C1520" s="372" t="s">
        <v>17</v>
      </c>
      <c r="D1520" s="345" t="s">
        <v>4112</v>
      </c>
      <c r="E1520" s="500" t="str">
        <f>B1520&amp;"_"&amp;C1520&amp;"_"&amp;F1520&amp;", "&amp;G1520&amp;", "&amp;I1520</f>
        <v>1519_T3.2_Other Sectors, Debt securities, More than 9 to 12</v>
      </c>
      <c r="F1520" s="348" t="s">
        <v>57</v>
      </c>
      <c r="G1520" s="497" t="s">
        <v>37</v>
      </c>
      <c r="H1520" s="345"/>
      <c r="I1520" s="499" t="s">
        <v>34</v>
      </c>
      <c r="J1520" s="463">
        <f t="shared" si="235"/>
        <v>0</v>
      </c>
      <c r="K1520" s="311" t="s">
        <v>1833</v>
      </c>
      <c r="L1520">
        <f t="shared" si="236"/>
        <v>6</v>
      </c>
      <c r="P1520" s="14">
        <f>'STable 3.2'!F66</f>
        <v>0</v>
      </c>
    </row>
    <row r="1521" spans="1:16" x14ac:dyDescent="0.2">
      <c r="A1521" s="361" t="str">
        <f>B1521&amp;"_"&amp;C1521&amp;"_"&amp;".... "&amp;D1521</f>
        <v>1520_T3.2_.... Principal (More than 9 to 12)</v>
      </c>
      <c r="B1521" s="366" t="s">
        <v>2543</v>
      </c>
      <c r="C1521" s="372" t="s">
        <v>17</v>
      </c>
      <c r="D1521" s="346" t="s">
        <v>3865</v>
      </c>
      <c r="E1521" s="500" t="str">
        <f>B1521&amp;"_"&amp;C1521&amp;"_"&amp;F1521&amp;", "&amp;G1521&amp;", "&amp;H1521&amp;", "&amp;I1521</f>
        <v>1520_T3.2_Other Sectors, Debt securities, Principal, More than 9 to 12</v>
      </c>
      <c r="F1521" s="348" t="s">
        <v>57</v>
      </c>
      <c r="G1521" s="497" t="s">
        <v>37</v>
      </c>
      <c r="H1521" s="497" t="s">
        <v>9</v>
      </c>
      <c r="I1521" s="499" t="s">
        <v>34</v>
      </c>
      <c r="J1521" s="463">
        <f t="shared" si="235"/>
        <v>0</v>
      </c>
      <c r="K1521" s="311" t="s">
        <v>1840</v>
      </c>
      <c r="L1521">
        <f t="shared" si="236"/>
        <v>6</v>
      </c>
      <c r="P1521" s="14">
        <f>'STable 3.2'!F67</f>
        <v>0</v>
      </c>
    </row>
    <row r="1522" spans="1:16" x14ac:dyDescent="0.2">
      <c r="A1522" s="361" t="str">
        <f>B1522&amp;"_"&amp;C1522&amp;"_"&amp;".... "&amp;D1522</f>
        <v>1521_T3.2_.... Interest (More than 9 to 12)</v>
      </c>
      <c r="B1522" s="366" t="s">
        <v>2544</v>
      </c>
      <c r="C1522" s="372" t="s">
        <v>17</v>
      </c>
      <c r="D1522" s="346" t="s">
        <v>3866</v>
      </c>
      <c r="E1522" s="500" t="str">
        <f>B1522&amp;"_"&amp;C1522&amp;"_"&amp;F1522&amp;", "&amp;G1522&amp;", "&amp;H1522&amp;", "&amp;I1522</f>
        <v>1521_T3.2_Other Sectors, Debt securities, Interest, More than 9 to 12</v>
      </c>
      <c r="F1522" s="348" t="s">
        <v>57</v>
      </c>
      <c r="G1522" s="497" t="s">
        <v>37</v>
      </c>
      <c r="H1522" s="498" t="s">
        <v>10</v>
      </c>
      <c r="I1522" s="499" t="s">
        <v>34</v>
      </c>
      <c r="J1522" s="463">
        <f t="shared" si="235"/>
        <v>0</v>
      </c>
      <c r="K1522" s="311" t="s">
        <v>1847</v>
      </c>
      <c r="L1522">
        <f t="shared" si="236"/>
        <v>6</v>
      </c>
      <c r="P1522" s="14">
        <f>'STable 3.2'!F68</f>
        <v>0</v>
      </c>
    </row>
    <row r="1523" spans="1:16" x14ac:dyDescent="0.2">
      <c r="A1523" s="361" t="str">
        <f>B1523&amp;"_"&amp;C1523&amp;"_"&amp;".. "&amp;D1523</f>
        <v>1522_T3.2_.. Loans (More than 9 to 12)</v>
      </c>
      <c r="B1523" s="366" t="s">
        <v>2545</v>
      </c>
      <c r="C1523" s="372" t="s">
        <v>17</v>
      </c>
      <c r="D1523" s="345" t="s">
        <v>4113</v>
      </c>
      <c r="E1523" s="500" t="str">
        <f>B1523&amp;"_"&amp;C1523&amp;"_"&amp;F1523&amp;", "&amp;G1523&amp;", "&amp;I1523</f>
        <v>1522_T3.2_Other Sectors, Loans, More than 9 to 12</v>
      </c>
      <c r="F1523" s="348" t="s">
        <v>57</v>
      </c>
      <c r="G1523" s="497" t="s">
        <v>2</v>
      </c>
      <c r="H1523" s="345"/>
      <c r="I1523" s="499" t="s">
        <v>34</v>
      </c>
      <c r="J1523" s="463">
        <f t="shared" si="235"/>
        <v>0</v>
      </c>
      <c r="K1523" s="311" t="s">
        <v>1854</v>
      </c>
      <c r="L1523">
        <f t="shared" si="236"/>
        <v>6</v>
      </c>
      <c r="P1523" s="14">
        <f>'STable 3.2'!F69</f>
        <v>0</v>
      </c>
    </row>
    <row r="1524" spans="1:16" x14ac:dyDescent="0.2">
      <c r="A1524" s="361" t="str">
        <f>B1524&amp;"_"&amp;C1524&amp;"_"&amp;".... "&amp;D1524</f>
        <v>1523_T3.2_.... Principal (More than 9 to 12)</v>
      </c>
      <c r="B1524" s="366" t="s">
        <v>2546</v>
      </c>
      <c r="C1524" s="372" t="s">
        <v>17</v>
      </c>
      <c r="D1524" s="346" t="s">
        <v>3865</v>
      </c>
      <c r="E1524" s="500" t="str">
        <f>B1524&amp;"_"&amp;C1524&amp;"_"&amp;F1524&amp;", "&amp;G1524&amp;", "&amp;H1524&amp;", "&amp;I1524</f>
        <v>1523_T3.2_Other Sectors, Loans, Principal, More than 9 to 12</v>
      </c>
      <c r="F1524" s="348" t="s">
        <v>57</v>
      </c>
      <c r="G1524" s="497" t="s">
        <v>2</v>
      </c>
      <c r="H1524" s="497" t="s">
        <v>9</v>
      </c>
      <c r="I1524" s="499" t="s">
        <v>34</v>
      </c>
      <c r="J1524" s="463">
        <f t="shared" si="235"/>
        <v>0</v>
      </c>
      <c r="K1524" s="311" t="s">
        <v>1861</v>
      </c>
      <c r="L1524">
        <f t="shared" si="236"/>
        <v>6</v>
      </c>
      <c r="P1524" s="14">
        <f>'STable 3.2'!F70</f>
        <v>0</v>
      </c>
    </row>
    <row r="1525" spans="1:16" x14ac:dyDescent="0.2">
      <c r="A1525" s="361" t="str">
        <f>B1525&amp;"_"&amp;C1525&amp;"_"&amp;".... "&amp;D1525</f>
        <v>1524_T3.2_.... Interest (More than 9 to 12)</v>
      </c>
      <c r="B1525" s="366" t="s">
        <v>2547</v>
      </c>
      <c r="C1525" s="372" t="s">
        <v>17</v>
      </c>
      <c r="D1525" s="346" t="s">
        <v>3866</v>
      </c>
      <c r="E1525" s="500" t="str">
        <f>B1525&amp;"_"&amp;C1525&amp;"_"&amp;F1525&amp;", "&amp;G1525&amp;", "&amp;H1525&amp;", "&amp;I1525</f>
        <v>1524_T3.2_Other Sectors, Loans, Interest, More than 9 to 12</v>
      </c>
      <c r="F1525" s="348" t="s">
        <v>57</v>
      </c>
      <c r="G1525" s="497" t="s">
        <v>2</v>
      </c>
      <c r="H1525" s="498" t="s">
        <v>10</v>
      </c>
      <c r="I1525" s="499" t="s">
        <v>34</v>
      </c>
      <c r="J1525" s="463">
        <f t="shared" si="235"/>
        <v>0</v>
      </c>
      <c r="K1525" s="311" t="s">
        <v>1868</v>
      </c>
      <c r="L1525">
        <f t="shared" si="236"/>
        <v>6</v>
      </c>
      <c r="P1525" s="14">
        <f>'STable 3.2'!F71</f>
        <v>0</v>
      </c>
    </row>
    <row r="1526" spans="1:16" x14ac:dyDescent="0.2">
      <c r="A1526" s="361" t="str">
        <f>B1526&amp;"_"&amp;C1526&amp;"_"&amp;".. "&amp;D1526</f>
        <v>1525_T3.2_.. Trade credit and advances (More than 9 to 12)</v>
      </c>
      <c r="B1526" s="366" t="s">
        <v>2548</v>
      </c>
      <c r="C1526" s="372" t="s">
        <v>17</v>
      </c>
      <c r="D1526" s="345" t="s">
        <v>4114</v>
      </c>
      <c r="E1526" s="500" t="str">
        <f>B1526&amp;"_"&amp;C1526&amp;"_"&amp;F1526&amp;", "&amp;G1526&amp;", "&amp;I1526</f>
        <v>1525_T3.2_Other Sectors, Trade credit and advances, More than 9 to 12</v>
      </c>
      <c r="F1526" s="348" t="s">
        <v>57</v>
      </c>
      <c r="G1526" s="497" t="s">
        <v>38</v>
      </c>
      <c r="H1526" s="345"/>
      <c r="I1526" s="499" t="s">
        <v>34</v>
      </c>
      <c r="J1526" s="463">
        <f t="shared" si="235"/>
        <v>0</v>
      </c>
      <c r="K1526" s="311" t="s">
        <v>1875</v>
      </c>
      <c r="L1526">
        <f t="shared" si="236"/>
        <v>6</v>
      </c>
      <c r="P1526" s="14">
        <f>'STable 3.2'!F72</f>
        <v>0</v>
      </c>
    </row>
    <row r="1527" spans="1:16" x14ac:dyDescent="0.2">
      <c r="A1527" s="361" t="str">
        <f>B1527&amp;"_"&amp;C1527&amp;"_"&amp;".... "&amp;D1527</f>
        <v>1526_T3.2_.... Principal (More than 9 to 12)</v>
      </c>
      <c r="B1527" s="366" t="s">
        <v>2549</v>
      </c>
      <c r="C1527" s="372" t="s">
        <v>17</v>
      </c>
      <c r="D1527" s="346" t="s">
        <v>3865</v>
      </c>
      <c r="E1527" s="500" t="str">
        <f>B1527&amp;"_"&amp;C1527&amp;"_"&amp;F1527&amp;", "&amp;G1527&amp;", "&amp;H1527&amp;", "&amp;I1527</f>
        <v>1526_T3.2_Other Sectors, Trade credit and advances, Principal, More than 9 to 12</v>
      </c>
      <c r="F1527" s="348" t="s">
        <v>57</v>
      </c>
      <c r="G1527" s="497" t="s">
        <v>38</v>
      </c>
      <c r="H1527" s="497" t="s">
        <v>9</v>
      </c>
      <c r="I1527" s="499" t="s">
        <v>34</v>
      </c>
      <c r="J1527" s="463">
        <f t="shared" si="235"/>
        <v>0</v>
      </c>
      <c r="K1527" s="311" t="s">
        <v>1882</v>
      </c>
      <c r="L1527">
        <f t="shared" si="236"/>
        <v>6</v>
      </c>
      <c r="P1527" s="14">
        <f>'STable 3.2'!F73</f>
        <v>0</v>
      </c>
    </row>
    <row r="1528" spans="1:16" x14ac:dyDescent="0.2">
      <c r="A1528" s="361" t="str">
        <f>B1528&amp;"_"&amp;C1528&amp;"_"&amp;".... "&amp;D1528</f>
        <v>1527_T3.2_.... Interest (More than 9 to 12)</v>
      </c>
      <c r="B1528" s="366" t="s">
        <v>2550</v>
      </c>
      <c r="C1528" s="372" t="s">
        <v>17</v>
      </c>
      <c r="D1528" s="346" t="s">
        <v>3866</v>
      </c>
      <c r="E1528" s="500" t="str">
        <f>B1528&amp;"_"&amp;C1528&amp;"_"&amp;F1528&amp;", "&amp;G1528&amp;", "&amp;H1528&amp;", "&amp;I1528</f>
        <v>1527_T3.2_Other Sectors, Trade credit and advances, Interest, More than 9 to 12</v>
      </c>
      <c r="F1528" s="348" t="s">
        <v>57</v>
      </c>
      <c r="G1528" s="497" t="s">
        <v>38</v>
      </c>
      <c r="H1528" s="498" t="s">
        <v>10</v>
      </c>
      <c r="I1528" s="499" t="s">
        <v>34</v>
      </c>
      <c r="J1528" s="463">
        <f t="shared" si="235"/>
        <v>0</v>
      </c>
      <c r="K1528" s="311" t="s">
        <v>1889</v>
      </c>
      <c r="L1528">
        <f t="shared" si="236"/>
        <v>6</v>
      </c>
      <c r="P1528" s="14">
        <f>'STable 3.2'!F74</f>
        <v>0</v>
      </c>
    </row>
    <row r="1529" spans="1:16" x14ac:dyDescent="0.2">
      <c r="A1529" s="361" t="str">
        <f>B1529&amp;"_"&amp;C1529&amp;"_"&amp;".. "&amp;D1529</f>
        <v>1528_T3.2_.. Other debt liabilities 3/ 4/ (More than 9 to 12)</v>
      </c>
      <c r="B1529" s="366" t="s">
        <v>2551</v>
      </c>
      <c r="C1529" s="372" t="s">
        <v>17</v>
      </c>
      <c r="D1529" s="345" t="s">
        <v>4115</v>
      </c>
      <c r="E1529" s="500" t="str">
        <f>B1529&amp;"_"&amp;C1529&amp;"_"&amp;F1529&amp;", "&amp;G1529&amp;", "&amp;I1529</f>
        <v>1528_T3.2_Other Sectors, Other debt liabilities, More than 9 to 12</v>
      </c>
      <c r="F1529" s="348" t="s">
        <v>57</v>
      </c>
      <c r="G1529" s="497" t="s">
        <v>4329</v>
      </c>
      <c r="H1529" s="345"/>
      <c r="I1529" s="499" t="s">
        <v>34</v>
      </c>
      <c r="J1529" s="463">
        <f t="shared" si="235"/>
        <v>0</v>
      </c>
      <c r="K1529" s="311" t="s">
        <v>1896</v>
      </c>
      <c r="L1529">
        <f t="shared" si="236"/>
        <v>6</v>
      </c>
      <c r="P1529" s="14">
        <f>'STable 3.2'!F75</f>
        <v>0</v>
      </c>
    </row>
    <row r="1530" spans="1:16" x14ac:dyDescent="0.2">
      <c r="A1530" s="361" t="str">
        <f>B1530&amp;"_"&amp;C1530&amp;"_"&amp;".... "&amp;D1530</f>
        <v>1529_T3.2_.... Principal (More than 9 to 12)</v>
      </c>
      <c r="B1530" s="366" t="s">
        <v>2552</v>
      </c>
      <c r="C1530" s="372" t="s">
        <v>17</v>
      </c>
      <c r="D1530" s="346" t="s">
        <v>3865</v>
      </c>
      <c r="E1530" s="500" t="str">
        <f>B1530&amp;"_"&amp;C1530&amp;"_"&amp;F1530&amp;", "&amp;G1530&amp;", "&amp;H1530&amp;", "&amp;I1530</f>
        <v>1529_T3.2_Other Sectors, Other debt liabilities, Principal, More than 9 to 12</v>
      </c>
      <c r="F1530" s="348" t="s">
        <v>57</v>
      </c>
      <c r="G1530" s="497" t="s">
        <v>4329</v>
      </c>
      <c r="H1530" s="497" t="s">
        <v>9</v>
      </c>
      <c r="I1530" s="499" t="s">
        <v>34</v>
      </c>
      <c r="J1530" s="463">
        <f t="shared" si="235"/>
        <v>0</v>
      </c>
      <c r="K1530" s="311" t="s">
        <v>1903</v>
      </c>
      <c r="L1530">
        <f t="shared" si="236"/>
        <v>6</v>
      </c>
      <c r="P1530" s="14">
        <f>'STable 3.2'!F76</f>
        <v>0</v>
      </c>
    </row>
    <row r="1531" spans="1:16" x14ac:dyDescent="0.2">
      <c r="A1531" s="361" t="str">
        <f>B1531&amp;"_"&amp;C1531&amp;"_"&amp;".... "&amp;D1531</f>
        <v>1530_T3.2_.... Interest (More than 9 to 12)</v>
      </c>
      <c r="B1531" s="366" t="s">
        <v>2553</v>
      </c>
      <c r="C1531" s="372" t="s">
        <v>17</v>
      </c>
      <c r="D1531" s="346" t="s">
        <v>3866</v>
      </c>
      <c r="E1531" s="500" t="str">
        <f>B1531&amp;"_"&amp;C1531&amp;"_"&amp;F1531&amp;", "&amp;G1531&amp;", "&amp;H1531&amp;", "&amp;I1531</f>
        <v>1530_T3.2_Other Sectors, Other debt liabilities, Interest, More than 9 to 12</v>
      </c>
      <c r="F1531" s="348" t="s">
        <v>57</v>
      </c>
      <c r="G1531" s="497" t="s">
        <v>4329</v>
      </c>
      <c r="H1531" s="498" t="s">
        <v>10</v>
      </c>
      <c r="I1531" s="499" t="s">
        <v>34</v>
      </c>
      <c r="J1531" s="463">
        <f t="shared" si="235"/>
        <v>0</v>
      </c>
      <c r="K1531" s="311" t="s">
        <v>1910</v>
      </c>
      <c r="L1531">
        <f t="shared" si="236"/>
        <v>6</v>
      </c>
      <c r="P1531" s="14">
        <f>'STable 3.2'!F77</f>
        <v>0</v>
      </c>
    </row>
    <row r="1532" spans="1:16" x14ac:dyDescent="0.2">
      <c r="A1532" s="361" t="str">
        <f>B1532&amp;"_"&amp;C1532&amp;"_"&amp;D1532</f>
        <v>1531_T3.2_Direct Investment: Intercompany Lending 5/ (More than 9 to 12)</v>
      </c>
      <c r="B1532" s="366" t="s">
        <v>2554</v>
      </c>
      <c r="C1532" s="372" t="s">
        <v>17</v>
      </c>
      <c r="D1532" s="297" t="s">
        <v>4117</v>
      </c>
      <c r="E1532" s="500" t="str">
        <f>B1532&amp;"_"&amp;C1532&amp;"_"&amp;F1532&amp;", "&amp;I1532</f>
        <v>1531_T3.2_Direct Investment: Intercompany Lending, More than 9 to 12</v>
      </c>
      <c r="F1532" s="297" t="s">
        <v>58</v>
      </c>
      <c r="G1532" s="297"/>
      <c r="H1532" s="297"/>
      <c r="I1532" s="499" t="s">
        <v>34</v>
      </c>
      <c r="J1532" s="463">
        <f t="shared" si="235"/>
        <v>0</v>
      </c>
      <c r="K1532" s="311" t="s">
        <v>1917</v>
      </c>
      <c r="L1532">
        <f t="shared" si="236"/>
        <v>6</v>
      </c>
      <c r="P1532" s="14">
        <f>'STable 3.2'!F78</f>
        <v>0</v>
      </c>
    </row>
    <row r="1533" spans="1:16" x14ac:dyDescent="0.2">
      <c r="A1533" s="361" t="str">
        <f>B1533&amp;"_"&amp;C1533&amp;"_"&amp;".. "&amp;D1533</f>
        <v>1532_T3.2_.. Debt liabilities of direct investment enterprises to direct investors (More than 9 to 12)</v>
      </c>
      <c r="B1533" s="366" t="s">
        <v>2555</v>
      </c>
      <c r="C1533" s="372" t="s">
        <v>17</v>
      </c>
      <c r="D1533" s="349" t="s">
        <v>4118</v>
      </c>
      <c r="E1533" s="500" t="str">
        <f>B1533&amp;"_"&amp;C1533&amp;"_"&amp;F1533&amp;", "&amp;G1533&amp;", "&amp;I1533</f>
        <v>1532_T3.2_Direct Investment: Intercompany Lending, Debt liabilities of direct investment enterprises to direct investors, More than 9 to 12</v>
      </c>
      <c r="F1533" s="297" t="s">
        <v>58</v>
      </c>
      <c r="G1533" s="501" t="s">
        <v>142</v>
      </c>
      <c r="H1533" s="349"/>
      <c r="I1533" s="499" t="s">
        <v>34</v>
      </c>
      <c r="J1533" s="463">
        <f t="shared" si="235"/>
        <v>0</v>
      </c>
      <c r="K1533" s="311" t="s">
        <v>1924</v>
      </c>
      <c r="L1533">
        <f t="shared" si="236"/>
        <v>6</v>
      </c>
      <c r="P1533" s="14">
        <f>'STable 3.2'!F79</f>
        <v>0</v>
      </c>
    </row>
    <row r="1534" spans="1:16" x14ac:dyDescent="0.2">
      <c r="A1534" s="361" t="str">
        <f>B1534&amp;"_"&amp;C1534&amp;"_"&amp;".... "&amp;D1534</f>
        <v>1533_T3.2_.... Principal (More than 9 to 12)</v>
      </c>
      <c r="B1534" s="366" t="s">
        <v>2556</v>
      </c>
      <c r="C1534" s="372" t="s">
        <v>17</v>
      </c>
      <c r="D1534" s="350" t="s">
        <v>3865</v>
      </c>
      <c r="E1534" s="500" t="str">
        <f>B1534&amp;"_"&amp;C1534&amp;"_"&amp;F1534&amp;", "&amp;G1534&amp;", "&amp;H1534&amp;", "&amp;I1534</f>
        <v>1533_T3.2_Direct Investment: Intercompany Lending, Debt liabilities of direct investment enterprises to direct investors, Principal, More than 9 to 12</v>
      </c>
      <c r="F1534" s="297" t="s">
        <v>58</v>
      </c>
      <c r="G1534" s="501" t="s">
        <v>142</v>
      </c>
      <c r="H1534" s="497" t="s">
        <v>9</v>
      </c>
      <c r="I1534" s="499" t="s">
        <v>34</v>
      </c>
      <c r="J1534" s="463">
        <f t="shared" si="235"/>
        <v>0</v>
      </c>
      <c r="K1534" s="311" t="s">
        <v>1931</v>
      </c>
      <c r="L1534">
        <f t="shared" si="236"/>
        <v>6</v>
      </c>
      <c r="P1534" s="14">
        <f>'STable 3.2'!F80</f>
        <v>0</v>
      </c>
    </row>
    <row r="1535" spans="1:16" x14ac:dyDescent="0.2">
      <c r="A1535" s="361" t="str">
        <f>B1535&amp;"_"&amp;C1535&amp;"_"&amp;".... "&amp;D1535</f>
        <v>1534_T3.2_.... Interest (More than 9 to 12)</v>
      </c>
      <c r="B1535" s="366" t="s">
        <v>2557</v>
      </c>
      <c r="C1535" s="372" t="s">
        <v>17</v>
      </c>
      <c r="D1535" s="350" t="s">
        <v>3866</v>
      </c>
      <c r="E1535" s="500" t="str">
        <f>B1535&amp;"_"&amp;C1535&amp;"_"&amp;F1535&amp;", "&amp;G1535&amp;", "&amp;H1535&amp;", "&amp;I1535</f>
        <v>1534_T3.2_Direct Investment: Intercompany Lending, Debt liabilities of direct investment enterprises to direct investors, Interest, More than 9 to 12</v>
      </c>
      <c r="F1535" s="297" t="s">
        <v>58</v>
      </c>
      <c r="G1535" s="501" t="s">
        <v>142</v>
      </c>
      <c r="H1535" s="498" t="s">
        <v>10</v>
      </c>
      <c r="I1535" s="499" t="s">
        <v>34</v>
      </c>
      <c r="J1535" s="463">
        <f t="shared" si="235"/>
        <v>0</v>
      </c>
      <c r="K1535" s="311" t="s">
        <v>1938</v>
      </c>
      <c r="L1535">
        <f t="shared" si="236"/>
        <v>6</v>
      </c>
      <c r="P1535" s="14">
        <f>'STable 3.2'!F81</f>
        <v>0</v>
      </c>
    </row>
    <row r="1536" spans="1:16" x14ac:dyDescent="0.2">
      <c r="A1536" s="361" t="str">
        <f>B1536&amp;"_"&amp;C1536&amp;"_"&amp;".. "&amp;D1536</f>
        <v>1535_T3.2_.. Debt liabilities of direct investors to direct investment enterprises (More than 9 to 12)</v>
      </c>
      <c r="B1536" s="366" t="s">
        <v>2558</v>
      </c>
      <c r="C1536" s="372" t="s">
        <v>17</v>
      </c>
      <c r="D1536" s="349" t="s">
        <v>4119</v>
      </c>
      <c r="E1536" s="500" t="str">
        <f>B1536&amp;"_"&amp;C1536&amp;"_"&amp;F1536&amp;", "&amp;G1536&amp;", "&amp;I1536</f>
        <v>1535_T3.2_Direct Investment: Intercompany Lending, Debt liabilities of direct investors to direct investment enterprises , More than 9 to 12</v>
      </c>
      <c r="F1536" s="297" t="s">
        <v>58</v>
      </c>
      <c r="G1536" s="501" t="s">
        <v>40</v>
      </c>
      <c r="H1536" s="349"/>
      <c r="I1536" s="499" t="s">
        <v>34</v>
      </c>
      <c r="J1536" s="463">
        <f t="shared" si="235"/>
        <v>0</v>
      </c>
      <c r="K1536" s="311" t="s">
        <v>1945</v>
      </c>
      <c r="L1536">
        <f t="shared" si="236"/>
        <v>6</v>
      </c>
      <c r="P1536" s="14">
        <f>'STable 3.2'!F82</f>
        <v>0</v>
      </c>
    </row>
    <row r="1537" spans="1:16" x14ac:dyDescent="0.2">
      <c r="A1537" s="361" t="str">
        <f>B1537&amp;"_"&amp;C1537&amp;"_"&amp;".... "&amp;D1537</f>
        <v>1536_T3.2_.... Principal (More than 9 to 12)</v>
      </c>
      <c r="B1537" s="366" t="s">
        <v>2559</v>
      </c>
      <c r="C1537" s="372" t="s">
        <v>17</v>
      </c>
      <c r="D1537" s="350" t="s">
        <v>3865</v>
      </c>
      <c r="E1537" s="500" t="str">
        <f>B1537&amp;"_"&amp;C1537&amp;"_"&amp;F1537&amp;", "&amp;G1537&amp;", "&amp;H1537&amp;", "&amp;I1537</f>
        <v>1536_T3.2_Direct Investment: Intercompany Lending, Debt liabilities of direct investors to direct investment enterprises , Principal, More than 9 to 12</v>
      </c>
      <c r="F1537" s="297" t="s">
        <v>58</v>
      </c>
      <c r="G1537" s="501" t="s">
        <v>40</v>
      </c>
      <c r="H1537" s="497" t="s">
        <v>9</v>
      </c>
      <c r="I1537" s="499" t="s">
        <v>34</v>
      </c>
      <c r="J1537" s="463">
        <f t="shared" si="235"/>
        <v>0</v>
      </c>
      <c r="K1537" s="311" t="s">
        <v>1952</v>
      </c>
      <c r="L1537">
        <f t="shared" si="236"/>
        <v>6</v>
      </c>
      <c r="P1537" s="14">
        <f>'STable 3.2'!F83</f>
        <v>0</v>
      </c>
    </row>
    <row r="1538" spans="1:16" x14ac:dyDescent="0.2">
      <c r="A1538" s="361" t="str">
        <f>B1538&amp;"_"&amp;C1538&amp;"_"&amp;".... "&amp;D1538</f>
        <v>1537_T3.2_.... Interest (More than 9 to 12)</v>
      </c>
      <c r="B1538" s="366" t="s">
        <v>2560</v>
      </c>
      <c r="C1538" s="372" t="s">
        <v>17</v>
      </c>
      <c r="D1538" s="350" t="s">
        <v>3866</v>
      </c>
      <c r="E1538" s="500" t="str">
        <f>B1538&amp;"_"&amp;C1538&amp;"_"&amp;F1538&amp;", "&amp;G1538&amp;", "&amp;H1538&amp;", "&amp;I1538</f>
        <v>1537_T3.2_Direct Investment: Intercompany Lending, Debt liabilities of direct investors to direct investment enterprises , Interest, More than 9 to 12</v>
      </c>
      <c r="F1538" s="297" t="s">
        <v>58</v>
      </c>
      <c r="G1538" s="501" t="s">
        <v>40</v>
      </c>
      <c r="H1538" s="498" t="s">
        <v>10</v>
      </c>
      <c r="I1538" s="499" t="s">
        <v>34</v>
      </c>
      <c r="J1538" s="463">
        <f t="shared" si="235"/>
        <v>0</v>
      </c>
      <c r="K1538" s="311" t="s">
        <v>1959</v>
      </c>
      <c r="L1538">
        <f t="shared" si="236"/>
        <v>6</v>
      </c>
      <c r="P1538" s="14">
        <f>'STable 3.2'!F84</f>
        <v>0</v>
      </c>
    </row>
    <row r="1539" spans="1:16" x14ac:dyDescent="0.2">
      <c r="A1539" s="361" t="str">
        <f>B1539&amp;"_"&amp;C1539&amp;"_"&amp;".. "&amp;D1539</f>
        <v>1538_T3.2_.. Debt liabilities between fellow enterprises (More than 9 to 12)</v>
      </c>
      <c r="B1539" s="366" t="s">
        <v>2561</v>
      </c>
      <c r="C1539" s="372" t="s">
        <v>17</v>
      </c>
      <c r="D1539" s="349" t="s">
        <v>4120</v>
      </c>
      <c r="E1539" s="500" t="str">
        <f>B1539&amp;"_"&amp;C1539&amp;"_"&amp;F1539&amp;", "&amp;G1539&amp;", "&amp;I1539</f>
        <v>1538_T3.2_Direct Investment: Intercompany Lending, Debt liabilities between fellow enterprises, More than 9 to 12</v>
      </c>
      <c r="F1539" s="297" t="s">
        <v>58</v>
      </c>
      <c r="G1539" s="501" t="s">
        <v>41</v>
      </c>
      <c r="H1539" s="349"/>
      <c r="I1539" s="499" t="s">
        <v>34</v>
      </c>
      <c r="J1539" s="463">
        <f t="shared" si="235"/>
        <v>0</v>
      </c>
      <c r="K1539" s="311" t="s">
        <v>1966</v>
      </c>
      <c r="L1539">
        <f t="shared" si="236"/>
        <v>6</v>
      </c>
      <c r="P1539" s="14">
        <f>'STable 3.2'!F85</f>
        <v>0</v>
      </c>
    </row>
    <row r="1540" spans="1:16" x14ac:dyDescent="0.2">
      <c r="A1540" s="361" t="str">
        <f>B1540&amp;"_"&amp;C1540&amp;"_"&amp;".... "&amp;D1540</f>
        <v>1539_T3.2_.... Principal (More than 9 to 12)</v>
      </c>
      <c r="B1540" s="366" t="s">
        <v>2562</v>
      </c>
      <c r="C1540" s="372" t="s">
        <v>17</v>
      </c>
      <c r="D1540" s="350" t="s">
        <v>3865</v>
      </c>
      <c r="E1540" s="500" t="str">
        <f>B1540&amp;"_"&amp;C1540&amp;"_"&amp;F1540&amp;", "&amp;G1540&amp;", "&amp;H1540&amp;", "&amp;I1540</f>
        <v>1539_T3.2_Direct Investment: Intercompany Lending, Debt liabilities between fellow enterprises, Principal, More than 9 to 12</v>
      </c>
      <c r="F1540" s="297" t="s">
        <v>58</v>
      </c>
      <c r="G1540" s="501" t="s">
        <v>41</v>
      </c>
      <c r="H1540" s="497" t="s">
        <v>9</v>
      </c>
      <c r="I1540" s="499" t="s">
        <v>34</v>
      </c>
      <c r="J1540" s="463">
        <f t="shared" ref="J1540:J1603" si="237">J1539</f>
        <v>0</v>
      </c>
      <c r="K1540" s="311" t="s">
        <v>1973</v>
      </c>
      <c r="L1540">
        <f t="shared" ref="L1540:L1603" si="238">L1539</f>
        <v>6</v>
      </c>
      <c r="P1540" s="14">
        <f>'STable 3.2'!F86</f>
        <v>0</v>
      </c>
    </row>
    <row r="1541" spans="1:16" x14ac:dyDescent="0.2">
      <c r="A1541" s="361" t="str">
        <f>B1541&amp;"_"&amp;C1541&amp;"_"&amp;".... "&amp;D1541</f>
        <v>1540_T3.2_.... Interest (More than 9 to 12)</v>
      </c>
      <c r="B1541" s="366" t="s">
        <v>2563</v>
      </c>
      <c r="C1541" s="372" t="s">
        <v>17</v>
      </c>
      <c r="D1541" s="350" t="s">
        <v>3866</v>
      </c>
      <c r="E1541" s="500" t="str">
        <f>B1541&amp;"_"&amp;C1541&amp;"_"&amp;F1541&amp;", "&amp;G1541&amp;", "&amp;H1541&amp;", "&amp;I1541</f>
        <v>1540_T3.2_Direct Investment: Intercompany Lending, Debt liabilities between fellow enterprises, Interest, More than 9 to 12</v>
      </c>
      <c r="F1541" s="297" t="s">
        <v>58</v>
      </c>
      <c r="G1541" s="501" t="s">
        <v>41</v>
      </c>
      <c r="H1541" s="498" t="s">
        <v>10</v>
      </c>
      <c r="I1541" s="499" t="s">
        <v>34</v>
      </c>
      <c r="J1541" s="463">
        <f t="shared" si="237"/>
        <v>0</v>
      </c>
      <c r="K1541" s="311" t="s">
        <v>1980</v>
      </c>
      <c r="L1541">
        <f t="shared" si="238"/>
        <v>6</v>
      </c>
      <c r="P1541" s="14">
        <f>'STable 3.2'!F87</f>
        <v>0</v>
      </c>
    </row>
    <row r="1542" spans="1:16" x14ac:dyDescent="0.2">
      <c r="A1542" s="361" t="str">
        <f>B1542&amp;"_"&amp;C1542&amp;"_"&amp;D1542</f>
        <v>1541_T3.2_Gross External Debt Payments (More than 9 to 12)</v>
      </c>
      <c r="B1542" s="366" t="s">
        <v>2564</v>
      </c>
      <c r="C1542" s="372" t="s">
        <v>17</v>
      </c>
      <c r="D1542" s="351" t="s">
        <v>4121</v>
      </c>
      <c r="E1542" s="500" t="str">
        <f>B1542&amp;"_"&amp;C1542&amp;"_"&amp;F1542&amp;", "&amp;I1542</f>
        <v>1541_T3.2_Gross External Debt Payments, More than 9 to 12</v>
      </c>
      <c r="F1542" s="297" t="s">
        <v>208</v>
      </c>
      <c r="G1542" s="351"/>
      <c r="H1542" s="351"/>
      <c r="I1542" s="499" t="s">
        <v>34</v>
      </c>
      <c r="J1542" s="463">
        <f t="shared" si="237"/>
        <v>0</v>
      </c>
      <c r="K1542" s="311" t="s">
        <v>1987</v>
      </c>
      <c r="L1542">
        <f t="shared" si="238"/>
        <v>6</v>
      </c>
      <c r="P1542" s="14">
        <f>'STable 3.2'!F88</f>
        <v>0</v>
      </c>
    </row>
    <row r="1543" spans="1:16" x14ac:dyDescent="0.2">
      <c r="A1543" s="361" t="str">
        <f>B1543&amp;"_"&amp;C1543&amp;"_"&amp;".... "&amp;D1543</f>
        <v>1542_T3.2_.... Principal  (More than 9 to 12)</v>
      </c>
      <c r="B1543" s="366" t="s">
        <v>2565</v>
      </c>
      <c r="C1543" s="372" t="s">
        <v>17</v>
      </c>
      <c r="D1543" s="352" t="s">
        <v>3872</v>
      </c>
      <c r="E1543" s="500" t="str">
        <f>B1543&amp;"_"&amp;C1543&amp;"_"&amp;F1543&amp;", "&amp;H1543&amp;", "&amp;I1543</f>
        <v>1542_T3.2_Gross External Debt Payments, Principal, More than 9 to 12</v>
      </c>
      <c r="F1543" s="297" t="s">
        <v>208</v>
      </c>
      <c r="G1543" s="352"/>
      <c r="H1543" s="497" t="s">
        <v>9</v>
      </c>
      <c r="I1543" s="499" t="s">
        <v>34</v>
      </c>
      <c r="J1543" s="463">
        <f t="shared" si="237"/>
        <v>0</v>
      </c>
      <c r="K1543" s="311" t="s">
        <v>1994</v>
      </c>
      <c r="L1543">
        <f t="shared" si="238"/>
        <v>6</v>
      </c>
      <c r="P1543" s="14">
        <f>'STable 3.2'!F89</f>
        <v>0</v>
      </c>
    </row>
    <row r="1544" spans="1:16" x14ac:dyDescent="0.2">
      <c r="A1544" s="361" t="str">
        <f>B1544&amp;"_"&amp;C1544&amp;"_"&amp;".... "&amp;D1544</f>
        <v>1543_T3.2_.... Interest (More than 9 to 12)</v>
      </c>
      <c r="B1544" s="366" t="s">
        <v>2566</v>
      </c>
      <c r="C1544" s="372" t="s">
        <v>17</v>
      </c>
      <c r="D1544" s="352" t="s">
        <v>3866</v>
      </c>
      <c r="E1544" s="500" t="str">
        <f>B1544&amp;"_"&amp;C1544&amp;"_"&amp;F1544&amp;", "&amp;H1544&amp;", "&amp;I1544</f>
        <v>1543_T3.2_Gross External Debt Payments, Interest, More than 9 to 12</v>
      </c>
      <c r="F1544" s="297" t="s">
        <v>208</v>
      </c>
      <c r="G1544" s="352"/>
      <c r="H1544" s="498" t="s">
        <v>10</v>
      </c>
      <c r="I1544" s="499" t="s">
        <v>34</v>
      </c>
      <c r="J1544" s="463">
        <f t="shared" si="237"/>
        <v>0</v>
      </c>
      <c r="K1544" s="311" t="s">
        <v>2001</v>
      </c>
      <c r="L1544">
        <f t="shared" si="238"/>
        <v>6</v>
      </c>
      <c r="P1544" s="14">
        <f>'STable 3.2'!F90</f>
        <v>0</v>
      </c>
    </row>
    <row r="1545" spans="1:16" x14ac:dyDescent="0.2">
      <c r="A1545" s="361" t="str">
        <f t="shared" ref="A1545:A1546" si="239">B1545&amp;"_"&amp;C1545&amp;"_"&amp;D1545</f>
        <v>1544_T3.2_Interest receipts on SDR holdings (More than 9 to 12)</v>
      </c>
      <c r="B1545" s="366" t="s">
        <v>2567</v>
      </c>
      <c r="C1545" s="372" t="s">
        <v>17</v>
      </c>
      <c r="D1545" s="353" t="s">
        <v>3874</v>
      </c>
      <c r="E1545" s="500" t="str">
        <f>B1545&amp;"_"&amp;C1545&amp;"_"&amp;F1545&amp;", "&amp;I1545</f>
        <v>1544_T3.2_Interest receipts on SDR holdings, More than 9 to 12</v>
      </c>
      <c r="F1545" s="353" t="s">
        <v>105</v>
      </c>
      <c r="G1545" s="353"/>
      <c r="H1545" s="353"/>
      <c r="I1545" s="499" t="s">
        <v>34</v>
      </c>
      <c r="J1545" s="463">
        <f t="shared" si="237"/>
        <v>0</v>
      </c>
      <c r="K1545" s="311" t="s">
        <v>2013</v>
      </c>
      <c r="L1545">
        <f t="shared" si="238"/>
        <v>6</v>
      </c>
      <c r="P1545" s="14">
        <f>'STable 3.2'!F93</f>
        <v>0</v>
      </c>
    </row>
    <row r="1546" spans="1:16" x14ac:dyDescent="0.2">
      <c r="A1546" s="361" t="str">
        <f t="shared" si="239"/>
        <v>1545_T3.2_Interest payments on SDR allocations (More than 9 to 12)</v>
      </c>
      <c r="B1546" s="366" t="s">
        <v>2568</v>
      </c>
      <c r="C1546" s="372" t="s">
        <v>17</v>
      </c>
      <c r="D1546" s="353" t="s">
        <v>3875</v>
      </c>
      <c r="E1546" s="500" t="str">
        <f>B1546&amp;"_"&amp;C1546&amp;"_"&amp;F1546&amp;", "&amp;I1546</f>
        <v>1545_T3.2_Interest payments on SDR allocations, More than 9 to 12</v>
      </c>
      <c r="F1546" s="353" t="s">
        <v>106</v>
      </c>
      <c r="G1546" s="353"/>
      <c r="H1546" s="353"/>
      <c r="I1546" s="499" t="s">
        <v>34</v>
      </c>
      <c r="J1546" s="463">
        <f t="shared" si="237"/>
        <v>0</v>
      </c>
      <c r="K1546" s="311" t="s">
        <v>2014</v>
      </c>
      <c r="L1546">
        <f t="shared" si="238"/>
        <v>6</v>
      </c>
      <c r="P1546" s="14">
        <f>'STable 3.2'!F94</f>
        <v>0</v>
      </c>
    </row>
    <row r="1547" spans="1:16" x14ac:dyDescent="0.2">
      <c r="A1547" s="361" t="str">
        <f>B1547&amp;"_"&amp;C1547&amp;"_"&amp;D1547</f>
        <v>1546_T3.2_General Government (More than 12 to 18)</v>
      </c>
      <c r="B1547" s="366" t="s">
        <v>2569</v>
      </c>
      <c r="C1547" s="372" t="s">
        <v>17</v>
      </c>
      <c r="D1547" s="344" t="s">
        <v>4122</v>
      </c>
      <c r="E1547" s="500" t="str">
        <f>B1547&amp;"_"&amp;C1547&amp;"_"&amp;F1547&amp;", "&amp;I1547</f>
        <v>1546_T3.2_General Government, More than 12 to 18</v>
      </c>
      <c r="F1547" s="301" t="s">
        <v>27</v>
      </c>
      <c r="G1547" s="301"/>
      <c r="H1547" s="301"/>
      <c r="I1547" s="499" t="s">
        <v>4337</v>
      </c>
      <c r="J1547" s="463">
        <f t="shared" si="237"/>
        <v>0</v>
      </c>
      <c r="K1547" s="311" t="s">
        <v>1428</v>
      </c>
      <c r="L1547">
        <f t="shared" si="238"/>
        <v>6</v>
      </c>
      <c r="P1547" s="14">
        <f>'STable 3.2'!G8</f>
        <v>0</v>
      </c>
    </row>
    <row r="1548" spans="1:16" x14ac:dyDescent="0.2">
      <c r="A1548" s="361" t="str">
        <f>B1548&amp;"_"&amp;C1548&amp;"_"&amp;".. "&amp;D1548</f>
        <v>1547_T3.2_.. Special drawing rights (allocations) * (More than 12 to 18)</v>
      </c>
      <c r="B1548" s="366" t="s">
        <v>2570</v>
      </c>
      <c r="C1548" s="372" t="s">
        <v>17</v>
      </c>
      <c r="D1548" s="345" t="s">
        <v>4301</v>
      </c>
      <c r="E1548" s="500" t="str">
        <f>B1548&amp;"_"&amp;C1548&amp;"_"&amp;F1548&amp;", "&amp;G1548&amp;", "&amp;I1548</f>
        <v>1547_T3.2_General Government, Special drawing rights (allocations), More than 12 to 18</v>
      </c>
      <c r="F1548" s="301" t="s">
        <v>27</v>
      </c>
      <c r="G1548" s="497" t="s">
        <v>4330</v>
      </c>
      <c r="H1548" s="301"/>
      <c r="I1548" s="499" t="s">
        <v>4337</v>
      </c>
      <c r="J1548" s="463">
        <f t="shared" si="237"/>
        <v>0</v>
      </c>
      <c r="K1548" s="311" t="s">
        <v>1435</v>
      </c>
      <c r="L1548">
        <f t="shared" si="238"/>
        <v>6</v>
      </c>
      <c r="P1548" s="14">
        <f>'STable 3.2'!G9</f>
        <v>0</v>
      </c>
    </row>
    <row r="1549" spans="1:16" x14ac:dyDescent="0.2">
      <c r="A1549" s="361" t="str">
        <f>B1549&amp;"_"&amp;C1549&amp;"_"&amp;".... "&amp;D1549</f>
        <v>1548_T3.2_.... Principal (More than 12 to 18)</v>
      </c>
      <c r="B1549" s="366" t="s">
        <v>2571</v>
      </c>
      <c r="C1549" s="372" t="s">
        <v>17</v>
      </c>
      <c r="D1549" s="346" t="s">
        <v>3877</v>
      </c>
      <c r="E1549" s="500" t="str">
        <f>B1549&amp;"_"&amp;C1549&amp;"_"&amp;F1549&amp;", "&amp;G1549&amp;", "&amp;H1549&amp;", "&amp;I1549</f>
        <v>1548_T3.2_General Government, Special drawing rights (allocations), Principal, More than 12 to 18</v>
      </c>
      <c r="F1549" s="301" t="s">
        <v>27</v>
      </c>
      <c r="G1549" s="497" t="s">
        <v>4330</v>
      </c>
      <c r="H1549" s="497" t="s">
        <v>9</v>
      </c>
      <c r="I1549" s="499" t="s">
        <v>4337</v>
      </c>
      <c r="J1549" s="463">
        <f t="shared" si="237"/>
        <v>0</v>
      </c>
      <c r="K1549" s="311" t="s">
        <v>1442</v>
      </c>
      <c r="L1549">
        <f t="shared" si="238"/>
        <v>6</v>
      </c>
      <c r="P1549" s="14">
        <f>'STable 3.2'!G10</f>
        <v>0</v>
      </c>
    </row>
    <row r="1550" spans="1:16" x14ac:dyDescent="0.2">
      <c r="A1550" s="361" t="str">
        <f>B1550&amp;"_"&amp;C1550&amp;"_"&amp;".... "&amp;D1550</f>
        <v>1549_T3.2_.... Interest (More than 12 to 18)</v>
      </c>
      <c r="B1550" s="366" t="s">
        <v>2572</v>
      </c>
      <c r="C1550" s="372" t="s">
        <v>17</v>
      </c>
      <c r="D1550" s="346" t="s">
        <v>3878</v>
      </c>
      <c r="E1550" s="500" t="str">
        <f>B1550&amp;"_"&amp;C1550&amp;"_"&amp;F1550&amp;", "&amp;G1550&amp;", "&amp;H1550&amp;", "&amp;I1550</f>
        <v>1549_T3.2_General Government, Special drawing rights (allocations), Interest, More than 12 to 18</v>
      </c>
      <c r="F1550" s="301" t="s">
        <v>27</v>
      </c>
      <c r="G1550" s="497" t="s">
        <v>4330</v>
      </c>
      <c r="H1550" s="498" t="s">
        <v>10</v>
      </c>
      <c r="I1550" s="499" t="s">
        <v>4337</v>
      </c>
      <c r="J1550" s="463">
        <f t="shared" si="237"/>
        <v>0</v>
      </c>
      <c r="K1550" s="311" t="s">
        <v>1449</v>
      </c>
      <c r="L1550">
        <f t="shared" si="238"/>
        <v>6</v>
      </c>
      <c r="P1550" s="14">
        <f>'STable 3.2'!G11</f>
        <v>0</v>
      </c>
    </row>
    <row r="1551" spans="1:16" x14ac:dyDescent="0.2">
      <c r="A1551" s="361" t="str">
        <f>B1551&amp;"_"&amp;C1551&amp;"_"&amp;".. "&amp;D1551</f>
        <v>1550_T3.2_.. Currency and deposits (More than 12 to 18)</v>
      </c>
      <c r="B1551" s="366" t="s">
        <v>2573</v>
      </c>
      <c r="C1551" s="372" t="s">
        <v>17</v>
      </c>
      <c r="D1551" s="345" t="s">
        <v>4123</v>
      </c>
      <c r="E1551" s="500" t="str">
        <f>B1551&amp;"_"&amp;C1551&amp;"_"&amp;F1551&amp;", "&amp;G1551&amp;", "&amp;I1551</f>
        <v>1550_T3.2_General Government, Currency and deposits, More than 12 to 18</v>
      </c>
      <c r="F1551" s="301" t="s">
        <v>27</v>
      </c>
      <c r="G1551" s="497" t="s">
        <v>203</v>
      </c>
      <c r="H1551" s="345"/>
      <c r="I1551" s="499" t="s">
        <v>4337</v>
      </c>
      <c r="J1551" s="463">
        <f t="shared" si="237"/>
        <v>0</v>
      </c>
      <c r="K1551" s="311" t="s">
        <v>1456</v>
      </c>
      <c r="L1551">
        <f t="shared" si="238"/>
        <v>6</v>
      </c>
      <c r="P1551" s="14">
        <f>'STable 3.2'!G12</f>
        <v>0</v>
      </c>
    </row>
    <row r="1552" spans="1:16" x14ac:dyDescent="0.2">
      <c r="A1552" s="361" t="str">
        <f>B1552&amp;"_"&amp;C1552&amp;"_"&amp;".... "&amp;D1552</f>
        <v>1551_T3.2_.... Principal (More than 12 to 18)</v>
      </c>
      <c r="B1552" s="366" t="s">
        <v>2574</v>
      </c>
      <c r="C1552" s="372" t="s">
        <v>17</v>
      </c>
      <c r="D1552" s="346" t="s">
        <v>3877</v>
      </c>
      <c r="E1552" s="500" t="str">
        <f>B1552&amp;"_"&amp;C1552&amp;"_"&amp;F1552&amp;", "&amp;G1552&amp;", "&amp;H1552&amp;", "&amp;I1552</f>
        <v>1551_T3.2_General Government, Currency and deposits, Principal, More than 12 to 18</v>
      </c>
      <c r="F1552" s="301" t="s">
        <v>27</v>
      </c>
      <c r="G1552" s="497" t="s">
        <v>203</v>
      </c>
      <c r="H1552" s="497" t="s">
        <v>9</v>
      </c>
      <c r="I1552" s="499" t="s">
        <v>4337</v>
      </c>
      <c r="J1552" s="463">
        <f t="shared" si="237"/>
        <v>0</v>
      </c>
      <c r="K1552" s="311" t="s">
        <v>1463</v>
      </c>
      <c r="L1552">
        <f t="shared" si="238"/>
        <v>6</v>
      </c>
      <c r="P1552" s="14">
        <f>'STable 3.2'!G13</f>
        <v>0</v>
      </c>
    </row>
    <row r="1553" spans="1:16" x14ac:dyDescent="0.2">
      <c r="A1553" s="361" t="str">
        <f>B1553&amp;"_"&amp;C1553&amp;"_"&amp;".... "&amp;D1553</f>
        <v>1552_T3.2_.... Interest (More than 12 to 18)</v>
      </c>
      <c r="B1553" s="366" t="s">
        <v>2575</v>
      </c>
      <c r="C1553" s="372" t="s">
        <v>17</v>
      </c>
      <c r="D1553" s="346" t="s">
        <v>3878</v>
      </c>
      <c r="E1553" s="500" t="str">
        <f>B1553&amp;"_"&amp;C1553&amp;"_"&amp;F1553&amp;", "&amp;G1553&amp;", "&amp;H1553&amp;", "&amp;I1553</f>
        <v>1552_T3.2_General Government, Currency and deposits, Interest, More than 12 to 18</v>
      </c>
      <c r="F1553" s="301" t="s">
        <v>27</v>
      </c>
      <c r="G1553" s="497" t="s">
        <v>203</v>
      </c>
      <c r="H1553" s="498" t="s">
        <v>10</v>
      </c>
      <c r="I1553" s="499" t="s">
        <v>4337</v>
      </c>
      <c r="J1553" s="463">
        <f t="shared" si="237"/>
        <v>0</v>
      </c>
      <c r="K1553" s="311" t="s">
        <v>1470</v>
      </c>
      <c r="L1553">
        <f t="shared" si="238"/>
        <v>6</v>
      </c>
      <c r="P1553" s="14">
        <f>'STable 3.2'!G14</f>
        <v>0</v>
      </c>
    </row>
    <row r="1554" spans="1:16" x14ac:dyDescent="0.2">
      <c r="A1554" s="361" t="str">
        <f>B1554&amp;"_"&amp;C1554&amp;"_"&amp;".. "&amp;D1554</f>
        <v>1553_T3.2_.. Debt securities (More than 12 to 18)</v>
      </c>
      <c r="B1554" s="366" t="s">
        <v>2576</v>
      </c>
      <c r="C1554" s="372" t="s">
        <v>17</v>
      </c>
      <c r="D1554" s="345" t="s">
        <v>4124</v>
      </c>
      <c r="E1554" s="500" t="str">
        <f>B1554&amp;"_"&amp;C1554&amp;"_"&amp;F1554&amp;", "&amp;G1554&amp;", "&amp;I1554</f>
        <v>1553_T3.2_General Government, Debt securities, More than 12 to 18</v>
      </c>
      <c r="F1554" s="301" t="s">
        <v>27</v>
      </c>
      <c r="G1554" s="497" t="s">
        <v>37</v>
      </c>
      <c r="H1554" s="345"/>
      <c r="I1554" s="499" t="s">
        <v>4337</v>
      </c>
      <c r="J1554" s="463">
        <f t="shared" si="237"/>
        <v>0</v>
      </c>
      <c r="K1554" s="311" t="s">
        <v>1477</v>
      </c>
      <c r="L1554">
        <f t="shared" si="238"/>
        <v>6</v>
      </c>
      <c r="P1554" s="14">
        <f>'STable 3.2'!G15</f>
        <v>0</v>
      </c>
    </row>
    <row r="1555" spans="1:16" x14ac:dyDescent="0.2">
      <c r="A1555" s="361" t="str">
        <f>B1555&amp;"_"&amp;C1555&amp;"_"&amp;".... "&amp;D1555</f>
        <v>1554_T3.2_.... Principal (More than 12 to 18)</v>
      </c>
      <c r="B1555" s="366" t="s">
        <v>2577</v>
      </c>
      <c r="C1555" s="372" t="s">
        <v>17</v>
      </c>
      <c r="D1555" s="346" t="s">
        <v>3877</v>
      </c>
      <c r="E1555" s="500" t="str">
        <f>B1555&amp;"_"&amp;C1555&amp;"_"&amp;F1555&amp;", "&amp;G1555&amp;", "&amp;H1555&amp;", "&amp;I1555</f>
        <v>1554_T3.2_General Government, Debt securities, Principal, More than 12 to 18</v>
      </c>
      <c r="F1555" s="301" t="s">
        <v>27</v>
      </c>
      <c r="G1555" s="497" t="s">
        <v>37</v>
      </c>
      <c r="H1555" s="497" t="s">
        <v>9</v>
      </c>
      <c r="I1555" s="499" t="s">
        <v>4337</v>
      </c>
      <c r="J1555" s="463">
        <f t="shared" si="237"/>
        <v>0</v>
      </c>
      <c r="K1555" s="311" t="s">
        <v>1484</v>
      </c>
      <c r="L1555">
        <f t="shared" si="238"/>
        <v>6</v>
      </c>
      <c r="P1555" s="14">
        <f>'STable 3.2'!G16</f>
        <v>0</v>
      </c>
    </row>
    <row r="1556" spans="1:16" x14ac:dyDescent="0.2">
      <c r="A1556" s="361" t="str">
        <f>B1556&amp;"_"&amp;C1556&amp;"_"&amp;".... "&amp;D1556</f>
        <v>1555_T3.2_.... Interest (More than 12 to 18)</v>
      </c>
      <c r="B1556" s="366" t="s">
        <v>2578</v>
      </c>
      <c r="C1556" s="372" t="s">
        <v>17</v>
      </c>
      <c r="D1556" s="346" t="s">
        <v>3878</v>
      </c>
      <c r="E1556" s="500" t="str">
        <f>B1556&amp;"_"&amp;C1556&amp;"_"&amp;F1556&amp;", "&amp;G1556&amp;", "&amp;H1556&amp;", "&amp;I1556</f>
        <v>1555_T3.2_General Government, Debt securities, Interest, More than 12 to 18</v>
      </c>
      <c r="F1556" s="301" t="s">
        <v>27</v>
      </c>
      <c r="G1556" s="497" t="s">
        <v>37</v>
      </c>
      <c r="H1556" s="498" t="s">
        <v>10</v>
      </c>
      <c r="I1556" s="499" t="s">
        <v>4337</v>
      </c>
      <c r="J1556" s="463">
        <f t="shared" si="237"/>
        <v>0</v>
      </c>
      <c r="K1556" s="311" t="s">
        <v>1491</v>
      </c>
      <c r="L1556">
        <f t="shared" si="238"/>
        <v>6</v>
      </c>
      <c r="P1556" s="14">
        <f>'STable 3.2'!G17</f>
        <v>0</v>
      </c>
    </row>
    <row r="1557" spans="1:16" x14ac:dyDescent="0.2">
      <c r="A1557" s="361" t="str">
        <f>B1557&amp;"_"&amp;C1557&amp;"_"&amp;".. "&amp;D1557</f>
        <v>1556_T3.2_.. Loans (More than 12 to 18)</v>
      </c>
      <c r="B1557" s="366" t="s">
        <v>2579</v>
      </c>
      <c r="C1557" s="372" t="s">
        <v>17</v>
      </c>
      <c r="D1557" s="345" t="s">
        <v>4125</v>
      </c>
      <c r="E1557" s="500" t="str">
        <f>B1557&amp;"_"&amp;C1557&amp;"_"&amp;F1557&amp;", "&amp;G1557&amp;", "&amp;I1557</f>
        <v>1556_T3.2_General Government, Loans, More than 12 to 18</v>
      </c>
      <c r="F1557" s="301" t="s">
        <v>27</v>
      </c>
      <c r="G1557" s="497" t="s">
        <v>2</v>
      </c>
      <c r="H1557" s="345"/>
      <c r="I1557" s="499" t="s">
        <v>4337</v>
      </c>
      <c r="J1557" s="463">
        <f t="shared" si="237"/>
        <v>0</v>
      </c>
      <c r="K1557" s="311" t="s">
        <v>1498</v>
      </c>
      <c r="L1557">
        <f t="shared" si="238"/>
        <v>6</v>
      </c>
      <c r="P1557" s="14">
        <f>'STable 3.2'!G18</f>
        <v>0</v>
      </c>
    </row>
    <row r="1558" spans="1:16" x14ac:dyDescent="0.2">
      <c r="A1558" s="361" t="str">
        <f>B1558&amp;"_"&amp;C1558&amp;"_"&amp;".... "&amp;D1558</f>
        <v>1557_T3.2_.... Principal (More than 12 to 18)</v>
      </c>
      <c r="B1558" s="366" t="s">
        <v>2580</v>
      </c>
      <c r="C1558" s="372" t="s">
        <v>17</v>
      </c>
      <c r="D1558" s="346" t="s">
        <v>3877</v>
      </c>
      <c r="E1558" s="500" t="str">
        <f>B1558&amp;"_"&amp;C1558&amp;"_"&amp;F1558&amp;", "&amp;G1558&amp;", "&amp;H1558&amp;", "&amp;I1558</f>
        <v>1557_T3.2_General Government, Loans, Principal, More than 12 to 18</v>
      </c>
      <c r="F1558" s="301" t="s">
        <v>27</v>
      </c>
      <c r="G1558" s="497" t="s">
        <v>2</v>
      </c>
      <c r="H1558" s="497" t="s">
        <v>9</v>
      </c>
      <c r="I1558" s="499" t="s">
        <v>4337</v>
      </c>
      <c r="J1558" s="463">
        <f t="shared" si="237"/>
        <v>0</v>
      </c>
      <c r="K1558" s="311" t="s">
        <v>1505</v>
      </c>
      <c r="L1558">
        <f t="shared" si="238"/>
        <v>6</v>
      </c>
      <c r="P1558" s="14">
        <f>'STable 3.2'!G19</f>
        <v>0</v>
      </c>
    </row>
    <row r="1559" spans="1:16" x14ac:dyDescent="0.2">
      <c r="A1559" s="361" t="str">
        <f>B1559&amp;"_"&amp;C1559&amp;"_"&amp;".... "&amp;D1559</f>
        <v>1558_T3.2_.... Interest (More than 12 to 18)</v>
      </c>
      <c r="B1559" s="366" t="s">
        <v>2581</v>
      </c>
      <c r="C1559" s="372" t="s">
        <v>17</v>
      </c>
      <c r="D1559" s="346" t="s">
        <v>3878</v>
      </c>
      <c r="E1559" s="500" t="str">
        <f>B1559&amp;"_"&amp;C1559&amp;"_"&amp;F1559&amp;", "&amp;G1559&amp;", "&amp;H1559&amp;", "&amp;I1559</f>
        <v>1558_T3.2_General Government, Loans, Interest, More than 12 to 18</v>
      </c>
      <c r="F1559" s="301" t="s">
        <v>27</v>
      </c>
      <c r="G1559" s="497" t="s">
        <v>2</v>
      </c>
      <c r="H1559" s="498" t="s">
        <v>10</v>
      </c>
      <c r="I1559" s="499" t="s">
        <v>4337</v>
      </c>
      <c r="J1559" s="463">
        <f t="shared" si="237"/>
        <v>0</v>
      </c>
      <c r="K1559" s="311" t="s">
        <v>1512</v>
      </c>
      <c r="L1559">
        <f t="shared" si="238"/>
        <v>6</v>
      </c>
      <c r="P1559" s="14">
        <f>'STable 3.2'!G20</f>
        <v>0</v>
      </c>
    </row>
    <row r="1560" spans="1:16" x14ac:dyDescent="0.2">
      <c r="A1560" s="361" t="str">
        <f>B1560&amp;"_"&amp;C1560&amp;"_"&amp;".. "&amp;D1560</f>
        <v>1559_T3.2_.. Trade credit and advances (More than 12 to 18)</v>
      </c>
      <c r="B1560" s="366" t="s">
        <v>2582</v>
      </c>
      <c r="C1560" s="372" t="s">
        <v>17</v>
      </c>
      <c r="D1560" s="345" t="s">
        <v>4126</v>
      </c>
      <c r="E1560" s="500" t="str">
        <f>B1560&amp;"_"&amp;C1560&amp;"_"&amp;F1560&amp;", "&amp;G1560&amp;", "&amp;I1560</f>
        <v>1559_T3.2_General Government, Trade credit and advances, More than 12 to 18</v>
      </c>
      <c r="F1560" s="301" t="s">
        <v>27</v>
      </c>
      <c r="G1560" s="497" t="s">
        <v>38</v>
      </c>
      <c r="H1560" s="345"/>
      <c r="I1560" s="499" t="s">
        <v>4337</v>
      </c>
      <c r="J1560" s="463">
        <f t="shared" si="237"/>
        <v>0</v>
      </c>
      <c r="K1560" s="311" t="s">
        <v>1519</v>
      </c>
      <c r="L1560">
        <f t="shared" si="238"/>
        <v>6</v>
      </c>
      <c r="P1560" s="14">
        <f>'STable 3.2'!G21</f>
        <v>0</v>
      </c>
    </row>
    <row r="1561" spans="1:16" x14ac:dyDescent="0.2">
      <c r="A1561" s="361" t="str">
        <f>B1561&amp;"_"&amp;C1561&amp;"_"&amp;".... "&amp;D1561</f>
        <v>1560_T3.2_.... Principal (More than 12 to 18)</v>
      </c>
      <c r="B1561" s="366" t="s">
        <v>2583</v>
      </c>
      <c r="C1561" s="372" t="s">
        <v>17</v>
      </c>
      <c r="D1561" s="346" t="s">
        <v>3877</v>
      </c>
      <c r="E1561" s="500" t="str">
        <f>B1561&amp;"_"&amp;C1561&amp;"_"&amp;F1561&amp;", "&amp;G1561&amp;", "&amp;H1561&amp;", "&amp;I1561</f>
        <v>1560_T3.2_General Government, Trade credit and advances, Principal, More than 12 to 18</v>
      </c>
      <c r="F1561" s="301" t="s">
        <v>27</v>
      </c>
      <c r="G1561" s="497" t="s">
        <v>38</v>
      </c>
      <c r="H1561" s="497" t="s">
        <v>9</v>
      </c>
      <c r="I1561" s="499" t="s">
        <v>4337</v>
      </c>
      <c r="J1561" s="463">
        <f t="shared" si="237"/>
        <v>0</v>
      </c>
      <c r="K1561" s="311" t="s">
        <v>1526</v>
      </c>
      <c r="L1561">
        <f t="shared" si="238"/>
        <v>6</v>
      </c>
      <c r="P1561" s="14">
        <f>'STable 3.2'!G22</f>
        <v>0</v>
      </c>
    </row>
    <row r="1562" spans="1:16" x14ac:dyDescent="0.2">
      <c r="A1562" s="361" t="str">
        <f>B1562&amp;"_"&amp;C1562&amp;"_"&amp;".... "&amp;D1562</f>
        <v>1561_T3.2_.... Interest (More than 12 to 18)</v>
      </c>
      <c r="B1562" s="366" t="s">
        <v>2584</v>
      </c>
      <c r="C1562" s="372" t="s">
        <v>17</v>
      </c>
      <c r="D1562" s="346" t="s">
        <v>3878</v>
      </c>
      <c r="E1562" s="500" t="str">
        <f>B1562&amp;"_"&amp;C1562&amp;"_"&amp;F1562&amp;", "&amp;G1562&amp;", "&amp;H1562&amp;", "&amp;I1562</f>
        <v>1561_T3.2_General Government, Trade credit and advances, Interest, More than 12 to 18</v>
      </c>
      <c r="F1562" s="301" t="s">
        <v>27</v>
      </c>
      <c r="G1562" s="497" t="s">
        <v>38</v>
      </c>
      <c r="H1562" s="498" t="s">
        <v>10</v>
      </c>
      <c r="I1562" s="499" t="s">
        <v>4337</v>
      </c>
      <c r="J1562" s="463">
        <f t="shared" si="237"/>
        <v>0</v>
      </c>
      <c r="K1562" s="311" t="s">
        <v>1533</v>
      </c>
      <c r="L1562">
        <f t="shared" si="238"/>
        <v>6</v>
      </c>
      <c r="P1562" s="14">
        <f>'STable 3.2'!G23</f>
        <v>0</v>
      </c>
    </row>
    <row r="1563" spans="1:16" x14ac:dyDescent="0.2">
      <c r="A1563" s="361" t="str">
        <f>B1563&amp;"_"&amp;C1563&amp;"_"&amp;".. "&amp;D1563</f>
        <v>1562_T3.2_.. Other debt liabilities 3/ 4/ (More than 12 to 18)</v>
      </c>
      <c r="B1563" s="366" t="s">
        <v>2585</v>
      </c>
      <c r="C1563" s="372" t="s">
        <v>17</v>
      </c>
      <c r="D1563" s="345" t="s">
        <v>4127</v>
      </c>
      <c r="E1563" s="500" t="str">
        <f>B1563&amp;"_"&amp;C1563&amp;"_"&amp;F1563&amp;", "&amp;G1563&amp;", "&amp;I1563</f>
        <v>1562_T3.2_General Government, Other debt liabilities, More than 12 to 18</v>
      </c>
      <c r="F1563" s="301" t="s">
        <v>27</v>
      </c>
      <c r="G1563" s="497" t="s">
        <v>4329</v>
      </c>
      <c r="H1563" s="345"/>
      <c r="I1563" s="499" t="s">
        <v>4337</v>
      </c>
      <c r="J1563" s="463">
        <f t="shared" si="237"/>
        <v>0</v>
      </c>
      <c r="K1563" s="311" t="s">
        <v>1540</v>
      </c>
      <c r="L1563">
        <f t="shared" si="238"/>
        <v>6</v>
      </c>
      <c r="P1563" s="14">
        <f>'STable 3.2'!G24</f>
        <v>0</v>
      </c>
    </row>
    <row r="1564" spans="1:16" x14ac:dyDescent="0.2">
      <c r="A1564" s="361" t="str">
        <f>B1564&amp;"_"&amp;C1564&amp;"_"&amp;".... "&amp;D1564</f>
        <v>1563_T3.2_.... Principal (More than 12 to 18)</v>
      </c>
      <c r="B1564" s="366" t="s">
        <v>2586</v>
      </c>
      <c r="C1564" s="372" t="s">
        <v>17</v>
      </c>
      <c r="D1564" s="346" t="s">
        <v>3877</v>
      </c>
      <c r="E1564" s="500" t="str">
        <f>B1564&amp;"_"&amp;C1564&amp;"_"&amp;F1564&amp;", "&amp;G1564&amp;", "&amp;H1564&amp;", "&amp;I1564</f>
        <v>1563_T3.2_General Government, Other debt liabilities, Principal, More than 12 to 18</v>
      </c>
      <c r="F1564" s="301" t="s">
        <v>27</v>
      </c>
      <c r="G1564" s="497" t="s">
        <v>4329</v>
      </c>
      <c r="H1564" s="497" t="s">
        <v>9</v>
      </c>
      <c r="I1564" s="499" t="s">
        <v>4337</v>
      </c>
      <c r="J1564" s="463">
        <f t="shared" si="237"/>
        <v>0</v>
      </c>
      <c r="K1564" s="311" t="s">
        <v>1547</v>
      </c>
      <c r="L1564">
        <f t="shared" si="238"/>
        <v>6</v>
      </c>
      <c r="P1564" s="14">
        <f>'STable 3.2'!G25</f>
        <v>0</v>
      </c>
    </row>
    <row r="1565" spans="1:16" x14ac:dyDescent="0.2">
      <c r="A1565" s="361" t="str">
        <f>B1565&amp;"_"&amp;C1565&amp;"_"&amp;".... "&amp;D1565</f>
        <v>1564_T3.2_.... Interest (More than 12 to 18)</v>
      </c>
      <c r="B1565" s="366" t="s">
        <v>2587</v>
      </c>
      <c r="C1565" s="372" t="s">
        <v>17</v>
      </c>
      <c r="D1565" s="346" t="s">
        <v>3878</v>
      </c>
      <c r="E1565" s="500" t="str">
        <f>B1565&amp;"_"&amp;C1565&amp;"_"&amp;F1565&amp;", "&amp;G1565&amp;", "&amp;H1565&amp;", "&amp;I1565</f>
        <v>1564_T3.2_General Government, Other debt liabilities, Interest, More than 12 to 18</v>
      </c>
      <c r="F1565" s="301" t="s">
        <v>27</v>
      </c>
      <c r="G1565" s="497" t="s">
        <v>4329</v>
      </c>
      <c r="H1565" s="498" t="s">
        <v>10</v>
      </c>
      <c r="I1565" s="499" t="s">
        <v>4337</v>
      </c>
      <c r="J1565" s="463">
        <f t="shared" si="237"/>
        <v>0</v>
      </c>
      <c r="K1565" s="311" t="s">
        <v>1554</v>
      </c>
      <c r="L1565">
        <f t="shared" si="238"/>
        <v>6</v>
      </c>
      <c r="P1565" s="14">
        <f>'STable 3.2'!G26</f>
        <v>0</v>
      </c>
    </row>
    <row r="1566" spans="1:16" x14ac:dyDescent="0.2">
      <c r="A1566" s="361" t="str">
        <f>B1566&amp;"_"&amp;C1566&amp;"_"&amp;D1566</f>
        <v>1565_T3.2_Central Bank (More than 12 to 18)</v>
      </c>
      <c r="B1566" s="366" t="s">
        <v>2588</v>
      </c>
      <c r="C1566" s="372" t="s">
        <v>17</v>
      </c>
      <c r="D1566" s="301" t="s">
        <v>4128</v>
      </c>
      <c r="E1566" s="500" t="str">
        <f>B1566&amp;"_"&amp;C1566&amp;"_"&amp;F1566&amp;", "&amp;I1566</f>
        <v>1565_T3.2_Central Bank, More than 12 to 18</v>
      </c>
      <c r="F1566" s="301" t="s">
        <v>55</v>
      </c>
      <c r="G1566" s="301"/>
      <c r="H1566" s="301"/>
      <c r="I1566" s="499" t="s">
        <v>4337</v>
      </c>
      <c r="J1566" s="463">
        <f t="shared" si="237"/>
        <v>0</v>
      </c>
      <c r="K1566" s="311" t="s">
        <v>1561</v>
      </c>
      <c r="L1566">
        <f t="shared" si="238"/>
        <v>6</v>
      </c>
      <c r="P1566" s="14">
        <f>'STable 3.2'!G27</f>
        <v>0</v>
      </c>
    </row>
    <row r="1567" spans="1:16" x14ac:dyDescent="0.2">
      <c r="A1567" s="361" t="str">
        <f>B1567&amp;"_"&amp;C1567&amp;"_"&amp;".. "&amp;D1567</f>
        <v>1566_T3.2_.. Special drawing rights (allocations) * (More than 12 to 18)</v>
      </c>
      <c r="B1567" s="366" t="s">
        <v>2589</v>
      </c>
      <c r="C1567" s="372" t="s">
        <v>17</v>
      </c>
      <c r="D1567" s="345" t="s">
        <v>4301</v>
      </c>
      <c r="E1567" s="500" t="str">
        <f>B1567&amp;"_"&amp;C1567&amp;"_"&amp;F1567&amp;", "&amp;G1567&amp;", "&amp;I1567</f>
        <v>1566_T3.2_Central Bank, Special drawing rights (allocations), More than 12 to 18</v>
      </c>
      <c r="F1567" s="301" t="s">
        <v>55</v>
      </c>
      <c r="G1567" s="497" t="s">
        <v>4330</v>
      </c>
      <c r="H1567" s="301"/>
      <c r="I1567" s="499" t="s">
        <v>4337</v>
      </c>
      <c r="J1567" s="463">
        <f t="shared" si="237"/>
        <v>0</v>
      </c>
      <c r="K1567" s="311" t="s">
        <v>1568</v>
      </c>
      <c r="L1567">
        <f t="shared" si="238"/>
        <v>6</v>
      </c>
      <c r="P1567" s="14">
        <f>'STable 3.2'!G28</f>
        <v>0</v>
      </c>
    </row>
    <row r="1568" spans="1:16" x14ac:dyDescent="0.2">
      <c r="A1568" s="361" t="str">
        <f>B1568&amp;"_"&amp;C1568&amp;"_"&amp;".... "&amp;D1568</f>
        <v>1567_T3.2_.... Principal (More than 12 to 18)</v>
      </c>
      <c r="B1568" s="366" t="s">
        <v>2590</v>
      </c>
      <c r="C1568" s="372" t="s">
        <v>17</v>
      </c>
      <c r="D1568" s="346" t="s">
        <v>3877</v>
      </c>
      <c r="E1568" s="500" t="str">
        <f>B1568&amp;"_"&amp;C1568&amp;"_"&amp;F1568&amp;", "&amp;G1568&amp;", "&amp;H1568&amp;", "&amp;I1568</f>
        <v>1567_T3.2_Central Bank, Special drawing rights (allocations), Principal, More than 12 to 18</v>
      </c>
      <c r="F1568" s="301" t="s">
        <v>55</v>
      </c>
      <c r="G1568" s="497" t="s">
        <v>4330</v>
      </c>
      <c r="H1568" s="497" t="s">
        <v>9</v>
      </c>
      <c r="I1568" s="499" t="s">
        <v>4337</v>
      </c>
      <c r="J1568" s="463">
        <f t="shared" si="237"/>
        <v>0</v>
      </c>
      <c r="K1568" s="311" t="s">
        <v>1575</v>
      </c>
      <c r="L1568">
        <f t="shared" si="238"/>
        <v>6</v>
      </c>
      <c r="P1568" s="14">
        <f>'STable 3.2'!G29</f>
        <v>0</v>
      </c>
    </row>
    <row r="1569" spans="1:16" x14ac:dyDescent="0.2">
      <c r="A1569" s="361" t="str">
        <f>B1569&amp;"_"&amp;C1569&amp;"_"&amp;".... "&amp;D1569</f>
        <v>1568_T3.2_.... Interest (More than 12 to 18)</v>
      </c>
      <c r="B1569" s="366" t="s">
        <v>2591</v>
      </c>
      <c r="C1569" s="372" t="s">
        <v>17</v>
      </c>
      <c r="D1569" s="346" t="s">
        <v>3878</v>
      </c>
      <c r="E1569" s="500" t="str">
        <f>B1569&amp;"_"&amp;C1569&amp;"_"&amp;F1569&amp;", "&amp;G1569&amp;", "&amp;H1569&amp;", "&amp;I1569</f>
        <v>1568_T3.2_Central Bank, Special drawing rights (allocations), Interest, More than 12 to 18</v>
      </c>
      <c r="F1569" s="301" t="s">
        <v>55</v>
      </c>
      <c r="G1569" s="497" t="s">
        <v>4330</v>
      </c>
      <c r="H1569" s="498" t="s">
        <v>10</v>
      </c>
      <c r="I1569" s="499" t="s">
        <v>4337</v>
      </c>
      <c r="J1569" s="463">
        <f t="shared" si="237"/>
        <v>0</v>
      </c>
      <c r="K1569" s="311" t="s">
        <v>1582</v>
      </c>
      <c r="L1569">
        <f t="shared" si="238"/>
        <v>6</v>
      </c>
      <c r="P1569" s="14">
        <f>'STable 3.2'!G30</f>
        <v>0</v>
      </c>
    </row>
    <row r="1570" spans="1:16" x14ac:dyDescent="0.2">
      <c r="A1570" s="361" t="str">
        <f>B1570&amp;"_"&amp;C1570&amp;"_"&amp;".. "&amp;D1570</f>
        <v>1569_T3.2_.. Currency and deposits (More than 12 to 18)</v>
      </c>
      <c r="B1570" s="366" t="s">
        <v>2592</v>
      </c>
      <c r="C1570" s="372" t="s">
        <v>17</v>
      </c>
      <c r="D1570" s="345" t="s">
        <v>4123</v>
      </c>
      <c r="E1570" s="500" t="str">
        <f>B1570&amp;"_"&amp;C1570&amp;"_"&amp;F1570&amp;", "&amp;G1570&amp;", "&amp;I1570</f>
        <v>1569_T3.2_Central Bank, Currency and deposits, More than 12 to 18</v>
      </c>
      <c r="F1570" s="301" t="s">
        <v>55</v>
      </c>
      <c r="G1570" s="497" t="s">
        <v>203</v>
      </c>
      <c r="H1570" s="345"/>
      <c r="I1570" s="499" t="s">
        <v>4337</v>
      </c>
      <c r="J1570" s="463">
        <f t="shared" si="237"/>
        <v>0</v>
      </c>
      <c r="K1570" s="311" t="s">
        <v>1589</v>
      </c>
      <c r="L1570">
        <f t="shared" si="238"/>
        <v>6</v>
      </c>
      <c r="P1570" s="14">
        <f>'STable 3.2'!G31</f>
        <v>0</v>
      </c>
    </row>
    <row r="1571" spans="1:16" x14ac:dyDescent="0.2">
      <c r="A1571" s="361" t="str">
        <f>B1571&amp;"_"&amp;C1571&amp;"_"&amp;".... "&amp;D1571</f>
        <v>1570_T3.2_.... Principal (More than 12 to 18)</v>
      </c>
      <c r="B1571" s="366" t="s">
        <v>2593</v>
      </c>
      <c r="C1571" s="372" t="s">
        <v>17</v>
      </c>
      <c r="D1571" s="346" t="s">
        <v>3877</v>
      </c>
      <c r="E1571" s="500" t="str">
        <f>B1571&amp;"_"&amp;C1571&amp;"_"&amp;F1571&amp;", "&amp;G1571&amp;", "&amp;H1571&amp;", "&amp;I1571</f>
        <v>1570_T3.2_Central Bank, Currency and deposits, Principal, More than 12 to 18</v>
      </c>
      <c r="F1571" s="301" t="s">
        <v>55</v>
      </c>
      <c r="G1571" s="497" t="s">
        <v>203</v>
      </c>
      <c r="H1571" s="497" t="s">
        <v>9</v>
      </c>
      <c r="I1571" s="499" t="s">
        <v>4337</v>
      </c>
      <c r="J1571" s="463">
        <f t="shared" si="237"/>
        <v>0</v>
      </c>
      <c r="K1571" s="311" t="s">
        <v>1596</v>
      </c>
      <c r="L1571">
        <f t="shared" si="238"/>
        <v>6</v>
      </c>
      <c r="P1571" s="14">
        <f>'STable 3.2'!G32</f>
        <v>0</v>
      </c>
    </row>
    <row r="1572" spans="1:16" x14ac:dyDescent="0.2">
      <c r="A1572" s="361" t="str">
        <f>B1572&amp;"_"&amp;C1572&amp;"_"&amp;".... "&amp;D1572</f>
        <v>1571_T3.2_.... Interest (More than 12 to 18)</v>
      </c>
      <c r="B1572" s="366" t="s">
        <v>2594</v>
      </c>
      <c r="C1572" s="372" t="s">
        <v>17</v>
      </c>
      <c r="D1572" s="346" t="s">
        <v>3878</v>
      </c>
      <c r="E1572" s="500" t="str">
        <f>B1572&amp;"_"&amp;C1572&amp;"_"&amp;F1572&amp;", "&amp;G1572&amp;", "&amp;H1572&amp;", "&amp;I1572</f>
        <v>1571_T3.2_Central Bank, Currency and deposits, Interest, More than 12 to 18</v>
      </c>
      <c r="F1572" s="301" t="s">
        <v>55</v>
      </c>
      <c r="G1572" s="497" t="s">
        <v>203</v>
      </c>
      <c r="H1572" s="498" t="s">
        <v>10</v>
      </c>
      <c r="I1572" s="499" t="s">
        <v>4337</v>
      </c>
      <c r="J1572" s="463">
        <f t="shared" si="237"/>
        <v>0</v>
      </c>
      <c r="K1572" s="311" t="s">
        <v>1603</v>
      </c>
      <c r="L1572">
        <f t="shared" si="238"/>
        <v>6</v>
      </c>
      <c r="P1572" s="14">
        <f>'STable 3.2'!G33</f>
        <v>0</v>
      </c>
    </row>
    <row r="1573" spans="1:16" x14ac:dyDescent="0.2">
      <c r="A1573" s="361" t="str">
        <f>B1573&amp;"_"&amp;C1573&amp;"_"&amp;".. "&amp;D1573</f>
        <v>1572_T3.2_.. Debt securities (More than 12 to 18)</v>
      </c>
      <c r="B1573" s="366" t="s">
        <v>2595</v>
      </c>
      <c r="C1573" s="372" t="s">
        <v>17</v>
      </c>
      <c r="D1573" s="345" t="s">
        <v>4124</v>
      </c>
      <c r="E1573" s="500" t="str">
        <f>B1573&amp;"_"&amp;C1573&amp;"_"&amp;F1573&amp;", "&amp;G1573&amp;", "&amp;I1573</f>
        <v>1572_T3.2_Central Bank, Debt securities, More than 12 to 18</v>
      </c>
      <c r="F1573" s="301" t="s">
        <v>55</v>
      </c>
      <c r="G1573" s="497" t="s">
        <v>37</v>
      </c>
      <c r="H1573" s="345"/>
      <c r="I1573" s="499" t="s">
        <v>4337</v>
      </c>
      <c r="J1573" s="463">
        <f t="shared" si="237"/>
        <v>0</v>
      </c>
      <c r="K1573" s="311" t="s">
        <v>1610</v>
      </c>
      <c r="L1573">
        <f t="shared" si="238"/>
        <v>6</v>
      </c>
      <c r="P1573" s="14">
        <f>'STable 3.2'!G34</f>
        <v>0</v>
      </c>
    </row>
    <row r="1574" spans="1:16" x14ac:dyDescent="0.2">
      <c r="A1574" s="361" t="str">
        <f>B1574&amp;"_"&amp;C1574&amp;"_"&amp;".... "&amp;D1574</f>
        <v>1573_T3.2_.... Principal (More than 12 to 18)</v>
      </c>
      <c r="B1574" s="366" t="s">
        <v>2596</v>
      </c>
      <c r="C1574" s="372" t="s">
        <v>17</v>
      </c>
      <c r="D1574" s="346" t="s">
        <v>3877</v>
      </c>
      <c r="E1574" s="500" t="str">
        <f>B1574&amp;"_"&amp;C1574&amp;"_"&amp;F1574&amp;", "&amp;G1574&amp;", "&amp;H1574&amp;", "&amp;I1574</f>
        <v>1573_T3.2_Central Bank, Debt securities, Principal, More than 12 to 18</v>
      </c>
      <c r="F1574" s="301" t="s">
        <v>55</v>
      </c>
      <c r="G1574" s="497" t="s">
        <v>37</v>
      </c>
      <c r="H1574" s="497" t="s">
        <v>9</v>
      </c>
      <c r="I1574" s="499" t="s">
        <v>4337</v>
      </c>
      <c r="J1574" s="463">
        <f t="shared" si="237"/>
        <v>0</v>
      </c>
      <c r="K1574" s="311" t="s">
        <v>1617</v>
      </c>
      <c r="L1574">
        <f t="shared" si="238"/>
        <v>6</v>
      </c>
      <c r="P1574" s="14">
        <f>'STable 3.2'!G35</f>
        <v>0</v>
      </c>
    </row>
    <row r="1575" spans="1:16" x14ac:dyDescent="0.2">
      <c r="A1575" s="361" t="str">
        <f>B1575&amp;"_"&amp;C1575&amp;"_"&amp;".... "&amp;D1575</f>
        <v>1574_T3.2_.... Interest (More than 12 to 18)</v>
      </c>
      <c r="B1575" s="366" t="s">
        <v>2597</v>
      </c>
      <c r="C1575" s="372" t="s">
        <v>17</v>
      </c>
      <c r="D1575" s="346" t="s">
        <v>3878</v>
      </c>
      <c r="E1575" s="500" t="str">
        <f>B1575&amp;"_"&amp;C1575&amp;"_"&amp;F1575&amp;", "&amp;G1575&amp;", "&amp;H1575&amp;", "&amp;I1575</f>
        <v>1574_T3.2_Central Bank, Debt securities, Interest, More than 12 to 18</v>
      </c>
      <c r="F1575" s="301" t="s">
        <v>55</v>
      </c>
      <c r="G1575" s="497" t="s">
        <v>37</v>
      </c>
      <c r="H1575" s="498" t="s">
        <v>10</v>
      </c>
      <c r="I1575" s="499" t="s">
        <v>4337</v>
      </c>
      <c r="J1575" s="463">
        <f t="shared" si="237"/>
        <v>0</v>
      </c>
      <c r="K1575" s="311" t="s">
        <v>1624</v>
      </c>
      <c r="L1575">
        <f t="shared" si="238"/>
        <v>6</v>
      </c>
      <c r="P1575" s="14">
        <f>'STable 3.2'!G36</f>
        <v>0</v>
      </c>
    </row>
    <row r="1576" spans="1:16" x14ac:dyDescent="0.2">
      <c r="A1576" s="361" t="str">
        <f>B1576&amp;"_"&amp;C1576&amp;"_"&amp;".. "&amp;D1576</f>
        <v>1575_T3.2_.. Loans (More than 12 to 18)</v>
      </c>
      <c r="B1576" s="366" t="s">
        <v>2598</v>
      </c>
      <c r="C1576" s="372" t="s">
        <v>17</v>
      </c>
      <c r="D1576" s="345" t="s">
        <v>4125</v>
      </c>
      <c r="E1576" s="500" t="str">
        <f>B1576&amp;"_"&amp;C1576&amp;"_"&amp;F1576&amp;", "&amp;G1576&amp;", "&amp;I1576</f>
        <v>1575_T3.2_Central Bank, Loans, More than 12 to 18</v>
      </c>
      <c r="F1576" s="301" t="s">
        <v>55</v>
      </c>
      <c r="G1576" s="497" t="s">
        <v>2</v>
      </c>
      <c r="H1576" s="345"/>
      <c r="I1576" s="499" t="s">
        <v>4337</v>
      </c>
      <c r="J1576" s="463">
        <f t="shared" si="237"/>
        <v>0</v>
      </c>
      <c r="K1576" s="311" t="s">
        <v>1631</v>
      </c>
      <c r="L1576">
        <f t="shared" si="238"/>
        <v>6</v>
      </c>
      <c r="P1576" s="14">
        <f>'STable 3.2'!G37</f>
        <v>0</v>
      </c>
    </row>
    <row r="1577" spans="1:16" x14ac:dyDescent="0.2">
      <c r="A1577" s="361" t="str">
        <f>B1577&amp;"_"&amp;C1577&amp;"_"&amp;".... "&amp;D1577</f>
        <v>1576_T3.2_.... Principal (More than 12 to 18)</v>
      </c>
      <c r="B1577" s="366" t="s">
        <v>2599</v>
      </c>
      <c r="C1577" s="372" t="s">
        <v>17</v>
      </c>
      <c r="D1577" s="346" t="s">
        <v>3877</v>
      </c>
      <c r="E1577" s="500" t="str">
        <f>B1577&amp;"_"&amp;C1577&amp;"_"&amp;F1577&amp;", "&amp;G1577&amp;", "&amp;H1577&amp;", "&amp;I1577</f>
        <v>1576_T3.2_Central Bank, Loans, Principal, More than 12 to 18</v>
      </c>
      <c r="F1577" s="301" t="s">
        <v>55</v>
      </c>
      <c r="G1577" s="497" t="s">
        <v>2</v>
      </c>
      <c r="H1577" s="497" t="s">
        <v>9</v>
      </c>
      <c r="I1577" s="499" t="s">
        <v>4337</v>
      </c>
      <c r="J1577" s="463">
        <f t="shared" si="237"/>
        <v>0</v>
      </c>
      <c r="K1577" s="311" t="s">
        <v>1638</v>
      </c>
      <c r="L1577">
        <f t="shared" si="238"/>
        <v>6</v>
      </c>
      <c r="P1577" s="14">
        <f>'STable 3.2'!G38</f>
        <v>0</v>
      </c>
    </row>
    <row r="1578" spans="1:16" x14ac:dyDescent="0.2">
      <c r="A1578" s="361" t="str">
        <f>B1578&amp;"_"&amp;C1578&amp;"_"&amp;".... "&amp;D1578</f>
        <v>1577_T3.2_.... Interest (More than 12 to 18)</v>
      </c>
      <c r="B1578" s="366" t="s">
        <v>2600</v>
      </c>
      <c r="C1578" s="372" t="s">
        <v>17</v>
      </c>
      <c r="D1578" s="346" t="s">
        <v>3878</v>
      </c>
      <c r="E1578" s="500" t="str">
        <f>B1578&amp;"_"&amp;C1578&amp;"_"&amp;F1578&amp;", "&amp;G1578&amp;", "&amp;H1578&amp;", "&amp;I1578</f>
        <v>1577_T3.2_Central Bank, Loans, Interest, More than 12 to 18</v>
      </c>
      <c r="F1578" s="301" t="s">
        <v>55</v>
      </c>
      <c r="G1578" s="497" t="s">
        <v>2</v>
      </c>
      <c r="H1578" s="498" t="s">
        <v>10</v>
      </c>
      <c r="I1578" s="499" t="s">
        <v>4337</v>
      </c>
      <c r="J1578" s="463">
        <f t="shared" si="237"/>
        <v>0</v>
      </c>
      <c r="K1578" s="311" t="s">
        <v>1645</v>
      </c>
      <c r="L1578">
        <f t="shared" si="238"/>
        <v>6</v>
      </c>
      <c r="P1578" s="14">
        <f>'STable 3.2'!G39</f>
        <v>0</v>
      </c>
    </row>
    <row r="1579" spans="1:16" x14ac:dyDescent="0.2">
      <c r="A1579" s="361" t="str">
        <f>B1579&amp;"_"&amp;C1579&amp;"_"&amp;".. "&amp;D1579</f>
        <v>1578_T3.2_.. Trade credit and advances (More than 12 to 18)</v>
      </c>
      <c r="B1579" s="366" t="s">
        <v>2601</v>
      </c>
      <c r="C1579" s="372" t="s">
        <v>17</v>
      </c>
      <c r="D1579" s="345" t="s">
        <v>4126</v>
      </c>
      <c r="E1579" s="500" t="str">
        <f>B1579&amp;"_"&amp;C1579&amp;"_"&amp;F1579&amp;", "&amp;G1579&amp;", "&amp;I1579</f>
        <v>1578_T3.2_Central Bank, Trade credit and advances, More than 12 to 18</v>
      </c>
      <c r="F1579" s="301" t="s">
        <v>55</v>
      </c>
      <c r="G1579" s="497" t="s">
        <v>38</v>
      </c>
      <c r="H1579" s="345"/>
      <c r="I1579" s="499" t="s">
        <v>4337</v>
      </c>
      <c r="J1579" s="463">
        <f t="shared" si="237"/>
        <v>0</v>
      </c>
      <c r="K1579" s="311" t="s">
        <v>1652</v>
      </c>
      <c r="L1579">
        <f t="shared" si="238"/>
        <v>6</v>
      </c>
      <c r="P1579" s="14">
        <f>'STable 3.2'!G40</f>
        <v>0</v>
      </c>
    </row>
    <row r="1580" spans="1:16" x14ac:dyDescent="0.2">
      <c r="A1580" s="361" t="str">
        <f>B1580&amp;"_"&amp;C1580&amp;"_"&amp;".... "&amp;D1580</f>
        <v>1579_T3.2_.... Principal (More than 12 to 18)</v>
      </c>
      <c r="B1580" s="366" t="s">
        <v>2602</v>
      </c>
      <c r="C1580" s="372" t="s">
        <v>17</v>
      </c>
      <c r="D1580" s="346" t="s">
        <v>3877</v>
      </c>
      <c r="E1580" s="500" t="str">
        <f>B1580&amp;"_"&amp;C1580&amp;"_"&amp;F1580&amp;", "&amp;G1580&amp;", "&amp;H1580&amp;", "&amp;I1580</f>
        <v>1579_T3.2_Central Bank, Trade credit and advances, Principal, More than 12 to 18</v>
      </c>
      <c r="F1580" s="301" t="s">
        <v>55</v>
      </c>
      <c r="G1580" s="497" t="s">
        <v>38</v>
      </c>
      <c r="H1580" s="497" t="s">
        <v>9</v>
      </c>
      <c r="I1580" s="499" t="s">
        <v>4337</v>
      </c>
      <c r="J1580" s="463">
        <f t="shared" si="237"/>
        <v>0</v>
      </c>
      <c r="K1580" s="311" t="s">
        <v>1659</v>
      </c>
      <c r="L1580">
        <f t="shared" si="238"/>
        <v>6</v>
      </c>
      <c r="P1580" s="14">
        <f>'STable 3.2'!G41</f>
        <v>0</v>
      </c>
    </row>
    <row r="1581" spans="1:16" x14ac:dyDescent="0.2">
      <c r="A1581" s="361" t="str">
        <f>B1581&amp;"_"&amp;C1581&amp;"_"&amp;".... "&amp;D1581</f>
        <v>1580_T3.2_.... Interest (More than 12 to 18)</v>
      </c>
      <c r="B1581" s="366" t="s">
        <v>2603</v>
      </c>
      <c r="C1581" s="372" t="s">
        <v>17</v>
      </c>
      <c r="D1581" s="346" t="s">
        <v>3878</v>
      </c>
      <c r="E1581" s="500" t="str">
        <f>B1581&amp;"_"&amp;C1581&amp;"_"&amp;F1581&amp;", "&amp;G1581&amp;", "&amp;H1581&amp;", "&amp;I1581</f>
        <v>1580_T3.2_Central Bank, Trade credit and advances, Interest, More than 12 to 18</v>
      </c>
      <c r="F1581" s="301" t="s">
        <v>55</v>
      </c>
      <c r="G1581" s="497" t="s">
        <v>38</v>
      </c>
      <c r="H1581" s="498" t="s">
        <v>10</v>
      </c>
      <c r="I1581" s="499" t="s">
        <v>4337</v>
      </c>
      <c r="J1581" s="463">
        <f t="shared" si="237"/>
        <v>0</v>
      </c>
      <c r="K1581" s="311" t="s">
        <v>1666</v>
      </c>
      <c r="L1581">
        <f t="shared" si="238"/>
        <v>6</v>
      </c>
      <c r="P1581" s="14">
        <f>'STable 3.2'!G42</f>
        <v>0</v>
      </c>
    </row>
    <row r="1582" spans="1:16" x14ac:dyDescent="0.2">
      <c r="A1582" s="361" t="str">
        <f>B1582&amp;"_"&amp;C1582&amp;"_"&amp;".. "&amp;D1582</f>
        <v>1581_T3.2_.. Other debt liabilities 3/ 4/ (More than 12 to 18)</v>
      </c>
      <c r="B1582" s="366" t="s">
        <v>2604</v>
      </c>
      <c r="C1582" s="372" t="s">
        <v>17</v>
      </c>
      <c r="D1582" s="345" t="s">
        <v>4127</v>
      </c>
      <c r="E1582" s="500" t="str">
        <f>B1582&amp;"_"&amp;C1582&amp;"_"&amp;F1582&amp;", "&amp;G1582&amp;", "&amp;I1582</f>
        <v>1581_T3.2_Central Bank, Other debt liabilities, More than 12 to 18</v>
      </c>
      <c r="F1582" s="301" t="s">
        <v>55</v>
      </c>
      <c r="G1582" s="497" t="s">
        <v>4329</v>
      </c>
      <c r="H1582" s="345"/>
      <c r="I1582" s="499" t="s">
        <v>4337</v>
      </c>
      <c r="J1582" s="463">
        <f t="shared" si="237"/>
        <v>0</v>
      </c>
      <c r="K1582" s="311" t="s">
        <v>1673</v>
      </c>
      <c r="L1582">
        <f t="shared" si="238"/>
        <v>6</v>
      </c>
      <c r="P1582" s="14">
        <f>'STable 3.2'!G43</f>
        <v>0</v>
      </c>
    </row>
    <row r="1583" spans="1:16" x14ac:dyDescent="0.2">
      <c r="A1583" s="361" t="str">
        <f>B1583&amp;"_"&amp;C1583&amp;"_"&amp;".... "&amp;D1583</f>
        <v>1582_T3.2_.... Principal (More than 12 to 18)</v>
      </c>
      <c r="B1583" s="366" t="s">
        <v>2605</v>
      </c>
      <c r="C1583" s="372" t="s">
        <v>17</v>
      </c>
      <c r="D1583" s="346" t="s">
        <v>3877</v>
      </c>
      <c r="E1583" s="500" t="str">
        <f>B1583&amp;"_"&amp;C1583&amp;"_"&amp;F1583&amp;", "&amp;G1583&amp;", "&amp;H1583&amp;", "&amp;I1583</f>
        <v>1582_T3.2_Central Bank, Other debt liabilities, Principal, More than 12 to 18</v>
      </c>
      <c r="F1583" s="301" t="s">
        <v>55</v>
      </c>
      <c r="G1583" s="497" t="s">
        <v>4329</v>
      </c>
      <c r="H1583" s="497" t="s">
        <v>9</v>
      </c>
      <c r="I1583" s="499" t="s">
        <v>4337</v>
      </c>
      <c r="J1583" s="463">
        <f t="shared" si="237"/>
        <v>0</v>
      </c>
      <c r="K1583" s="311" t="s">
        <v>1680</v>
      </c>
      <c r="L1583">
        <f t="shared" si="238"/>
        <v>6</v>
      </c>
      <c r="P1583" s="14">
        <f>'STable 3.2'!G44</f>
        <v>0</v>
      </c>
    </row>
    <row r="1584" spans="1:16" x14ac:dyDescent="0.2">
      <c r="A1584" s="361" t="str">
        <f>B1584&amp;"_"&amp;C1584&amp;"_"&amp;".... "&amp;D1584</f>
        <v>1583_T3.2_.... Interest (More than 12 to 18)</v>
      </c>
      <c r="B1584" s="366" t="s">
        <v>2606</v>
      </c>
      <c r="C1584" s="372" t="s">
        <v>17</v>
      </c>
      <c r="D1584" s="346" t="s">
        <v>3878</v>
      </c>
      <c r="E1584" s="500" t="str">
        <f>B1584&amp;"_"&amp;C1584&amp;"_"&amp;F1584&amp;", "&amp;G1584&amp;", "&amp;H1584&amp;", "&amp;I1584</f>
        <v>1583_T3.2_Central Bank, Other debt liabilities, Interest, More than 12 to 18</v>
      </c>
      <c r="F1584" s="301" t="s">
        <v>55</v>
      </c>
      <c r="G1584" s="497" t="s">
        <v>4329</v>
      </c>
      <c r="H1584" s="498" t="s">
        <v>10</v>
      </c>
      <c r="I1584" s="499" t="s">
        <v>4337</v>
      </c>
      <c r="J1584" s="463">
        <f t="shared" si="237"/>
        <v>0</v>
      </c>
      <c r="K1584" s="311" t="s">
        <v>1687</v>
      </c>
      <c r="L1584">
        <f t="shared" si="238"/>
        <v>6</v>
      </c>
      <c r="P1584" s="14">
        <f>'STable 3.2'!G45</f>
        <v>0</v>
      </c>
    </row>
    <row r="1585" spans="1:16" x14ac:dyDescent="0.2">
      <c r="A1585" s="361" t="str">
        <f>B1585&amp;"_"&amp;C1585&amp;"_"&amp;D1585</f>
        <v>1584_T3.2_Deposit-Taking Corporations, except the Central Bank (More than 12 to 18)</v>
      </c>
      <c r="B1585" s="366" t="s">
        <v>2607</v>
      </c>
      <c r="C1585" s="372" t="s">
        <v>17</v>
      </c>
      <c r="D1585" s="347" t="s">
        <v>3881</v>
      </c>
      <c r="E1585" s="500" t="str">
        <f>B1585&amp;"_"&amp;C1585&amp;"_"&amp;F1585&amp;", "&amp;I1585</f>
        <v>1584_T3.2_Deposit-Taking Corporations, except the Central Bank, More than 12 to 18</v>
      </c>
      <c r="F1585" s="347" t="s">
        <v>56</v>
      </c>
      <c r="G1585" s="347"/>
      <c r="H1585" s="347"/>
      <c r="I1585" s="499" t="s">
        <v>4337</v>
      </c>
      <c r="J1585" s="463">
        <f t="shared" si="237"/>
        <v>0</v>
      </c>
      <c r="K1585" s="311" t="s">
        <v>1694</v>
      </c>
      <c r="L1585">
        <f t="shared" si="238"/>
        <v>6</v>
      </c>
      <c r="P1585" s="14">
        <f>'STable 3.2'!G46</f>
        <v>0</v>
      </c>
    </row>
    <row r="1586" spans="1:16" x14ac:dyDescent="0.2">
      <c r="A1586" s="361" t="str">
        <f>B1586&amp;"_"&amp;C1586&amp;"_"&amp;".. "&amp;D1586</f>
        <v>1585_T3.2_.. Currency and deposits (More than 12 to 18)</v>
      </c>
      <c r="B1586" s="366" t="s">
        <v>2608</v>
      </c>
      <c r="C1586" s="372" t="s">
        <v>17</v>
      </c>
      <c r="D1586" s="345" t="s">
        <v>4123</v>
      </c>
      <c r="E1586" s="500" t="str">
        <f>B1586&amp;"_"&amp;C1586&amp;"_"&amp;F1586&amp;", "&amp;G1586&amp;", "&amp;I1586</f>
        <v>1585_T3.2_Deposit-Taking Corporations, except the Central Bank, Currency and deposits, More than 12 to 18</v>
      </c>
      <c r="F1586" s="347" t="s">
        <v>56</v>
      </c>
      <c r="G1586" s="497" t="s">
        <v>203</v>
      </c>
      <c r="H1586" s="345"/>
      <c r="I1586" s="499" t="s">
        <v>4337</v>
      </c>
      <c r="J1586" s="463">
        <f t="shared" si="237"/>
        <v>0</v>
      </c>
      <c r="K1586" s="311" t="s">
        <v>1701</v>
      </c>
      <c r="L1586">
        <f t="shared" si="238"/>
        <v>6</v>
      </c>
      <c r="P1586" s="14">
        <f>'STable 3.2'!G47</f>
        <v>0</v>
      </c>
    </row>
    <row r="1587" spans="1:16" x14ac:dyDescent="0.2">
      <c r="A1587" s="361" t="str">
        <f>B1587&amp;"_"&amp;C1587&amp;"_"&amp;".... "&amp;D1587</f>
        <v>1586_T3.2_.... Principal (More than 12 to 18)</v>
      </c>
      <c r="B1587" s="366" t="s">
        <v>2609</v>
      </c>
      <c r="C1587" s="372" t="s">
        <v>17</v>
      </c>
      <c r="D1587" s="346" t="s">
        <v>3877</v>
      </c>
      <c r="E1587" s="500" t="str">
        <f>B1587&amp;"_"&amp;C1587&amp;"_"&amp;F1587&amp;", "&amp;G1587&amp;", "&amp;H1587&amp;", "&amp;I1587</f>
        <v>1586_T3.2_Deposit-Taking Corporations, except the Central Bank, Currency and deposits, Principal, More than 12 to 18</v>
      </c>
      <c r="F1587" s="347" t="s">
        <v>56</v>
      </c>
      <c r="G1587" s="497" t="s">
        <v>203</v>
      </c>
      <c r="H1587" s="497" t="s">
        <v>9</v>
      </c>
      <c r="I1587" s="499" t="s">
        <v>4337</v>
      </c>
      <c r="J1587" s="463">
        <f t="shared" si="237"/>
        <v>0</v>
      </c>
      <c r="K1587" s="311" t="s">
        <v>1708</v>
      </c>
      <c r="L1587">
        <f t="shared" si="238"/>
        <v>6</v>
      </c>
      <c r="P1587" s="14">
        <f>'STable 3.2'!G48</f>
        <v>0</v>
      </c>
    </row>
    <row r="1588" spans="1:16" x14ac:dyDescent="0.2">
      <c r="A1588" s="361" t="str">
        <f>B1588&amp;"_"&amp;C1588&amp;"_"&amp;".... "&amp;D1588</f>
        <v>1587_T3.2_.... Interest (More than 12 to 18)</v>
      </c>
      <c r="B1588" s="366" t="s">
        <v>2610</v>
      </c>
      <c r="C1588" s="372" t="s">
        <v>17</v>
      </c>
      <c r="D1588" s="346" t="s">
        <v>3878</v>
      </c>
      <c r="E1588" s="500" t="str">
        <f>B1588&amp;"_"&amp;C1588&amp;"_"&amp;F1588&amp;", "&amp;G1588&amp;", "&amp;H1588&amp;", "&amp;I1588</f>
        <v>1587_T3.2_Deposit-Taking Corporations, except the Central Bank, Currency and deposits, Interest, More than 12 to 18</v>
      </c>
      <c r="F1588" s="347" t="s">
        <v>56</v>
      </c>
      <c r="G1588" s="497" t="s">
        <v>203</v>
      </c>
      <c r="H1588" s="498" t="s">
        <v>10</v>
      </c>
      <c r="I1588" s="499" t="s">
        <v>4337</v>
      </c>
      <c r="J1588" s="463">
        <f t="shared" si="237"/>
        <v>0</v>
      </c>
      <c r="K1588" s="311" t="s">
        <v>1715</v>
      </c>
      <c r="L1588">
        <f t="shared" si="238"/>
        <v>6</v>
      </c>
      <c r="P1588" s="14">
        <f>'STable 3.2'!G49</f>
        <v>0</v>
      </c>
    </row>
    <row r="1589" spans="1:16" x14ac:dyDescent="0.2">
      <c r="A1589" s="361" t="str">
        <f>B1589&amp;"_"&amp;C1589&amp;"_"&amp;".. "&amp;D1589</f>
        <v>1588_T3.2_.. Debt securities (More than 12 to 18)</v>
      </c>
      <c r="B1589" s="366" t="s">
        <v>2611</v>
      </c>
      <c r="C1589" s="372" t="s">
        <v>17</v>
      </c>
      <c r="D1589" s="345" t="s">
        <v>4124</v>
      </c>
      <c r="E1589" s="500" t="str">
        <f>B1589&amp;"_"&amp;C1589&amp;"_"&amp;F1589&amp;", "&amp;G1589&amp;", "&amp;I1589</f>
        <v>1588_T3.2_Deposit-Taking Corporations, except the Central Bank, Debt securities, More than 12 to 18</v>
      </c>
      <c r="F1589" s="347" t="s">
        <v>56</v>
      </c>
      <c r="G1589" s="497" t="s">
        <v>37</v>
      </c>
      <c r="H1589" s="345"/>
      <c r="I1589" s="499" t="s">
        <v>4337</v>
      </c>
      <c r="J1589" s="463">
        <f t="shared" si="237"/>
        <v>0</v>
      </c>
      <c r="K1589" s="311" t="s">
        <v>1722</v>
      </c>
      <c r="L1589">
        <f t="shared" si="238"/>
        <v>6</v>
      </c>
      <c r="P1589" s="14">
        <f>'STable 3.2'!G50</f>
        <v>0</v>
      </c>
    </row>
    <row r="1590" spans="1:16" x14ac:dyDescent="0.2">
      <c r="A1590" s="361" t="str">
        <f>B1590&amp;"_"&amp;C1590&amp;"_"&amp;".... "&amp;D1590</f>
        <v>1589_T3.2_.... Principal (More than 12 to 18)</v>
      </c>
      <c r="B1590" s="366" t="s">
        <v>2612</v>
      </c>
      <c r="C1590" s="372" t="s">
        <v>17</v>
      </c>
      <c r="D1590" s="346" t="s">
        <v>3877</v>
      </c>
      <c r="E1590" s="500" t="str">
        <f>B1590&amp;"_"&amp;C1590&amp;"_"&amp;F1590&amp;", "&amp;G1590&amp;", "&amp;H1590&amp;", "&amp;I1590</f>
        <v>1589_T3.2_Deposit-Taking Corporations, except the Central Bank, Debt securities, Principal, More than 12 to 18</v>
      </c>
      <c r="F1590" s="347" t="s">
        <v>56</v>
      </c>
      <c r="G1590" s="497" t="s">
        <v>37</v>
      </c>
      <c r="H1590" s="497" t="s">
        <v>9</v>
      </c>
      <c r="I1590" s="499" t="s">
        <v>4337</v>
      </c>
      <c r="J1590" s="463">
        <f t="shared" si="237"/>
        <v>0</v>
      </c>
      <c r="K1590" s="311" t="s">
        <v>1729</v>
      </c>
      <c r="L1590">
        <f t="shared" si="238"/>
        <v>6</v>
      </c>
      <c r="P1590" s="14">
        <f>'STable 3.2'!G51</f>
        <v>0</v>
      </c>
    </row>
    <row r="1591" spans="1:16" x14ac:dyDescent="0.2">
      <c r="A1591" s="361" t="str">
        <f>B1591&amp;"_"&amp;C1591&amp;"_"&amp;".... "&amp;D1591</f>
        <v>1590_T3.2_.... Interest (More than 12 to 18)</v>
      </c>
      <c r="B1591" s="366" t="s">
        <v>2613</v>
      </c>
      <c r="C1591" s="372" t="s">
        <v>17</v>
      </c>
      <c r="D1591" s="346" t="s">
        <v>3878</v>
      </c>
      <c r="E1591" s="500" t="str">
        <f>B1591&amp;"_"&amp;C1591&amp;"_"&amp;F1591&amp;", "&amp;G1591&amp;", "&amp;H1591&amp;", "&amp;I1591</f>
        <v>1590_T3.2_Deposit-Taking Corporations, except the Central Bank, Debt securities, Interest, More than 12 to 18</v>
      </c>
      <c r="F1591" s="347" t="s">
        <v>56</v>
      </c>
      <c r="G1591" s="497" t="s">
        <v>37</v>
      </c>
      <c r="H1591" s="498" t="s">
        <v>10</v>
      </c>
      <c r="I1591" s="499" t="s">
        <v>4337</v>
      </c>
      <c r="J1591" s="463">
        <f t="shared" si="237"/>
        <v>0</v>
      </c>
      <c r="K1591" s="311" t="s">
        <v>1736</v>
      </c>
      <c r="L1591">
        <f t="shared" si="238"/>
        <v>6</v>
      </c>
      <c r="P1591" s="14">
        <f>'STable 3.2'!G52</f>
        <v>0</v>
      </c>
    </row>
    <row r="1592" spans="1:16" x14ac:dyDescent="0.2">
      <c r="A1592" s="361" t="str">
        <f>B1592&amp;"_"&amp;C1592&amp;"_"&amp;".. "&amp;D1592</f>
        <v>1591_T3.2_.. Loans (More than 12 to 18)</v>
      </c>
      <c r="B1592" s="366" t="s">
        <v>2614</v>
      </c>
      <c r="C1592" s="372" t="s">
        <v>17</v>
      </c>
      <c r="D1592" s="345" t="s">
        <v>4125</v>
      </c>
      <c r="E1592" s="500" t="str">
        <f>B1592&amp;"_"&amp;C1592&amp;"_"&amp;F1592&amp;", "&amp;G1592&amp;", "&amp;I1592</f>
        <v>1591_T3.2_Deposit-Taking Corporations, except the Central Bank, Loans, More than 12 to 18</v>
      </c>
      <c r="F1592" s="347" t="s">
        <v>56</v>
      </c>
      <c r="G1592" s="497" t="s">
        <v>2</v>
      </c>
      <c r="H1592" s="345"/>
      <c r="I1592" s="499" t="s">
        <v>4337</v>
      </c>
      <c r="J1592" s="463">
        <f t="shared" si="237"/>
        <v>0</v>
      </c>
      <c r="K1592" s="311" t="s">
        <v>1743</v>
      </c>
      <c r="L1592">
        <f t="shared" si="238"/>
        <v>6</v>
      </c>
      <c r="P1592" s="14">
        <f>'STable 3.2'!G53</f>
        <v>0</v>
      </c>
    </row>
    <row r="1593" spans="1:16" x14ac:dyDescent="0.2">
      <c r="A1593" s="361" t="str">
        <f>B1593&amp;"_"&amp;C1593&amp;"_"&amp;".... "&amp;D1593</f>
        <v>1592_T3.2_.... Principal (More than 12 to 18)</v>
      </c>
      <c r="B1593" s="366" t="s">
        <v>2615</v>
      </c>
      <c r="C1593" s="372" t="s">
        <v>17</v>
      </c>
      <c r="D1593" s="346" t="s">
        <v>3877</v>
      </c>
      <c r="E1593" s="500" t="str">
        <f>B1593&amp;"_"&amp;C1593&amp;"_"&amp;F1593&amp;", "&amp;G1593&amp;", "&amp;H1593&amp;", "&amp;I1593</f>
        <v>1592_T3.2_Deposit-Taking Corporations, except the Central Bank, Loans, Principal, More than 12 to 18</v>
      </c>
      <c r="F1593" s="347" t="s">
        <v>56</v>
      </c>
      <c r="G1593" s="497" t="s">
        <v>2</v>
      </c>
      <c r="H1593" s="497" t="s">
        <v>9</v>
      </c>
      <c r="I1593" s="499" t="s">
        <v>4337</v>
      </c>
      <c r="J1593" s="463">
        <f t="shared" si="237"/>
        <v>0</v>
      </c>
      <c r="K1593" s="311" t="s">
        <v>1750</v>
      </c>
      <c r="L1593">
        <f t="shared" si="238"/>
        <v>6</v>
      </c>
      <c r="P1593" s="14">
        <f>'STable 3.2'!G54</f>
        <v>0</v>
      </c>
    </row>
    <row r="1594" spans="1:16" x14ac:dyDescent="0.2">
      <c r="A1594" s="361" t="str">
        <f>B1594&amp;"_"&amp;C1594&amp;"_"&amp;".... "&amp;D1594</f>
        <v>1593_T3.2_.... Interest (More than 12 to 18)</v>
      </c>
      <c r="B1594" s="366" t="s">
        <v>2616</v>
      </c>
      <c r="C1594" s="372" t="s">
        <v>17</v>
      </c>
      <c r="D1594" s="346" t="s">
        <v>3878</v>
      </c>
      <c r="E1594" s="500" t="str">
        <f>B1594&amp;"_"&amp;C1594&amp;"_"&amp;F1594&amp;", "&amp;G1594&amp;", "&amp;H1594&amp;", "&amp;I1594</f>
        <v>1593_T3.2_Deposit-Taking Corporations, except the Central Bank, Loans, Interest, More than 12 to 18</v>
      </c>
      <c r="F1594" s="347" t="s">
        <v>56</v>
      </c>
      <c r="G1594" s="497" t="s">
        <v>2</v>
      </c>
      <c r="H1594" s="498" t="s">
        <v>10</v>
      </c>
      <c r="I1594" s="499" t="s">
        <v>4337</v>
      </c>
      <c r="J1594" s="463">
        <f t="shared" si="237"/>
        <v>0</v>
      </c>
      <c r="K1594" s="311" t="s">
        <v>1757</v>
      </c>
      <c r="L1594">
        <f t="shared" si="238"/>
        <v>6</v>
      </c>
      <c r="P1594" s="14">
        <f>'STable 3.2'!G55</f>
        <v>0</v>
      </c>
    </row>
    <row r="1595" spans="1:16" x14ac:dyDescent="0.2">
      <c r="A1595" s="361" t="str">
        <f>B1595&amp;"_"&amp;C1595&amp;"_"&amp;".. "&amp;D1595</f>
        <v>1594_T3.2_.. Trade credit and advances (More than 12 to 18)</v>
      </c>
      <c r="B1595" s="366" t="s">
        <v>2617</v>
      </c>
      <c r="C1595" s="372" t="s">
        <v>17</v>
      </c>
      <c r="D1595" s="345" t="s">
        <v>4126</v>
      </c>
      <c r="E1595" s="500" t="str">
        <f>B1595&amp;"_"&amp;C1595&amp;"_"&amp;F1595&amp;", "&amp;G1595&amp;", "&amp;I1595</f>
        <v>1594_T3.2_Deposit-Taking Corporations, except the Central Bank, Trade credit and advances, More than 12 to 18</v>
      </c>
      <c r="F1595" s="347" t="s">
        <v>56</v>
      </c>
      <c r="G1595" s="497" t="s">
        <v>38</v>
      </c>
      <c r="H1595" s="345"/>
      <c r="I1595" s="499" t="s">
        <v>4337</v>
      </c>
      <c r="J1595" s="463">
        <f t="shared" si="237"/>
        <v>0</v>
      </c>
      <c r="K1595" s="311" t="s">
        <v>1764</v>
      </c>
      <c r="L1595">
        <f t="shared" si="238"/>
        <v>6</v>
      </c>
      <c r="P1595" s="14">
        <f>'STable 3.2'!G56</f>
        <v>0</v>
      </c>
    </row>
    <row r="1596" spans="1:16" x14ac:dyDescent="0.2">
      <c r="A1596" s="361" t="str">
        <f>B1596&amp;"_"&amp;C1596&amp;"_"&amp;".... "&amp;D1596</f>
        <v>1595_T3.2_.... Principal (More than 12 to 18)</v>
      </c>
      <c r="B1596" s="366" t="s">
        <v>2618</v>
      </c>
      <c r="C1596" s="372" t="s">
        <v>17</v>
      </c>
      <c r="D1596" s="346" t="s">
        <v>3877</v>
      </c>
      <c r="E1596" s="500" t="str">
        <f>B1596&amp;"_"&amp;C1596&amp;"_"&amp;F1596&amp;", "&amp;G1596&amp;", "&amp;H1596&amp;", "&amp;I1596</f>
        <v>1595_T3.2_Deposit-Taking Corporations, except the Central Bank, Trade credit and advances, Principal, More than 12 to 18</v>
      </c>
      <c r="F1596" s="347" t="s">
        <v>56</v>
      </c>
      <c r="G1596" s="497" t="s">
        <v>38</v>
      </c>
      <c r="H1596" s="497" t="s">
        <v>9</v>
      </c>
      <c r="I1596" s="499" t="s">
        <v>4337</v>
      </c>
      <c r="J1596" s="463">
        <f t="shared" si="237"/>
        <v>0</v>
      </c>
      <c r="K1596" s="311" t="s">
        <v>1771</v>
      </c>
      <c r="L1596">
        <f t="shared" si="238"/>
        <v>6</v>
      </c>
      <c r="P1596" s="14">
        <f>'STable 3.2'!G57</f>
        <v>0</v>
      </c>
    </row>
    <row r="1597" spans="1:16" x14ac:dyDescent="0.2">
      <c r="A1597" s="361" t="str">
        <f>B1597&amp;"_"&amp;C1597&amp;"_"&amp;".... "&amp;D1597</f>
        <v>1596_T3.2_.... Interest (More than 12 to 18)</v>
      </c>
      <c r="B1597" s="366" t="s">
        <v>2619</v>
      </c>
      <c r="C1597" s="372" t="s">
        <v>17</v>
      </c>
      <c r="D1597" s="346" t="s">
        <v>3878</v>
      </c>
      <c r="E1597" s="500" t="str">
        <f>B1597&amp;"_"&amp;C1597&amp;"_"&amp;F1597&amp;", "&amp;G1597&amp;", "&amp;H1597&amp;", "&amp;I1597</f>
        <v>1596_T3.2_Deposit-Taking Corporations, except the Central Bank, Trade credit and advances, Interest, More than 12 to 18</v>
      </c>
      <c r="F1597" s="347" t="s">
        <v>56</v>
      </c>
      <c r="G1597" s="497" t="s">
        <v>38</v>
      </c>
      <c r="H1597" s="498" t="s">
        <v>10</v>
      </c>
      <c r="I1597" s="499" t="s">
        <v>4337</v>
      </c>
      <c r="J1597" s="463">
        <f t="shared" si="237"/>
        <v>0</v>
      </c>
      <c r="K1597" s="311" t="s">
        <v>1778</v>
      </c>
      <c r="L1597">
        <f t="shared" si="238"/>
        <v>6</v>
      </c>
      <c r="P1597" s="14">
        <f>'STable 3.2'!G58</f>
        <v>0</v>
      </c>
    </row>
    <row r="1598" spans="1:16" x14ac:dyDescent="0.2">
      <c r="A1598" s="361" t="str">
        <f>B1598&amp;"_"&amp;C1598&amp;"_"&amp;".. "&amp;D1598</f>
        <v>1597_T3.2_.. Other debt liabilities 3/ 4/ (More than 12 to 18)</v>
      </c>
      <c r="B1598" s="366" t="s">
        <v>2620</v>
      </c>
      <c r="C1598" s="372" t="s">
        <v>17</v>
      </c>
      <c r="D1598" s="345" t="s">
        <v>4127</v>
      </c>
      <c r="E1598" s="500" t="str">
        <f>B1598&amp;"_"&amp;C1598&amp;"_"&amp;F1598&amp;", "&amp;G1598&amp;", "&amp;I1598</f>
        <v>1597_T3.2_Deposit-Taking Corporations, except the Central Bank, Other debt liabilities, More than 12 to 18</v>
      </c>
      <c r="F1598" s="347" t="s">
        <v>56</v>
      </c>
      <c r="G1598" s="497" t="s">
        <v>4329</v>
      </c>
      <c r="H1598" s="345"/>
      <c r="I1598" s="499" t="s">
        <v>4337</v>
      </c>
      <c r="J1598" s="463">
        <f t="shared" si="237"/>
        <v>0</v>
      </c>
      <c r="K1598" s="311" t="s">
        <v>1785</v>
      </c>
      <c r="L1598">
        <f t="shared" si="238"/>
        <v>6</v>
      </c>
      <c r="P1598" s="14">
        <f>'STable 3.2'!G59</f>
        <v>0</v>
      </c>
    </row>
    <row r="1599" spans="1:16" x14ac:dyDescent="0.2">
      <c r="A1599" s="361" t="str">
        <f>B1599&amp;"_"&amp;C1599&amp;"_"&amp;".... "&amp;D1599</f>
        <v>1598_T3.2_.... Principal (More than 12 to 18)</v>
      </c>
      <c r="B1599" s="366" t="s">
        <v>2621</v>
      </c>
      <c r="C1599" s="372" t="s">
        <v>17</v>
      </c>
      <c r="D1599" s="346" t="s">
        <v>3877</v>
      </c>
      <c r="E1599" s="500" t="str">
        <f>B1599&amp;"_"&amp;C1599&amp;"_"&amp;F1599&amp;", "&amp;G1599&amp;", "&amp;H1599&amp;", "&amp;I1599</f>
        <v>1598_T3.2_Deposit-Taking Corporations, except the Central Bank, Other debt liabilities, Principal, More than 12 to 18</v>
      </c>
      <c r="F1599" s="347" t="s">
        <v>56</v>
      </c>
      <c r="G1599" s="497" t="s">
        <v>4329</v>
      </c>
      <c r="H1599" s="497" t="s">
        <v>9</v>
      </c>
      <c r="I1599" s="499" t="s">
        <v>4337</v>
      </c>
      <c r="J1599" s="463">
        <f t="shared" si="237"/>
        <v>0</v>
      </c>
      <c r="K1599" s="311" t="s">
        <v>1792</v>
      </c>
      <c r="L1599">
        <f t="shared" si="238"/>
        <v>6</v>
      </c>
      <c r="P1599" s="14">
        <f>'STable 3.2'!G60</f>
        <v>0</v>
      </c>
    </row>
    <row r="1600" spans="1:16" x14ac:dyDescent="0.2">
      <c r="A1600" s="361" t="str">
        <f>B1600&amp;"_"&amp;C1600&amp;"_"&amp;".... "&amp;D1600</f>
        <v>1599_T3.2_.... Interest (More than 12 to 18)</v>
      </c>
      <c r="B1600" s="366" t="s">
        <v>2622</v>
      </c>
      <c r="C1600" s="372" t="s">
        <v>17</v>
      </c>
      <c r="D1600" s="346" t="s">
        <v>3878</v>
      </c>
      <c r="E1600" s="500" t="str">
        <f>B1600&amp;"_"&amp;C1600&amp;"_"&amp;F1600&amp;", "&amp;G1600&amp;", "&amp;H1600&amp;", "&amp;I1600</f>
        <v>1599_T3.2_Deposit-Taking Corporations, except the Central Bank, Other debt liabilities, Interest, More than 12 to 18</v>
      </c>
      <c r="F1600" s="347" t="s">
        <v>56</v>
      </c>
      <c r="G1600" s="497" t="s">
        <v>4329</v>
      </c>
      <c r="H1600" s="498" t="s">
        <v>10</v>
      </c>
      <c r="I1600" s="499" t="s">
        <v>4337</v>
      </c>
      <c r="J1600" s="463">
        <f t="shared" si="237"/>
        <v>0</v>
      </c>
      <c r="K1600" s="311" t="s">
        <v>1799</v>
      </c>
      <c r="L1600">
        <f t="shared" si="238"/>
        <v>6</v>
      </c>
      <c r="P1600" s="14">
        <f>'STable 3.2'!G61</f>
        <v>0</v>
      </c>
    </row>
    <row r="1601" spans="1:16" x14ac:dyDescent="0.2">
      <c r="A1601" s="361" t="str">
        <f>B1601&amp;"_"&amp;C1601&amp;"_"&amp;D1601</f>
        <v>1600_T3.2_Other Sectors (More than 12 to 18)</v>
      </c>
      <c r="B1601" s="366" t="s">
        <v>2623</v>
      </c>
      <c r="C1601" s="372" t="s">
        <v>17</v>
      </c>
      <c r="D1601" s="348" t="s">
        <v>3882</v>
      </c>
      <c r="E1601" s="500" t="str">
        <f>B1601&amp;"_"&amp;C1601&amp;"_"&amp;F1601&amp;", "&amp;I1601</f>
        <v>1600_T3.2_Other Sectors, More than 12 to 18</v>
      </c>
      <c r="F1601" s="348" t="s">
        <v>57</v>
      </c>
      <c r="G1601" s="348"/>
      <c r="H1601" s="348"/>
      <c r="I1601" s="499" t="s">
        <v>4337</v>
      </c>
      <c r="J1601" s="463">
        <f t="shared" si="237"/>
        <v>0</v>
      </c>
      <c r="K1601" s="311" t="s">
        <v>1806</v>
      </c>
      <c r="L1601">
        <f t="shared" si="238"/>
        <v>6</v>
      </c>
      <c r="P1601" s="14">
        <f>'STable 3.2'!G62</f>
        <v>0</v>
      </c>
    </row>
    <row r="1602" spans="1:16" x14ac:dyDescent="0.2">
      <c r="A1602" s="361" t="str">
        <f>B1602&amp;"_"&amp;C1602&amp;"_"&amp;".. "&amp;D1602</f>
        <v>1601_T3.2_.. Currency and deposits (More than 12 to 18)</v>
      </c>
      <c r="B1602" s="366" t="s">
        <v>2624</v>
      </c>
      <c r="C1602" s="372" t="s">
        <v>17</v>
      </c>
      <c r="D1602" s="345" t="s">
        <v>4123</v>
      </c>
      <c r="E1602" s="500" t="str">
        <f>B1602&amp;"_"&amp;C1602&amp;"_"&amp;F1602&amp;", "&amp;G1602&amp;", "&amp;I1602</f>
        <v>1601_T3.2_Other Sectors, Currency and deposits, More than 12 to 18</v>
      </c>
      <c r="F1602" s="348" t="s">
        <v>57</v>
      </c>
      <c r="G1602" s="497" t="s">
        <v>203</v>
      </c>
      <c r="H1602" s="345"/>
      <c r="I1602" s="499" t="s">
        <v>4337</v>
      </c>
      <c r="J1602" s="463">
        <f t="shared" si="237"/>
        <v>0</v>
      </c>
      <c r="K1602" s="311" t="s">
        <v>1813</v>
      </c>
      <c r="L1602">
        <f t="shared" si="238"/>
        <v>6</v>
      </c>
      <c r="P1602" s="14">
        <f>'STable 3.2'!G63</f>
        <v>0</v>
      </c>
    </row>
    <row r="1603" spans="1:16" x14ac:dyDescent="0.2">
      <c r="A1603" s="361" t="str">
        <f>B1603&amp;"_"&amp;C1603&amp;"_"&amp;".... "&amp;D1603</f>
        <v>1602_T3.2_.... Principal (More than 12 to 18)</v>
      </c>
      <c r="B1603" s="366" t="s">
        <v>2625</v>
      </c>
      <c r="C1603" s="372" t="s">
        <v>17</v>
      </c>
      <c r="D1603" s="346" t="s">
        <v>3877</v>
      </c>
      <c r="E1603" s="500" t="str">
        <f>B1603&amp;"_"&amp;C1603&amp;"_"&amp;F1603&amp;", "&amp;G1603&amp;", "&amp;H1603&amp;", "&amp;I1603</f>
        <v>1602_T3.2_Other Sectors, Currency and deposits, Principal, More than 12 to 18</v>
      </c>
      <c r="F1603" s="348" t="s">
        <v>57</v>
      </c>
      <c r="G1603" s="497" t="s">
        <v>203</v>
      </c>
      <c r="H1603" s="497" t="s">
        <v>9</v>
      </c>
      <c r="I1603" s="499" t="s">
        <v>4337</v>
      </c>
      <c r="J1603" s="463">
        <f t="shared" si="237"/>
        <v>0</v>
      </c>
      <c r="K1603" s="311" t="s">
        <v>1820</v>
      </c>
      <c r="L1603">
        <f t="shared" si="238"/>
        <v>6</v>
      </c>
      <c r="P1603" s="14">
        <f>'STable 3.2'!G64</f>
        <v>0</v>
      </c>
    </row>
    <row r="1604" spans="1:16" x14ac:dyDescent="0.2">
      <c r="A1604" s="361" t="str">
        <f>B1604&amp;"_"&amp;C1604&amp;"_"&amp;".... "&amp;D1604</f>
        <v>1603_T3.2_.... Interest (More than 12 to 18)</v>
      </c>
      <c r="B1604" s="366" t="s">
        <v>2626</v>
      </c>
      <c r="C1604" s="372" t="s">
        <v>17</v>
      </c>
      <c r="D1604" s="346" t="s">
        <v>3878</v>
      </c>
      <c r="E1604" s="500" t="str">
        <f>B1604&amp;"_"&amp;C1604&amp;"_"&amp;F1604&amp;", "&amp;G1604&amp;", "&amp;H1604&amp;", "&amp;I1604</f>
        <v>1603_T3.2_Other Sectors, Currency and deposits, Interest, More than 12 to 18</v>
      </c>
      <c r="F1604" s="348" t="s">
        <v>57</v>
      </c>
      <c r="G1604" s="497" t="s">
        <v>203</v>
      </c>
      <c r="H1604" s="498" t="s">
        <v>10</v>
      </c>
      <c r="I1604" s="499" t="s">
        <v>4337</v>
      </c>
      <c r="J1604" s="463">
        <f t="shared" ref="J1604:J1667" si="240">J1603</f>
        <v>0</v>
      </c>
      <c r="K1604" s="311" t="s">
        <v>1827</v>
      </c>
      <c r="L1604">
        <f t="shared" ref="L1604:L1667" si="241">L1603</f>
        <v>6</v>
      </c>
      <c r="P1604" s="14">
        <f>'STable 3.2'!G65</f>
        <v>0</v>
      </c>
    </row>
    <row r="1605" spans="1:16" x14ac:dyDescent="0.2">
      <c r="A1605" s="361" t="str">
        <f>B1605&amp;"_"&amp;C1605&amp;"_"&amp;".. "&amp;D1605</f>
        <v>1604_T3.2_.. Debt securities (More than 12 to 18)</v>
      </c>
      <c r="B1605" s="366" t="s">
        <v>2627</v>
      </c>
      <c r="C1605" s="372" t="s">
        <v>17</v>
      </c>
      <c r="D1605" s="345" t="s">
        <v>4124</v>
      </c>
      <c r="E1605" s="500" t="str">
        <f>B1605&amp;"_"&amp;C1605&amp;"_"&amp;F1605&amp;", "&amp;G1605&amp;", "&amp;I1605</f>
        <v>1604_T3.2_Other Sectors, Debt securities, More than 12 to 18</v>
      </c>
      <c r="F1605" s="348" t="s">
        <v>57</v>
      </c>
      <c r="G1605" s="497" t="s">
        <v>37</v>
      </c>
      <c r="H1605" s="345"/>
      <c r="I1605" s="499" t="s">
        <v>4337</v>
      </c>
      <c r="J1605" s="463">
        <f t="shared" si="240"/>
        <v>0</v>
      </c>
      <c r="K1605" s="311" t="s">
        <v>1834</v>
      </c>
      <c r="L1605">
        <f t="shared" si="241"/>
        <v>6</v>
      </c>
      <c r="P1605" s="14">
        <f>'STable 3.2'!G66</f>
        <v>0</v>
      </c>
    </row>
    <row r="1606" spans="1:16" x14ac:dyDescent="0.2">
      <c r="A1606" s="361" t="str">
        <f>B1606&amp;"_"&amp;C1606&amp;"_"&amp;".... "&amp;D1606</f>
        <v>1605_T3.2_.... Principal (More than 12 to 18)</v>
      </c>
      <c r="B1606" s="366" t="s">
        <v>2628</v>
      </c>
      <c r="C1606" s="372" t="s">
        <v>17</v>
      </c>
      <c r="D1606" s="346" t="s">
        <v>3877</v>
      </c>
      <c r="E1606" s="500" t="str">
        <f>B1606&amp;"_"&amp;C1606&amp;"_"&amp;F1606&amp;", "&amp;G1606&amp;", "&amp;H1606&amp;", "&amp;I1606</f>
        <v>1605_T3.2_Other Sectors, Debt securities, Principal, More than 12 to 18</v>
      </c>
      <c r="F1606" s="348" t="s">
        <v>57</v>
      </c>
      <c r="G1606" s="497" t="s">
        <v>37</v>
      </c>
      <c r="H1606" s="497" t="s">
        <v>9</v>
      </c>
      <c r="I1606" s="499" t="s">
        <v>4337</v>
      </c>
      <c r="J1606" s="463">
        <f t="shared" si="240"/>
        <v>0</v>
      </c>
      <c r="K1606" s="311" t="s">
        <v>1841</v>
      </c>
      <c r="L1606">
        <f t="shared" si="241"/>
        <v>6</v>
      </c>
      <c r="P1606" s="14">
        <f>'STable 3.2'!G67</f>
        <v>0</v>
      </c>
    </row>
    <row r="1607" spans="1:16" x14ac:dyDescent="0.2">
      <c r="A1607" s="361" t="str">
        <f>B1607&amp;"_"&amp;C1607&amp;"_"&amp;".... "&amp;D1607</f>
        <v>1606_T3.2_.... Interest (More than 12 to 18)</v>
      </c>
      <c r="B1607" s="366" t="s">
        <v>2629</v>
      </c>
      <c r="C1607" s="372" t="s">
        <v>17</v>
      </c>
      <c r="D1607" s="346" t="s">
        <v>3878</v>
      </c>
      <c r="E1607" s="500" t="str">
        <f>B1607&amp;"_"&amp;C1607&amp;"_"&amp;F1607&amp;", "&amp;G1607&amp;", "&amp;H1607&amp;", "&amp;I1607</f>
        <v>1606_T3.2_Other Sectors, Debt securities, Interest, More than 12 to 18</v>
      </c>
      <c r="F1607" s="348" t="s">
        <v>57</v>
      </c>
      <c r="G1607" s="497" t="s">
        <v>37</v>
      </c>
      <c r="H1607" s="498" t="s">
        <v>10</v>
      </c>
      <c r="I1607" s="499" t="s">
        <v>4337</v>
      </c>
      <c r="J1607" s="463">
        <f t="shared" si="240"/>
        <v>0</v>
      </c>
      <c r="K1607" s="311" t="s">
        <v>1848</v>
      </c>
      <c r="L1607">
        <f t="shared" si="241"/>
        <v>6</v>
      </c>
      <c r="P1607" s="14">
        <f>'STable 3.2'!G68</f>
        <v>0</v>
      </c>
    </row>
    <row r="1608" spans="1:16" x14ac:dyDescent="0.2">
      <c r="A1608" s="361" t="str">
        <f>B1608&amp;"_"&amp;C1608&amp;"_"&amp;".. "&amp;D1608</f>
        <v>1607_T3.2_.. Loans (More than 12 to 18)</v>
      </c>
      <c r="B1608" s="366" t="s">
        <v>2630</v>
      </c>
      <c r="C1608" s="372" t="s">
        <v>17</v>
      </c>
      <c r="D1608" s="345" t="s">
        <v>4125</v>
      </c>
      <c r="E1608" s="500" t="str">
        <f>B1608&amp;"_"&amp;C1608&amp;"_"&amp;F1608&amp;", "&amp;G1608&amp;", "&amp;I1608</f>
        <v>1607_T3.2_Other Sectors, Loans, More than 12 to 18</v>
      </c>
      <c r="F1608" s="348" t="s">
        <v>57</v>
      </c>
      <c r="G1608" s="497" t="s">
        <v>2</v>
      </c>
      <c r="H1608" s="345"/>
      <c r="I1608" s="499" t="s">
        <v>4337</v>
      </c>
      <c r="J1608" s="463">
        <f t="shared" si="240"/>
        <v>0</v>
      </c>
      <c r="K1608" s="311" t="s">
        <v>1855</v>
      </c>
      <c r="L1608">
        <f t="shared" si="241"/>
        <v>6</v>
      </c>
      <c r="P1608" s="14">
        <f>'STable 3.2'!G69</f>
        <v>0</v>
      </c>
    </row>
    <row r="1609" spans="1:16" x14ac:dyDescent="0.2">
      <c r="A1609" s="361" t="str">
        <f>B1609&amp;"_"&amp;C1609&amp;"_"&amp;".... "&amp;D1609</f>
        <v>1608_T3.2_.... Principal (More than 12 to 18)</v>
      </c>
      <c r="B1609" s="366" t="s">
        <v>2631</v>
      </c>
      <c r="C1609" s="372" t="s">
        <v>17</v>
      </c>
      <c r="D1609" s="346" t="s">
        <v>3877</v>
      </c>
      <c r="E1609" s="500" t="str">
        <f>B1609&amp;"_"&amp;C1609&amp;"_"&amp;F1609&amp;", "&amp;G1609&amp;", "&amp;H1609&amp;", "&amp;I1609</f>
        <v>1608_T3.2_Other Sectors, Loans, Principal, More than 12 to 18</v>
      </c>
      <c r="F1609" s="348" t="s">
        <v>57</v>
      </c>
      <c r="G1609" s="497" t="s">
        <v>2</v>
      </c>
      <c r="H1609" s="497" t="s">
        <v>9</v>
      </c>
      <c r="I1609" s="499" t="s">
        <v>4337</v>
      </c>
      <c r="J1609" s="463">
        <f t="shared" si="240"/>
        <v>0</v>
      </c>
      <c r="K1609" s="311" t="s">
        <v>1862</v>
      </c>
      <c r="L1609">
        <f t="shared" si="241"/>
        <v>6</v>
      </c>
      <c r="P1609" s="14">
        <f>'STable 3.2'!G70</f>
        <v>0</v>
      </c>
    </row>
    <row r="1610" spans="1:16" x14ac:dyDescent="0.2">
      <c r="A1610" s="361" t="str">
        <f>B1610&amp;"_"&amp;C1610&amp;"_"&amp;".... "&amp;D1610</f>
        <v>1609_T3.2_.... Interest (More than 12 to 18)</v>
      </c>
      <c r="B1610" s="366" t="s">
        <v>2632</v>
      </c>
      <c r="C1610" s="372" t="s">
        <v>17</v>
      </c>
      <c r="D1610" s="346" t="s">
        <v>3878</v>
      </c>
      <c r="E1610" s="500" t="str">
        <f>B1610&amp;"_"&amp;C1610&amp;"_"&amp;F1610&amp;", "&amp;G1610&amp;", "&amp;H1610&amp;", "&amp;I1610</f>
        <v>1609_T3.2_Other Sectors, Loans, Interest, More than 12 to 18</v>
      </c>
      <c r="F1610" s="348" t="s">
        <v>57</v>
      </c>
      <c r="G1610" s="497" t="s">
        <v>2</v>
      </c>
      <c r="H1610" s="498" t="s">
        <v>10</v>
      </c>
      <c r="I1610" s="499" t="s">
        <v>4337</v>
      </c>
      <c r="J1610" s="463">
        <f t="shared" si="240"/>
        <v>0</v>
      </c>
      <c r="K1610" s="311" t="s">
        <v>1869</v>
      </c>
      <c r="L1610">
        <f t="shared" si="241"/>
        <v>6</v>
      </c>
      <c r="P1610" s="14">
        <f>'STable 3.2'!G71</f>
        <v>0</v>
      </c>
    </row>
    <row r="1611" spans="1:16" x14ac:dyDescent="0.2">
      <c r="A1611" s="361" t="str">
        <f>B1611&amp;"_"&amp;C1611&amp;"_"&amp;".. "&amp;D1611</f>
        <v>1610_T3.2_.. Trade credit and advances (More than 12 to 18)</v>
      </c>
      <c r="B1611" s="366" t="s">
        <v>2633</v>
      </c>
      <c r="C1611" s="372" t="s">
        <v>17</v>
      </c>
      <c r="D1611" s="345" t="s">
        <v>4126</v>
      </c>
      <c r="E1611" s="500" t="str">
        <f>B1611&amp;"_"&amp;C1611&amp;"_"&amp;F1611&amp;", "&amp;G1611&amp;", "&amp;I1611</f>
        <v>1610_T3.2_Other Sectors, Trade credit and advances, More than 12 to 18</v>
      </c>
      <c r="F1611" s="348" t="s">
        <v>57</v>
      </c>
      <c r="G1611" s="497" t="s">
        <v>38</v>
      </c>
      <c r="H1611" s="345"/>
      <c r="I1611" s="499" t="s">
        <v>4337</v>
      </c>
      <c r="J1611" s="463">
        <f t="shared" si="240"/>
        <v>0</v>
      </c>
      <c r="K1611" s="311" t="s">
        <v>1876</v>
      </c>
      <c r="L1611">
        <f t="shared" si="241"/>
        <v>6</v>
      </c>
      <c r="P1611" s="14">
        <f>'STable 3.2'!G72</f>
        <v>0</v>
      </c>
    </row>
    <row r="1612" spans="1:16" x14ac:dyDescent="0.2">
      <c r="A1612" s="361" t="str">
        <f>B1612&amp;"_"&amp;C1612&amp;"_"&amp;".... "&amp;D1612</f>
        <v>1611_T3.2_.... Principal (More than 12 to 18)</v>
      </c>
      <c r="B1612" s="366" t="s">
        <v>2634</v>
      </c>
      <c r="C1612" s="372" t="s">
        <v>17</v>
      </c>
      <c r="D1612" s="346" t="s">
        <v>3877</v>
      </c>
      <c r="E1612" s="500" t="str">
        <f>B1612&amp;"_"&amp;C1612&amp;"_"&amp;F1612&amp;", "&amp;G1612&amp;", "&amp;H1612&amp;", "&amp;I1612</f>
        <v>1611_T3.2_Other Sectors, Trade credit and advances, Principal, More than 12 to 18</v>
      </c>
      <c r="F1612" s="348" t="s">
        <v>57</v>
      </c>
      <c r="G1612" s="497" t="s">
        <v>38</v>
      </c>
      <c r="H1612" s="497" t="s">
        <v>9</v>
      </c>
      <c r="I1612" s="499" t="s">
        <v>4337</v>
      </c>
      <c r="J1612" s="463">
        <f t="shared" si="240"/>
        <v>0</v>
      </c>
      <c r="K1612" s="311" t="s">
        <v>1883</v>
      </c>
      <c r="L1612">
        <f t="shared" si="241"/>
        <v>6</v>
      </c>
      <c r="P1612" s="14">
        <f>'STable 3.2'!G73</f>
        <v>0</v>
      </c>
    </row>
    <row r="1613" spans="1:16" x14ac:dyDescent="0.2">
      <c r="A1613" s="361" t="str">
        <f>B1613&amp;"_"&amp;C1613&amp;"_"&amp;".... "&amp;D1613</f>
        <v>1612_T3.2_.... Interest (More than 12 to 18)</v>
      </c>
      <c r="B1613" s="366" t="s">
        <v>2635</v>
      </c>
      <c r="C1613" s="372" t="s">
        <v>17</v>
      </c>
      <c r="D1613" s="346" t="s">
        <v>3878</v>
      </c>
      <c r="E1613" s="500" t="str">
        <f>B1613&amp;"_"&amp;C1613&amp;"_"&amp;F1613&amp;", "&amp;G1613&amp;", "&amp;H1613&amp;", "&amp;I1613</f>
        <v>1612_T3.2_Other Sectors, Trade credit and advances, Interest, More than 12 to 18</v>
      </c>
      <c r="F1613" s="348" t="s">
        <v>57</v>
      </c>
      <c r="G1613" s="497" t="s">
        <v>38</v>
      </c>
      <c r="H1613" s="498" t="s">
        <v>10</v>
      </c>
      <c r="I1613" s="499" t="s">
        <v>4337</v>
      </c>
      <c r="J1613" s="463">
        <f t="shared" si="240"/>
        <v>0</v>
      </c>
      <c r="K1613" s="311" t="s">
        <v>1890</v>
      </c>
      <c r="L1613">
        <f t="shared" si="241"/>
        <v>6</v>
      </c>
      <c r="P1613" s="14">
        <f>'STable 3.2'!G74</f>
        <v>0</v>
      </c>
    </row>
    <row r="1614" spans="1:16" x14ac:dyDescent="0.2">
      <c r="A1614" s="361" t="str">
        <f>B1614&amp;"_"&amp;C1614&amp;"_"&amp;".. "&amp;D1614</f>
        <v>1613_T3.2_.. Other debt liabilities 3/ 4/ (More than 12 to 18)</v>
      </c>
      <c r="B1614" s="366" t="s">
        <v>2636</v>
      </c>
      <c r="C1614" s="372" t="s">
        <v>17</v>
      </c>
      <c r="D1614" s="345" t="s">
        <v>4127</v>
      </c>
      <c r="E1614" s="500" t="str">
        <f>B1614&amp;"_"&amp;C1614&amp;"_"&amp;F1614&amp;", "&amp;G1614&amp;", "&amp;I1614</f>
        <v>1613_T3.2_Other Sectors, Other debt liabilities, More than 12 to 18</v>
      </c>
      <c r="F1614" s="348" t="s">
        <v>57</v>
      </c>
      <c r="G1614" s="497" t="s">
        <v>4329</v>
      </c>
      <c r="H1614" s="345"/>
      <c r="I1614" s="499" t="s">
        <v>4337</v>
      </c>
      <c r="J1614" s="463">
        <f t="shared" si="240"/>
        <v>0</v>
      </c>
      <c r="K1614" s="311" t="s">
        <v>1897</v>
      </c>
      <c r="L1614">
        <f t="shared" si="241"/>
        <v>6</v>
      </c>
      <c r="P1614" s="14">
        <f>'STable 3.2'!G75</f>
        <v>0</v>
      </c>
    </row>
    <row r="1615" spans="1:16" x14ac:dyDescent="0.2">
      <c r="A1615" s="361" t="str">
        <f>B1615&amp;"_"&amp;C1615&amp;"_"&amp;".... "&amp;D1615</f>
        <v>1614_T3.2_.... Principal (More than 12 to 18)</v>
      </c>
      <c r="B1615" s="366" t="s">
        <v>2637</v>
      </c>
      <c r="C1615" s="372" t="s">
        <v>17</v>
      </c>
      <c r="D1615" s="346" t="s">
        <v>3877</v>
      </c>
      <c r="E1615" s="500" t="str">
        <f>B1615&amp;"_"&amp;C1615&amp;"_"&amp;F1615&amp;", "&amp;G1615&amp;", "&amp;H1615&amp;", "&amp;I1615</f>
        <v>1614_T3.2_Other Sectors, Other debt liabilities, Principal, More than 12 to 18</v>
      </c>
      <c r="F1615" s="348" t="s">
        <v>57</v>
      </c>
      <c r="G1615" s="497" t="s">
        <v>4329</v>
      </c>
      <c r="H1615" s="497" t="s">
        <v>9</v>
      </c>
      <c r="I1615" s="499" t="s">
        <v>4337</v>
      </c>
      <c r="J1615" s="463">
        <f t="shared" si="240"/>
        <v>0</v>
      </c>
      <c r="K1615" s="311" t="s">
        <v>1904</v>
      </c>
      <c r="L1615">
        <f t="shared" si="241"/>
        <v>6</v>
      </c>
      <c r="P1615" s="14">
        <f>'STable 3.2'!G76</f>
        <v>0</v>
      </c>
    </row>
    <row r="1616" spans="1:16" x14ac:dyDescent="0.2">
      <c r="A1616" s="361" t="str">
        <f>B1616&amp;"_"&amp;C1616&amp;"_"&amp;".... "&amp;D1616</f>
        <v>1615_T3.2_.... Interest (More than 12 to 18)</v>
      </c>
      <c r="B1616" s="366" t="s">
        <v>2638</v>
      </c>
      <c r="C1616" s="372" t="s">
        <v>17</v>
      </c>
      <c r="D1616" s="346" t="s">
        <v>3878</v>
      </c>
      <c r="E1616" s="500" t="str">
        <f>B1616&amp;"_"&amp;C1616&amp;"_"&amp;F1616&amp;", "&amp;G1616&amp;", "&amp;H1616&amp;", "&amp;I1616</f>
        <v>1615_T3.2_Other Sectors, Other debt liabilities, Interest, More than 12 to 18</v>
      </c>
      <c r="F1616" s="348" t="s">
        <v>57</v>
      </c>
      <c r="G1616" s="497" t="s">
        <v>4329</v>
      </c>
      <c r="H1616" s="498" t="s">
        <v>10</v>
      </c>
      <c r="I1616" s="499" t="s">
        <v>4337</v>
      </c>
      <c r="J1616" s="463">
        <f t="shared" si="240"/>
        <v>0</v>
      </c>
      <c r="K1616" s="311" t="s">
        <v>1911</v>
      </c>
      <c r="L1616">
        <f t="shared" si="241"/>
        <v>6</v>
      </c>
      <c r="P1616" s="14">
        <f>'STable 3.2'!G77</f>
        <v>0</v>
      </c>
    </row>
    <row r="1617" spans="1:16" x14ac:dyDescent="0.2">
      <c r="A1617" s="361" t="str">
        <f>B1617&amp;"_"&amp;C1617&amp;"_"&amp;D1617</f>
        <v>1616_T3.2_Direct Investment: Intercompany Lending 5/ (More than 12 to 18)</v>
      </c>
      <c r="B1617" s="366" t="s">
        <v>2639</v>
      </c>
      <c r="C1617" s="372" t="s">
        <v>17</v>
      </c>
      <c r="D1617" s="297" t="s">
        <v>4129</v>
      </c>
      <c r="E1617" s="500" t="str">
        <f>B1617&amp;"_"&amp;C1617&amp;"_"&amp;F1617&amp;", "&amp;I1617</f>
        <v>1616_T3.2_Direct Investment: Intercompany Lending, More than 12 to 18</v>
      </c>
      <c r="F1617" s="297" t="s">
        <v>58</v>
      </c>
      <c r="G1617" s="297"/>
      <c r="H1617" s="297"/>
      <c r="I1617" s="499" t="s">
        <v>4337</v>
      </c>
      <c r="J1617" s="463">
        <f t="shared" si="240"/>
        <v>0</v>
      </c>
      <c r="K1617" s="311" t="s">
        <v>1918</v>
      </c>
      <c r="L1617">
        <f t="shared" si="241"/>
        <v>6</v>
      </c>
      <c r="P1617" s="14">
        <f>'STable 3.2'!G78</f>
        <v>0</v>
      </c>
    </row>
    <row r="1618" spans="1:16" x14ac:dyDescent="0.2">
      <c r="A1618" s="361" t="str">
        <f>B1618&amp;"_"&amp;C1618&amp;"_"&amp;".. "&amp;D1618</f>
        <v>1617_T3.2_.. Debt liabilities of direct investment enterprises to direct investors (More than 12 to 18)</v>
      </c>
      <c r="B1618" s="366" t="s">
        <v>2640</v>
      </c>
      <c r="C1618" s="372" t="s">
        <v>17</v>
      </c>
      <c r="D1618" s="349" t="s">
        <v>4130</v>
      </c>
      <c r="E1618" s="500" t="str">
        <f>B1618&amp;"_"&amp;C1618&amp;"_"&amp;F1618&amp;", "&amp;G1618&amp;", "&amp;I1618</f>
        <v>1617_T3.2_Direct Investment: Intercompany Lending, Debt liabilities of direct investment enterprises to direct investors, More than 12 to 18</v>
      </c>
      <c r="F1618" s="297" t="s">
        <v>58</v>
      </c>
      <c r="G1618" s="501" t="s">
        <v>142</v>
      </c>
      <c r="H1618" s="349"/>
      <c r="I1618" s="499" t="s">
        <v>4337</v>
      </c>
      <c r="J1618" s="463">
        <f t="shared" si="240"/>
        <v>0</v>
      </c>
      <c r="K1618" s="311" t="s">
        <v>1925</v>
      </c>
      <c r="L1618">
        <f t="shared" si="241"/>
        <v>6</v>
      </c>
      <c r="P1618" s="14">
        <f>'STable 3.2'!G79</f>
        <v>0</v>
      </c>
    </row>
    <row r="1619" spans="1:16" x14ac:dyDescent="0.2">
      <c r="A1619" s="361" t="str">
        <f>B1619&amp;"_"&amp;C1619&amp;"_"&amp;".... "&amp;D1619</f>
        <v>1618_T3.2_.... Principal (More than 12 to 18)</v>
      </c>
      <c r="B1619" s="366" t="s">
        <v>2641</v>
      </c>
      <c r="C1619" s="372" t="s">
        <v>17</v>
      </c>
      <c r="D1619" s="350" t="s">
        <v>3877</v>
      </c>
      <c r="E1619" s="500" t="str">
        <f>B1619&amp;"_"&amp;C1619&amp;"_"&amp;F1619&amp;", "&amp;G1619&amp;", "&amp;H1619&amp;", "&amp;I1619</f>
        <v>1618_T3.2_Direct Investment: Intercompany Lending, Debt liabilities of direct investment enterprises to direct investors, Principal, More than 12 to 18</v>
      </c>
      <c r="F1619" s="297" t="s">
        <v>58</v>
      </c>
      <c r="G1619" s="501" t="s">
        <v>142</v>
      </c>
      <c r="H1619" s="497" t="s">
        <v>9</v>
      </c>
      <c r="I1619" s="499" t="s">
        <v>4337</v>
      </c>
      <c r="J1619" s="463">
        <f t="shared" si="240"/>
        <v>0</v>
      </c>
      <c r="K1619" s="311" t="s">
        <v>1932</v>
      </c>
      <c r="L1619">
        <f t="shared" si="241"/>
        <v>6</v>
      </c>
      <c r="P1619" s="14">
        <f>'STable 3.2'!G80</f>
        <v>0</v>
      </c>
    </row>
    <row r="1620" spans="1:16" x14ac:dyDescent="0.2">
      <c r="A1620" s="361" t="str">
        <f>B1620&amp;"_"&amp;C1620&amp;"_"&amp;".... "&amp;D1620</f>
        <v>1619_T3.2_.... Interest (More than 12 to 18)</v>
      </c>
      <c r="B1620" s="366" t="s">
        <v>2642</v>
      </c>
      <c r="C1620" s="372" t="s">
        <v>17</v>
      </c>
      <c r="D1620" s="350" t="s">
        <v>3878</v>
      </c>
      <c r="E1620" s="500" t="str">
        <f>B1620&amp;"_"&amp;C1620&amp;"_"&amp;F1620&amp;", "&amp;G1620&amp;", "&amp;H1620&amp;", "&amp;I1620</f>
        <v>1619_T3.2_Direct Investment: Intercompany Lending, Debt liabilities of direct investment enterprises to direct investors, Interest, More than 12 to 18</v>
      </c>
      <c r="F1620" s="297" t="s">
        <v>58</v>
      </c>
      <c r="G1620" s="501" t="s">
        <v>142</v>
      </c>
      <c r="H1620" s="498" t="s">
        <v>10</v>
      </c>
      <c r="I1620" s="499" t="s">
        <v>4337</v>
      </c>
      <c r="J1620" s="463">
        <f t="shared" si="240"/>
        <v>0</v>
      </c>
      <c r="K1620" s="311" t="s">
        <v>1939</v>
      </c>
      <c r="L1620">
        <f t="shared" si="241"/>
        <v>6</v>
      </c>
      <c r="P1620" s="14">
        <f>'STable 3.2'!G81</f>
        <v>0</v>
      </c>
    </row>
    <row r="1621" spans="1:16" x14ac:dyDescent="0.2">
      <c r="A1621" s="361" t="str">
        <f>B1621&amp;"_"&amp;C1621&amp;"_"&amp;".. "&amp;D1621</f>
        <v>1620_T3.2_.. Debt liabilities of direct investors to direct investment enterprises (More than 12 to 18)</v>
      </c>
      <c r="B1621" s="366" t="s">
        <v>2643</v>
      </c>
      <c r="C1621" s="372" t="s">
        <v>17</v>
      </c>
      <c r="D1621" s="349" t="s">
        <v>4131</v>
      </c>
      <c r="E1621" s="500" t="str">
        <f>B1621&amp;"_"&amp;C1621&amp;"_"&amp;F1621&amp;", "&amp;G1621&amp;", "&amp;I1621</f>
        <v>1620_T3.2_Direct Investment: Intercompany Lending, Debt liabilities of direct investors to direct investment enterprises , More than 12 to 18</v>
      </c>
      <c r="F1621" s="297" t="s">
        <v>58</v>
      </c>
      <c r="G1621" s="501" t="s">
        <v>40</v>
      </c>
      <c r="H1621" s="349"/>
      <c r="I1621" s="499" t="s">
        <v>4337</v>
      </c>
      <c r="J1621" s="463">
        <f t="shared" si="240"/>
        <v>0</v>
      </c>
      <c r="K1621" s="311" t="s">
        <v>1946</v>
      </c>
      <c r="L1621">
        <f t="shared" si="241"/>
        <v>6</v>
      </c>
      <c r="P1621" s="14">
        <f>'STable 3.2'!G82</f>
        <v>0</v>
      </c>
    </row>
    <row r="1622" spans="1:16" x14ac:dyDescent="0.2">
      <c r="A1622" s="361" t="str">
        <f>B1622&amp;"_"&amp;C1622&amp;"_"&amp;".... "&amp;D1622</f>
        <v>1621_T3.2_.... Principal (More than 12 to 18)</v>
      </c>
      <c r="B1622" s="366" t="s">
        <v>2644</v>
      </c>
      <c r="C1622" s="372" t="s">
        <v>17</v>
      </c>
      <c r="D1622" s="350" t="s">
        <v>3877</v>
      </c>
      <c r="E1622" s="500" t="str">
        <f>B1622&amp;"_"&amp;C1622&amp;"_"&amp;F1622&amp;", "&amp;G1622&amp;", "&amp;H1622&amp;", "&amp;I1622</f>
        <v>1621_T3.2_Direct Investment: Intercompany Lending, Debt liabilities of direct investors to direct investment enterprises , Principal, More than 12 to 18</v>
      </c>
      <c r="F1622" s="297" t="s">
        <v>58</v>
      </c>
      <c r="G1622" s="501" t="s">
        <v>40</v>
      </c>
      <c r="H1622" s="497" t="s">
        <v>9</v>
      </c>
      <c r="I1622" s="499" t="s">
        <v>4337</v>
      </c>
      <c r="J1622" s="463">
        <f t="shared" si="240"/>
        <v>0</v>
      </c>
      <c r="K1622" s="311" t="s">
        <v>1953</v>
      </c>
      <c r="L1622">
        <f t="shared" si="241"/>
        <v>6</v>
      </c>
      <c r="P1622" s="14">
        <f>'STable 3.2'!G83</f>
        <v>0</v>
      </c>
    </row>
    <row r="1623" spans="1:16" x14ac:dyDescent="0.2">
      <c r="A1623" s="361" t="str">
        <f>B1623&amp;"_"&amp;C1623&amp;"_"&amp;".... "&amp;D1623</f>
        <v>1622_T3.2_.... Interest (More than 12 to 18)</v>
      </c>
      <c r="B1623" s="366" t="s">
        <v>2645</v>
      </c>
      <c r="C1623" s="372" t="s">
        <v>17</v>
      </c>
      <c r="D1623" s="350" t="s">
        <v>3878</v>
      </c>
      <c r="E1623" s="500" t="str">
        <f>B1623&amp;"_"&amp;C1623&amp;"_"&amp;F1623&amp;", "&amp;G1623&amp;", "&amp;H1623&amp;", "&amp;I1623</f>
        <v>1622_T3.2_Direct Investment: Intercompany Lending, Debt liabilities of direct investors to direct investment enterprises , Interest, More than 12 to 18</v>
      </c>
      <c r="F1623" s="297" t="s">
        <v>58</v>
      </c>
      <c r="G1623" s="501" t="s">
        <v>40</v>
      </c>
      <c r="H1623" s="498" t="s">
        <v>10</v>
      </c>
      <c r="I1623" s="499" t="s">
        <v>4337</v>
      </c>
      <c r="J1623" s="463">
        <f t="shared" si="240"/>
        <v>0</v>
      </c>
      <c r="K1623" s="311" t="s">
        <v>1960</v>
      </c>
      <c r="L1623">
        <f t="shared" si="241"/>
        <v>6</v>
      </c>
      <c r="P1623" s="14">
        <f>'STable 3.2'!G84</f>
        <v>0</v>
      </c>
    </row>
    <row r="1624" spans="1:16" x14ac:dyDescent="0.2">
      <c r="A1624" s="361" t="str">
        <f>B1624&amp;"_"&amp;C1624&amp;"_"&amp;".. "&amp;D1624</f>
        <v>1623_T3.2_.. Debt liabilities between fellow enterprises (More than 12 to 18)</v>
      </c>
      <c r="B1624" s="366" t="s">
        <v>2646</v>
      </c>
      <c r="C1624" s="372" t="s">
        <v>17</v>
      </c>
      <c r="D1624" s="349" t="s">
        <v>4132</v>
      </c>
      <c r="E1624" s="500" t="str">
        <f>B1624&amp;"_"&amp;C1624&amp;"_"&amp;F1624&amp;", "&amp;G1624&amp;", "&amp;I1624</f>
        <v>1623_T3.2_Direct Investment: Intercompany Lending, Debt liabilities between fellow enterprises, More than 12 to 18</v>
      </c>
      <c r="F1624" s="297" t="s">
        <v>58</v>
      </c>
      <c r="G1624" s="501" t="s">
        <v>41</v>
      </c>
      <c r="H1624" s="349"/>
      <c r="I1624" s="499" t="s">
        <v>4337</v>
      </c>
      <c r="J1624" s="463">
        <f t="shared" si="240"/>
        <v>0</v>
      </c>
      <c r="K1624" s="311" t="s">
        <v>1967</v>
      </c>
      <c r="L1624">
        <f t="shared" si="241"/>
        <v>6</v>
      </c>
      <c r="P1624" s="14">
        <f>'STable 3.2'!G85</f>
        <v>0</v>
      </c>
    </row>
    <row r="1625" spans="1:16" x14ac:dyDescent="0.2">
      <c r="A1625" s="361" t="str">
        <f>B1625&amp;"_"&amp;C1625&amp;"_"&amp;".... "&amp;D1625</f>
        <v>1624_T3.2_.... Principal (More than 12 to 18)</v>
      </c>
      <c r="B1625" s="366" t="s">
        <v>2647</v>
      </c>
      <c r="C1625" s="372" t="s">
        <v>17</v>
      </c>
      <c r="D1625" s="350" t="s">
        <v>3877</v>
      </c>
      <c r="E1625" s="500" t="str">
        <f>B1625&amp;"_"&amp;C1625&amp;"_"&amp;F1625&amp;", "&amp;G1625&amp;", "&amp;H1625&amp;", "&amp;I1625</f>
        <v>1624_T3.2_Direct Investment: Intercompany Lending, Debt liabilities between fellow enterprises, Principal, More than 12 to 18</v>
      </c>
      <c r="F1625" s="297" t="s">
        <v>58</v>
      </c>
      <c r="G1625" s="501" t="s">
        <v>41</v>
      </c>
      <c r="H1625" s="497" t="s">
        <v>9</v>
      </c>
      <c r="I1625" s="499" t="s">
        <v>4337</v>
      </c>
      <c r="J1625" s="463">
        <f t="shared" si="240"/>
        <v>0</v>
      </c>
      <c r="K1625" s="311" t="s">
        <v>1974</v>
      </c>
      <c r="L1625">
        <f t="shared" si="241"/>
        <v>6</v>
      </c>
      <c r="P1625" s="14">
        <f>'STable 3.2'!G86</f>
        <v>0</v>
      </c>
    </row>
    <row r="1626" spans="1:16" x14ac:dyDescent="0.2">
      <c r="A1626" s="361" t="str">
        <f>B1626&amp;"_"&amp;C1626&amp;"_"&amp;".... "&amp;D1626</f>
        <v>1625_T3.2_.... Interest (More than 12 to 18)</v>
      </c>
      <c r="B1626" s="366" t="s">
        <v>2648</v>
      </c>
      <c r="C1626" s="372" t="s">
        <v>17</v>
      </c>
      <c r="D1626" s="350" t="s">
        <v>3878</v>
      </c>
      <c r="E1626" s="500" t="str">
        <f>B1626&amp;"_"&amp;C1626&amp;"_"&amp;F1626&amp;", "&amp;G1626&amp;", "&amp;H1626&amp;", "&amp;I1626</f>
        <v>1625_T3.2_Direct Investment: Intercompany Lending, Debt liabilities between fellow enterprises, Interest, More than 12 to 18</v>
      </c>
      <c r="F1626" s="297" t="s">
        <v>58</v>
      </c>
      <c r="G1626" s="501" t="s">
        <v>41</v>
      </c>
      <c r="H1626" s="498" t="s">
        <v>10</v>
      </c>
      <c r="I1626" s="499" t="s">
        <v>4337</v>
      </c>
      <c r="J1626" s="463">
        <f t="shared" si="240"/>
        <v>0</v>
      </c>
      <c r="K1626" s="311" t="s">
        <v>1981</v>
      </c>
      <c r="L1626">
        <f t="shared" si="241"/>
        <v>6</v>
      </c>
      <c r="P1626" s="14">
        <f>'STable 3.2'!G87</f>
        <v>0</v>
      </c>
    </row>
    <row r="1627" spans="1:16" x14ac:dyDescent="0.2">
      <c r="A1627" s="361" t="str">
        <f>B1627&amp;"_"&amp;C1627&amp;"_"&amp;D1627</f>
        <v>1626_T3.2_Gross External Debt Payments (More than 12 to 18)</v>
      </c>
      <c r="B1627" s="366" t="s">
        <v>2649</v>
      </c>
      <c r="C1627" s="372" t="s">
        <v>17</v>
      </c>
      <c r="D1627" s="351" t="s">
        <v>4133</v>
      </c>
      <c r="E1627" s="500" t="str">
        <f>B1627&amp;"_"&amp;C1627&amp;"_"&amp;F1627&amp;", "&amp;I1627</f>
        <v>1626_T3.2_Gross External Debt Payments, More than 12 to 18</v>
      </c>
      <c r="F1627" s="297" t="s">
        <v>208</v>
      </c>
      <c r="G1627" s="351"/>
      <c r="H1627" s="351"/>
      <c r="I1627" s="499" t="s">
        <v>4337</v>
      </c>
      <c r="J1627" s="463">
        <f t="shared" si="240"/>
        <v>0</v>
      </c>
      <c r="K1627" s="311" t="s">
        <v>1988</v>
      </c>
      <c r="L1627">
        <f t="shared" si="241"/>
        <v>6</v>
      </c>
      <c r="P1627" s="14">
        <f>'STable 3.2'!G88</f>
        <v>0</v>
      </c>
    </row>
    <row r="1628" spans="1:16" x14ac:dyDescent="0.2">
      <c r="A1628" s="361" t="str">
        <f>B1628&amp;"_"&amp;C1628&amp;"_"&amp;".... "&amp;D1628</f>
        <v>1627_T3.2_.... Principal  (More than 12 to 18)</v>
      </c>
      <c r="B1628" s="366" t="s">
        <v>2650</v>
      </c>
      <c r="C1628" s="372" t="s">
        <v>17</v>
      </c>
      <c r="D1628" s="352" t="s">
        <v>3884</v>
      </c>
      <c r="E1628" s="500" t="str">
        <f>B1628&amp;"_"&amp;C1628&amp;"_"&amp;F1628&amp;", "&amp;H1628&amp;", "&amp;I1628</f>
        <v>1627_T3.2_Gross External Debt Payments, Principal, More than 12 to 18</v>
      </c>
      <c r="F1628" s="297" t="s">
        <v>208</v>
      </c>
      <c r="G1628" s="352"/>
      <c r="H1628" s="497" t="s">
        <v>9</v>
      </c>
      <c r="I1628" s="499" t="s">
        <v>4337</v>
      </c>
      <c r="J1628" s="463">
        <f t="shared" si="240"/>
        <v>0</v>
      </c>
      <c r="K1628" s="311" t="s">
        <v>1995</v>
      </c>
      <c r="L1628">
        <f t="shared" si="241"/>
        <v>6</v>
      </c>
      <c r="P1628" s="14">
        <f>'STable 3.2'!G89</f>
        <v>0</v>
      </c>
    </row>
    <row r="1629" spans="1:16" x14ac:dyDescent="0.2">
      <c r="A1629" s="361" t="str">
        <f>B1629&amp;"_"&amp;C1629&amp;"_"&amp;".... "&amp;D1629</f>
        <v>1628_T3.2_.... Interest (More than 12 to 18)</v>
      </c>
      <c r="B1629" s="366" t="s">
        <v>2651</v>
      </c>
      <c r="C1629" s="372" t="s">
        <v>17</v>
      </c>
      <c r="D1629" s="352" t="s">
        <v>3878</v>
      </c>
      <c r="E1629" s="500" t="str">
        <f>B1629&amp;"_"&amp;C1629&amp;"_"&amp;F1629&amp;", "&amp;H1629&amp;", "&amp;I1629</f>
        <v>1628_T3.2_Gross External Debt Payments, Interest, More than 12 to 18</v>
      </c>
      <c r="F1629" s="297" t="s">
        <v>208</v>
      </c>
      <c r="G1629" s="352"/>
      <c r="H1629" s="498" t="s">
        <v>10</v>
      </c>
      <c r="I1629" s="499" t="s">
        <v>4337</v>
      </c>
      <c r="J1629" s="463">
        <f t="shared" si="240"/>
        <v>0</v>
      </c>
      <c r="K1629" s="311" t="s">
        <v>2002</v>
      </c>
      <c r="L1629">
        <f t="shared" si="241"/>
        <v>6</v>
      </c>
      <c r="P1629" s="14">
        <f>'STable 3.2'!G90</f>
        <v>0</v>
      </c>
    </row>
    <row r="1630" spans="1:16" x14ac:dyDescent="0.2">
      <c r="A1630" s="361" t="str">
        <f t="shared" ref="A1630:A1631" si="242">B1630&amp;"_"&amp;C1630&amp;"_"&amp;D1630</f>
        <v>1629_T3.2_Interest receipts on SDR holdings (More than 12 to 18)</v>
      </c>
      <c r="B1630" s="366" t="s">
        <v>2652</v>
      </c>
      <c r="C1630" s="372" t="s">
        <v>17</v>
      </c>
      <c r="D1630" s="352" t="s">
        <v>3886</v>
      </c>
      <c r="E1630" s="500" t="str">
        <f>B1630&amp;"_"&amp;C1630&amp;"_"&amp;F1630&amp;", "&amp;I1630</f>
        <v>1629_T3.2_Interest receipts on SDR holdings, More than 12 to 18</v>
      </c>
      <c r="F1630" s="353" t="s">
        <v>105</v>
      </c>
      <c r="G1630" s="353"/>
      <c r="H1630" s="353"/>
      <c r="I1630" s="499" t="s">
        <v>4337</v>
      </c>
      <c r="J1630" s="463">
        <f t="shared" si="240"/>
        <v>0</v>
      </c>
      <c r="K1630" s="311" t="s">
        <v>2015</v>
      </c>
      <c r="L1630">
        <f t="shared" si="241"/>
        <v>6</v>
      </c>
      <c r="P1630" s="14">
        <f>'STable 3.2'!G93</f>
        <v>0</v>
      </c>
    </row>
    <row r="1631" spans="1:16" x14ac:dyDescent="0.2">
      <c r="A1631" s="361" t="str">
        <f t="shared" si="242"/>
        <v>1630_T3.2_Interest payments on SDR allocations (More than 12 to 18)</v>
      </c>
      <c r="B1631" s="366" t="s">
        <v>2653</v>
      </c>
      <c r="C1631" s="372" t="s">
        <v>17</v>
      </c>
      <c r="D1631" s="352" t="s">
        <v>3887</v>
      </c>
      <c r="E1631" s="500" t="str">
        <f>B1631&amp;"_"&amp;C1631&amp;"_"&amp;F1631&amp;", "&amp;I1631</f>
        <v>1630_T3.2_Interest payments on SDR allocations, More than 12 to 18</v>
      </c>
      <c r="F1631" s="353" t="s">
        <v>106</v>
      </c>
      <c r="G1631" s="353"/>
      <c r="H1631" s="353"/>
      <c r="I1631" s="499" t="s">
        <v>4337</v>
      </c>
      <c r="J1631" s="463">
        <f t="shared" si="240"/>
        <v>0</v>
      </c>
      <c r="K1631" s="311" t="s">
        <v>2016</v>
      </c>
      <c r="L1631">
        <f t="shared" si="241"/>
        <v>6</v>
      </c>
      <c r="P1631" s="14">
        <f>'STable 3.2'!G94</f>
        <v>0</v>
      </c>
    </row>
    <row r="1632" spans="1:16" x14ac:dyDescent="0.2">
      <c r="A1632" s="361" t="str">
        <f>B1632&amp;"_"&amp;C1632&amp;"_"&amp;D1632</f>
        <v>1631_T3.2_General Government (More than 18 to 24)</v>
      </c>
      <c r="B1632" s="366" t="s">
        <v>2654</v>
      </c>
      <c r="C1632" s="372" t="s">
        <v>17</v>
      </c>
      <c r="D1632" s="344" t="s">
        <v>4134</v>
      </c>
      <c r="E1632" s="500" t="str">
        <f>B1632&amp;"_"&amp;C1632&amp;"_"&amp;F1632&amp;", "&amp;I1632</f>
        <v>1631_T3.2_General Government, More than 18 to 24</v>
      </c>
      <c r="F1632" s="301" t="s">
        <v>27</v>
      </c>
      <c r="G1632" s="301"/>
      <c r="H1632" s="301"/>
      <c r="I1632" s="499" t="s">
        <v>35</v>
      </c>
      <c r="J1632" s="463">
        <f t="shared" si="240"/>
        <v>0</v>
      </c>
      <c r="K1632" s="311" t="s">
        <v>1429</v>
      </c>
      <c r="L1632">
        <f t="shared" si="241"/>
        <v>6</v>
      </c>
      <c r="P1632" s="14">
        <f>'STable 3.2'!H8</f>
        <v>0</v>
      </c>
    </row>
    <row r="1633" spans="1:16" x14ac:dyDescent="0.2">
      <c r="A1633" s="361" t="str">
        <f>B1633&amp;"_"&amp;C1633&amp;"_"&amp;".. "&amp;D1633</f>
        <v>1632_T3.2_.. Special drawing rights (allocations) * (More than 18 to 24)</v>
      </c>
      <c r="B1633" s="366" t="s">
        <v>2655</v>
      </c>
      <c r="C1633" s="372" t="s">
        <v>17</v>
      </c>
      <c r="D1633" s="345" t="s">
        <v>4302</v>
      </c>
      <c r="E1633" s="500" t="str">
        <f>B1633&amp;"_"&amp;C1633&amp;"_"&amp;F1633&amp;", "&amp;G1633&amp;", "&amp;I1633</f>
        <v>1632_T3.2_General Government, Special drawing rights (allocations), More than 18 to 24</v>
      </c>
      <c r="F1633" s="301" t="s">
        <v>27</v>
      </c>
      <c r="G1633" s="497" t="s">
        <v>4330</v>
      </c>
      <c r="H1633" s="301"/>
      <c r="I1633" s="499" t="s">
        <v>35</v>
      </c>
      <c r="J1633" s="463">
        <f t="shared" si="240"/>
        <v>0</v>
      </c>
      <c r="K1633" s="311" t="s">
        <v>1436</v>
      </c>
      <c r="L1633">
        <f t="shared" si="241"/>
        <v>6</v>
      </c>
      <c r="P1633" s="14">
        <f>'STable 3.2'!H9</f>
        <v>0</v>
      </c>
    </row>
    <row r="1634" spans="1:16" x14ac:dyDescent="0.2">
      <c r="A1634" s="361" t="str">
        <f>B1634&amp;"_"&amp;C1634&amp;"_"&amp;".... "&amp;D1634</f>
        <v>1633_T3.2_.... Principal (More than 18 to 24)</v>
      </c>
      <c r="B1634" s="366" t="s">
        <v>2656</v>
      </c>
      <c r="C1634" s="372" t="s">
        <v>17</v>
      </c>
      <c r="D1634" s="346" t="s">
        <v>3889</v>
      </c>
      <c r="E1634" s="500" t="str">
        <f>B1634&amp;"_"&amp;C1634&amp;"_"&amp;F1634&amp;", "&amp;G1634&amp;", "&amp;H1634&amp;", "&amp;I1634</f>
        <v>1633_T3.2_General Government, Special drawing rights (allocations), Principal, More than 18 to 24</v>
      </c>
      <c r="F1634" s="301" t="s">
        <v>27</v>
      </c>
      <c r="G1634" s="497" t="s">
        <v>4330</v>
      </c>
      <c r="H1634" s="497" t="s">
        <v>9</v>
      </c>
      <c r="I1634" s="499" t="s">
        <v>35</v>
      </c>
      <c r="J1634" s="463">
        <f t="shared" si="240"/>
        <v>0</v>
      </c>
      <c r="K1634" s="311" t="s">
        <v>1443</v>
      </c>
      <c r="L1634">
        <f t="shared" si="241"/>
        <v>6</v>
      </c>
      <c r="P1634" s="14">
        <f>'STable 3.2'!H10</f>
        <v>0</v>
      </c>
    </row>
    <row r="1635" spans="1:16" x14ac:dyDescent="0.2">
      <c r="A1635" s="361" t="str">
        <f>B1635&amp;"_"&amp;C1635&amp;"_"&amp;".... "&amp;D1635</f>
        <v>1634_T3.2_.... Interest (More than 18 to 24)</v>
      </c>
      <c r="B1635" s="366" t="s">
        <v>2657</v>
      </c>
      <c r="C1635" s="372" t="s">
        <v>17</v>
      </c>
      <c r="D1635" s="346" t="s">
        <v>3890</v>
      </c>
      <c r="E1635" s="500" t="str">
        <f>B1635&amp;"_"&amp;C1635&amp;"_"&amp;F1635&amp;", "&amp;G1635&amp;", "&amp;H1635&amp;", "&amp;I1635</f>
        <v>1634_T3.2_General Government, Special drawing rights (allocations), Interest, More than 18 to 24</v>
      </c>
      <c r="F1635" s="301" t="s">
        <v>27</v>
      </c>
      <c r="G1635" s="497" t="s">
        <v>4330</v>
      </c>
      <c r="H1635" s="498" t="s">
        <v>10</v>
      </c>
      <c r="I1635" s="499" t="s">
        <v>35</v>
      </c>
      <c r="J1635" s="463">
        <f t="shared" si="240"/>
        <v>0</v>
      </c>
      <c r="K1635" s="311" t="s">
        <v>1450</v>
      </c>
      <c r="L1635">
        <f t="shared" si="241"/>
        <v>6</v>
      </c>
      <c r="P1635" s="14">
        <f>'STable 3.2'!H11</f>
        <v>0</v>
      </c>
    </row>
    <row r="1636" spans="1:16" x14ac:dyDescent="0.2">
      <c r="A1636" s="361" t="str">
        <f>B1636&amp;"_"&amp;C1636&amp;"_"&amp;".. "&amp;D1636</f>
        <v>1635_T3.2_.. Currency and deposits (More than 18 to 24)</v>
      </c>
      <c r="B1636" s="366" t="s">
        <v>2658</v>
      </c>
      <c r="C1636" s="372" t="s">
        <v>17</v>
      </c>
      <c r="D1636" s="345" t="s">
        <v>4135</v>
      </c>
      <c r="E1636" s="500" t="str">
        <f>B1636&amp;"_"&amp;C1636&amp;"_"&amp;F1636&amp;", "&amp;G1636&amp;", "&amp;I1636</f>
        <v>1635_T3.2_General Government, Currency and deposits, More than 18 to 24</v>
      </c>
      <c r="F1636" s="301" t="s">
        <v>27</v>
      </c>
      <c r="G1636" s="497" t="s">
        <v>203</v>
      </c>
      <c r="H1636" s="345"/>
      <c r="I1636" s="499" t="s">
        <v>35</v>
      </c>
      <c r="J1636" s="463">
        <f t="shared" si="240"/>
        <v>0</v>
      </c>
      <c r="K1636" s="311" t="s">
        <v>1457</v>
      </c>
      <c r="L1636">
        <f t="shared" si="241"/>
        <v>6</v>
      </c>
      <c r="P1636" s="14">
        <f>'STable 3.2'!H12</f>
        <v>0</v>
      </c>
    </row>
    <row r="1637" spans="1:16" x14ac:dyDescent="0.2">
      <c r="A1637" s="361" t="str">
        <f>B1637&amp;"_"&amp;C1637&amp;"_"&amp;".... "&amp;D1637</f>
        <v>1636_T3.2_.... Principal (More than 18 to 24)</v>
      </c>
      <c r="B1637" s="366" t="s">
        <v>2659</v>
      </c>
      <c r="C1637" s="372" t="s">
        <v>17</v>
      </c>
      <c r="D1637" s="346" t="s">
        <v>3889</v>
      </c>
      <c r="E1637" s="500" t="str">
        <f>B1637&amp;"_"&amp;C1637&amp;"_"&amp;F1637&amp;", "&amp;G1637&amp;", "&amp;H1637&amp;", "&amp;I1637</f>
        <v>1636_T3.2_General Government, Currency and deposits, Principal, More than 18 to 24</v>
      </c>
      <c r="F1637" s="301" t="s">
        <v>27</v>
      </c>
      <c r="G1637" s="497" t="s">
        <v>203</v>
      </c>
      <c r="H1637" s="497" t="s">
        <v>9</v>
      </c>
      <c r="I1637" s="499" t="s">
        <v>35</v>
      </c>
      <c r="J1637" s="463">
        <f t="shared" si="240"/>
        <v>0</v>
      </c>
      <c r="K1637" s="311" t="s">
        <v>1464</v>
      </c>
      <c r="L1637">
        <f t="shared" si="241"/>
        <v>6</v>
      </c>
      <c r="P1637" s="14">
        <f>'STable 3.2'!H13</f>
        <v>0</v>
      </c>
    </row>
    <row r="1638" spans="1:16" x14ac:dyDescent="0.2">
      <c r="A1638" s="361" t="str">
        <f>B1638&amp;"_"&amp;C1638&amp;"_"&amp;".... "&amp;D1638</f>
        <v>1637_T3.2_.... Interest (More than 18 to 24)</v>
      </c>
      <c r="B1638" s="366" t="s">
        <v>2660</v>
      </c>
      <c r="C1638" s="372" t="s">
        <v>17</v>
      </c>
      <c r="D1638" s="346" t="s">
        <v>3890</v>
      </c>
      <c r="E1638" s="500" t="str">
        <f>B1638&amp;"_"&amp;C1638&amp;"_"&amp;F1638&amp;", "&amp;G1638&amp;", "&amp;H1638&amp;", "&amp;I1638</f>
        <v>1637_T3.2_General Government, Currency and deposits, Interest, More than 18 to 24</v>
      </c>
      <c r="F1638" s="301" t="s">
        <v>27</v>
      </c>
      <c r="G1638" s="497" t="s">
        <v>203</v>
      </c>
      <c r="H1638" s="498" t="s">
        <v>10</v>
      </c>
      <c r="I1638" s="499" t="s">
        <v>35</v>
      </c>
      <c r="J1638" s="463">
        <f t="shared" si="240"/>
        <v>0</v>
      </c>
      <c r="K1638" s="311" t="s">
        <v>1471</v>
      </c>
      <c r="L1638">
        <f t="shared" si="241"/>
        <v>6</v>
      </c>
      <c r="P1638" s="14">
        <f>'STable 3.2'!H14</f>
        <v>0</v>
      </c>
    </row>
    <row r="1639" spans="1:16" x14ac:dyDescent="0.2">
      <c r="A1639" s="361" t="str">
        <f>B1639&amp;"_"&amp;C1639&amp;"_"&amp;".. "&amp;D1639</f>
        <v>1638_T3.2_.. Debt securities (More than 18 to 24)</v>
      </c>
      <c r="B1639" s="366" t="s">
        <v>2661</v>
      </c>
      <c r="C1639" s="372" t="s">
        <v>17</v>
      </c>
      <c r="D1639" s="345" t="s">
        <v>4136</v>
      </c>
      <c r="E1639" s="500" t="str">
        <f>B1639&amp;"_"&amp;C1639&amp;"_"&amp;F1639&amp;", "&amp;G1639&amp;", "&amp;I1639</f>
        <v>1638_T3.2_General Government, Debt securities, More than 18 to 24</v>
      </c>
      <c r="F1639" s="301" t="s">
        <v>27</v>
      </c>
      <c r="G1639" s="497" t="s">
        <v>37</v>
      </c>
      <c r="H1639" s="345"/>
      <c r="I1639" s="499" t="s">
        <v>35</v>
      </c>
      <c r="J1639" s="463">
        <f t="shared" si="240"/>
        <v>0</v>
      </c>
      <c r="K1639" s="311" t="s">
        <v>1478</v>
      </c>
      <c r="L1639">
        <f t="shared" si="241"/>
        <v>6</v>
      </c>
      <c r="P1639" s="14">
        <f>'STable 3.2'!H15</f>
        <v>0</v>
      </c>
    </row>
    <row r="1640" spans="1:16" x14ac:dyDescent="0.2">
      <c r="A1640" s="361" t="str">
        <f>B1640&amp;"_"&amp;C1640&amp;"_"&amp;".... "&amp;D1640</f>
        <v>1639_T3.2_.... Principal (More than 18 to 24)</v>
      </c>
      <c r="B1640" s="366" t="s">
        <v>2662</v>
      </c>
      <c r="C1640" s="372" t="s">
        <v>17</v>
      </c>
      <c r="D1640" s="346" t="s">
        <v>3889</v>
      </c>
      <c r="E1640" s="500" t="str">
        <f>B1640&amp;"_"&amp;C1640&amp;"_"&amp;F1640&amp;", "&amp;G1640&amp;", "&amp;H1640&amp;", "&amp;I1640</f>
        <v>1639_T3.2_General Government, Debt securities, Principal, More than 18 to 24</v>
      </c>
      <c r="F1640" s="301" t="s">
        <v>27</v>
      </c>
      <c r="G1640" s="497" t="s">
        <v>37</v>
      </c>
      <c r="H1640" s="497" t="s">
        <v>9</v>
      </c>
      <c r="I1640" s="499" t="s">
        <v>35</v>
      </c>
      <c r="J1640" s="463">
        <f t="shared" si="240"/>
        <v>0</v>
      </c>
      <c r="K1640" s="311" t="s">
        <v>1485</v>
      </c>
      <c r="L1640">
        <f t="shared" si="241"/>
        <v>6</v>
      </c>
      <c r="P1640" s="14">
        <f>'STable 3.2'!H16</f>
        <v>0</v>
      </c>
    </row>
    <row r="1641" spans="1:16" x14ac:dyDescent="0.2">
      <c r="A1641" s="361" t="str">
        <f>B1641&amp;"_"&amp;C1641&amp;"_"&amp;".... "&amp;D1641</f>
        <v>1640_T3.2_.... Interest (More than 18 to 24)</v>
      </c>
      <c r="B1641" s="366" t="s">
        <v>2663</v>
      </c>
      <c r="C1641" s="372" t="s">
        <v>17</v>
      </c>
      <c r="D1641" s="346" t="s">
        <v>3890</v>
      </c>
      <c r="E1641" s="500" t="str">
        <f>B1641&amp;"_"&amp;C1641&amp;"_"&amp;F1641&amp;", "&amp;G1641&amp;", "&amp;H1641&amp;", "&amp;I1641</f>
        <v>1640_T3.2_General Government, Debt securities, Interest, More than 18 to 24</v>
      </c>
      <c r="F1641" s="301" t="s">
        <v>27</v>
      </c>
      <c r="G1641" s="497" t="s">
        <v>37</v>
      </c>
      <c r="H1641" s="498" t="s">
        <v>10</v>
      </c>
      <c r="I1641" s="499" t="s">
        <v>35</v>
      </c>
      <c r="J1641" s="463">
        <f t="shared" si="240"/>
        <v>0</v>
      </c>
      <c r="K1641" s="311" t="s">
        <v>1492</v>
      </c>
      <c r="L1641">
        <f t="shared" si="241"/>
        <v>6</v>
      </c>
      <c r="P1641" s="14">
        <f>'STable 3.2'!H17</f>
        <v>0</v>
      </c>
    </row>
    <row r="1642" spans="1:16" x14ac:dyDescent="0.2">
      <c r="A1642" s="361" t="str">
        <f>B1642&amp;"_"&amp;C1642&amp;"_"&amp;".. "&amp;D1642</f>
        <v>1641_T3.2_.. Loans (More than 18 to 24)</v>
      </c>
      <c r="B1642" s="366" t="s">
        <v>2664</v>
      </c>
      <c r="C1642" s="372" t="s">
        <v>17</v>
      </c>
      <c r="D1642" s="345" t="s">
        <v>4137</v>
      </c>
      <c r="E1642" s="500" t="str">
        <f>B1642&amp;"_"&amp;C1642&amp;"_"&amp;F1642&amp;", "&amp;G1642&amp;", "&amp;I1642</f>
        <v>1641_T3.2_General Government, Loans, More than 18 to 24</v>
      </c>
      <c r="F1642" s="301" t="s">
        <v>27</v>
      </c>
      <c r="G1642" s="497" t="s">
        <v>2</v>
      </c>
      <c r="H1642" s="345"/>
      <c r="I1642" s="499" t="s">
        <v>35</v>
      </c>
      <c r="J1642" s="463">
        <f t="shared" si="240"/>
        <v>0</v>
      </c>
      <c r="K1642" s="311" t="s">
        <v>1499</v>
      </c>
      <c r="L1642">
        <f t="shared" si="241"/>
        <v>6</v>
      </c>
      <c r="P1642" s="14">
        <f>'STable 3.2'!H18</f>
        <v>0</v>
      </c>
    </row>
    <row r="1643" spans="1:16" x14ac:dyDescent="0.2">
      <c r="A1643" s="361" t="str">
        <f>B1643&amp;"_"&amp;C1643&amp;"_"&amp;".... "&amp;D1643</f>
        <v>1642_T3.2_.... Principal (More than 18 to 24)</v>
      </c>
      <c r="B1643" s="366" t="s">
        <v>2665</v>
      </c>
      <c r="C1643" s="372" t="s">
        <v>17</v>
      </c>
      <c r="D1643" s="346" t="s">
        <v>3889</v>
      </c>
      <c r="E1643" s="500" t="str">
        <f>B1643&amp;"_"&amp;C1643&amp;"_"&amp;F1643&amp;", "&amp;G1643&amp;", "&amp;H1643&amp;", "&amp;I1643</f>
        <v>1642_T3.2_General Government, Loans, Principal, More than 18 to 24</v>
      </c>
      <c r="F1643" s="301" t="s">
        <v>27</v>
      </c>
      <c r="G1643" s="497" t="s">
        <v>2</v>
      </c>
      <c r="H1643" s="497" t="s">
        <v>9</v>
      </c>
      <c r="I1643" s="499" t="s">
        <v>35</v>
      </c>
      <c r="J1643" s="463">
        <f t="shared" si="240"/>
        <v>0</v>
      </c>
      <c r="K1643" s="311" t="s">
        <v>1506</v>
      </c>
      <c r="L1643">
        <f t="shared" si="241"/>
        <v>6</v>
      </c>
      <c r="P1643" s="14">
        <f>'STable 3.2'!H19</f>
        <v>0</v>
      </c>
    </row>
    <row r="1644" spans="1:16" x14ac:dyDescent="0.2">
      <c r="A1644" s="361" t="str">
        <f>B1644&amp;"_"&amp;C1644&amp;"_"&amp;".... "&amp;D1644</f>
        <v>1643_T3.2_.... Interest (More than 18 to 24)</v>
      </c>
      <c r="B1644" s="366" t="s">
        <v>2666</v>
      </c>
      <c r="C1644" s="372" t="s">
        <v>17</v>
      </c>
      <c r="D1644" s="346" t="s">
        <v>3890</v>
      </c>
      <c r="E1644" s="500" t="str">
        <f>B1644&amp;"_"&amp;C1644&amp;"_"&amp;F1644&amp;", "&amp;G1644&amp;", "&amp;H1644&amp;", "&amp;I1644</f>
        <v>1643_T3.2_General Government, Loans, Interest, More than 18 to 24</v>
      </c>
      <c r="F1644" s="301" t="s">
        <v>27</v>
      </c>
      <c r="G1644" s="497" t="s">
        <v>2</v>
      </c>
      <c r="H1644" s="498" t="s">
        <v>10</v>
      </c>
      <c r="I1644" s="499" t="s">
        <v>35</v>
      </c>
      <c r="J1644" s="463">
        <f t="shared" si="240"/>
        <v>0</v>
      </c>
      <c r="K1644" s="311" t="s">
        <v>1513</v>
      </c>
      <c r="L1644">
        <f t="shared" si="241"/>
        <v>6</v>
      </c>
      <c r="P1644" s="14">
        <f>'STable 3.2'!H20</f>
        <v>0</v>
      </c>
    </row>
    <row r="1645" spans="1:16" x14ac:dyDescent="0.2">
      <c r="A1645" s="361" t="str">
        <f>B1645&amp;"_"&amp;C1645&amp;"_"&amp;".. "&amp;D1645</f>
        <v>1644_T3.2_.. Trade credit and advances (More than 18 to 24)</v>
      </c>
      <c r="B1645" s="366" t="s">
        <v>2667</v>
      </c>
      <c r="C1645" s="372" t="s">
        <v>17</v>
      </c>
      <c r="D1645" s="345" t="s">
        <v>4138</v>
      </c>
      <c r="E1645" s="500" t="str">
        <f>B1645&amp;"_"&amp;C1645&amp;"_"&amp;F1645&amp;", "&amp;G1645&amp;", "&amp;I1645</f>
        <v>1644_T3.2_General Government, Trade credit and advances, More than 18 to 24</v>
      </c>
      <c r="F1645" s="301" t="s">
        <v>27</v>
      </c>
      <c r="G1645" s="497" t="s">
        <v>38</v>
      </c>
      <c r="H1645" s="345"/>
      <c r="I1645" s="499" t="s">
        <v>35</v>
      </c>
      <c r="J1645" s="463">
        <f t="shared" si="240"/>
        <v>0</v>
      </c>
      <c r="K1645" s="311" t="s">
        <v>1520</v>
      </c>
      <c r="L1645">
        <f t="shared" si="241"/>
        <v>6</v>
      </c>
      <c r="P1645" s="14">
        <f>'STable 3.2'!H21</f>
        <v>0</v>
      </c>
    </row>
    <row r="1646" spans="1:16" x14ac:dyDescent="0.2">
      <c r="A1646" s="361" t="str">
        <f>B1646&amp;"_"&amp;C1646&amp;"_"&amp;".... "&amp;D1646</f>
        <v>1645_T3.2_.... Principal (More than 18 to 24)</v>
      </c>
      <c r="B1646" s="366" t="s">
        <v>2668</v>
      </c>
      <c r="C1646" s="372" t="s">
        <v>17</v>
      </c>
      <c r="D1646" s="346" t="s">
        <v>3889</v>
      </c>
      <c r="E1646" s="500" t="str">
        <f>B1646&amp;"_"&amp;C1646&amp;"_"&amp;F1646&amp;", "&amp;G1646&amp;", "&amp;H1646&amp;", "&amp;I1646</f>
        <v>1645_T3.2_General Government, Trade credit and advances, Principal, More than 18 to 24</v>
      </c>
      <c r="F1646" s="301" t="s">
        <v>27</v>
      </c>
      <c r="G1646" s="497" t="s">
        <v>38</v>
      </c>
      <c r="H1646" s="497" t="s">
        <v>9</v>
      </c>
      <c r="I1646" s="499" t="s">
        <v>35</v>
      </c>
      <c r="J1646" s="463">
        <f t="shared" si="240"/>
        <v>0</v>
      </c>
      <c r="K1646" s="311" t="s">
        <v>1527</v>
      </c>
      <c r="L1646">
        <f t="shared" si="241"/>
        <v>6</v>
      </c>
      <c r="P1646" s="14">
        <f>'STable 3.2'!H22</f>
        <v>0</v>
      </c>
    </row>
    <row r="1647" spans="1:16" x14ac:dyDescent="0.2">
      <c r="A1647" s="361" t="str">
        <f>B1647&amp;"_"&amp;C1647&amp;"_"&amp;".... "&amp;D1647</f>
        <v>1646_T3.2_.... Interest (More than 18 to 24)</v>
      </c>
      <c r="B1647" s="366" t="s">
        <v>2669</v>
      </c>
      <c r="C1647" s="372" t="s">
        <v>17</v>
      </c>
      <c r="D1647" s="346" t="s">
        <v>3890</v>
      </c>
      <c r="E1647" s="500" t="str">
        <f>B1647&amp;"_"&amp;C1647&amp;"_"&amp;F1647&amp;", "&amp;G1647&amp;", "&amp;H1647&amp;", "&amp;I1647</f>
        <v>1646_T3.2_General Government, Trade credit and advances, Interest, More than 18 to 24</v>
      </c>
      <c r="F1647" s="301" t="s">
        <v>27</v>
      </c>
      <c r="G1647" s="497" t="s">
        <v>38</v>
      </c>
      <c r="H1647" s="498" t="s">
        <v>10</v>
      </c>
      <c r="I1647" s="499" t="s">
        <v>35</v>
      </c>
      <c r="J1647" s="463">
        <f t="shared" si="240"/>
        <v>0</v>
      </c>
      <c r="K1647" s="311" t="s">
        <v>1534</v>
      </c>
      <c r="L1647">
        <f t="shared" si="241"/>
        <v>6</v>
      </c>
      <c r="P1647" s="14">
        <f>'STable 3.2'!H23</f>
        <v>0</v>
      </c>
    </row>
    <row r="1648" spans="1:16" x14ac:dyDescent="0.2">
      <c r="A1648" s="361" t="str">
        <f>B1648&amp;"_"&amp;C1648&amp;"_"&amp;".. "&amp;D1648</f>
        <v>1647_T3.2_.. Other debt liabilities 3/ 4/ (More than 18 to 24)</v>
      </c>
      <c r="B1648" s="366" t="s">
        <v>2670</v>
      </c>
      <c r="C1648" s="372" t="s">
        <v>17</v>
      </c>
      <c r="D1648" s="345" t="s">
        <v>4139</v>
      </c>
      <c r="E1648" s="500" t="str">
        <f>B1648&amp;"_"&amp;C1648&amp;"_"&amp;F1648&amp;", "&amp;G1648&amp;", "&amp;I1648</f>
        <v>1647_T3.2_General Government, Other debt liabilities, More than 18 to 24</v>
      </c>
      <c r="F1648" s="301" t="s">
        <v>27</v>
      </c>
      <c r="G1648" s="497" t="s">
        <v>4329</v>
      </c>
      <c r="H1648" s="345"/>
      <c r="I1648" s="499" t="s">
        <v>35</v>
      </c>
      <c r="J1648" s="463">
        <f t="shared" si="240"/>
        <v>0</v>
      </c>
      <c r="K1648" s="311" t="s">
        <v>1541</v>
      </c>
      <c r="L1648">
        <f t="shared" si="241"/>
        <v>6</v>
      </c>
      <c r="P1648" s="14">
        <f>'STable 3.2'!H24</f>
        <v>0</v>
      </c>
    </row>
    <row r="1649" spans="1:16" x14ac:dyDescent="0.2">
      <c r="A1649" s="361" t="str">
        <f>B1649&amp;"_"&amp;C1649&amp;"_"&amp;".... "&amp;D1649</f>
        <v>1648_T3.2_.... Principal (More than 18 to 24)</v>
      </c>
      <c r="B1649" s="366" t="s">
        <v>2671</v>
      </c>
      <c r="C1649" s="372" t="s">
        <v>17</v>
      </c>
      <c r="D1649" s="346" t="s">
        <v>3889</v>
      </c>
      <c r="E1649" s="500" t="str">
        <f>B1649&amp;"_"&amp;C1649&amp;"_"&amp;F1649&amp;", "&amp;G1649&amp;", "&amp;H1649&amp;", "&amp;I1649</f>
        <v>1648_T3.2_General Government, Other debt liabilities, Principal, More than 18 to 24</v>
      </c>
      <c r="F1649" s="301" t="s">
        <v>27</v>
      </c>
      <c r="G1649" s="497" t="s">
        <v>4329</v>
      </c>
      <c r="H1649" s="497" t="s">
        <v>9</v>
      </c>
      <c r="I1649" s="499" t="s">
        <v>35</v>
      </c>
      <c r="J1649" s="463">
        <f t="shared" si="240"/>
        <v>0</v>
      </c>
      <c r="K1649" s="311" t="s">
        <v>1548</v>
      </c>
      <c r="L1649">
        <f t="shared" si="241"/>
        <v>6</v>
      </c>
      <c r="P1649" s="14">
        <f>'STable 3.2'!H25</f>
        <v>0</v>
      </c>
    </row>
    <row r="1650" spans="1:16" x14ac:dyDescent="0.2">
      <c r="A1650" s="361" t="str">
        <f>B1650&amp;"_"&amp;C1650&amp;"_"&amp;".... "&amp;D1650</f>
        <v>1649_T3.2_.... Interest (More than 18 to 24)</v>
      </c>
      <c r="B1650" s="366" t="s">
        <v>2672</v>
      </c>
      <c r="C1650" s="372" t="s">
        <v>17</v>
      </c>
      <c r="D1650" s="346" t="s">
        <v>3890</v>
      </c>
      <c r="E1650" s="500" t="str">
        <f>B1650&amp;"_"&amp;C1650&amp;"_"&amp;F1650&amp;", "&amp;G1650&amp;", "&amp;H1650&amp;", "&amp;I1650</f>
        <v>1649_T3.2_General Government, Other debt liabilities, Interest, More than 18 to 24</v>
      </c>
      <c r="F1650" s="301" t="s">
        <v>27</v>
      </c>
      <c r="G1650" s="497" t="s">
        <v>4329</v>
      </c>
      <c r="H1650" s="498" t="s">
        <v>10</v>
      </c>
      <c r="I1650" s="499" t="s">
        <v>35</v>
      </c>
      <c r="J1650" s="463">
        <f t="shared" si="240"/>
        <v>0</v>
      </c>
      <c r="K1650" s="311" t="s">
        <v>1555</v>
      </c>
      <c r="L1650">
        <f t="shared" si="241"/>
        <v>6</v>
      </c>
      <c r="P1650" s="14">
        <f>'STable 3.2'!H26</f>
        <v>0</v>
      </c>
    </row>
    <row r="1651" spans="1:16" x14ac:dyDescent="0.2">
      <c r="A1651" s="361" t="str">
        <f>B1651&amp;"_"&amp;C1651&amp;"_"&amp;D1651</f>
        <v>1650_T3.2_Central Bank (More than 18 to 24)</v>
      </c>
      <c r="B1651" s="366" t="s">
        <v>2673</v>
      </c>
      <c r="C1651" s="372" t="s">
        <v>17</v>
      </c>
      <c r="D1651" s="301" t="s">
        <v>4140</v>
      </c>
      <c r="E1651" s="500" t="str">
        <f>B1651&amp;"_"&amp;C1651&amp;"_"&amp;F1651&amp;", "&amp;I1651</f>
        <v>1650_T3.2_Central Bank, More than 18 to 24</v>
      </c>
      <c r="F1651" s="301" t="s">
        <v>55</v>
      </c>
      <c r="G1651" s="301"/>
      <c r="H1651" s="301"/>
      <c r="I1651" s="499" t="s">
        <v>35</v>
      </c>
      <c r="J1651" s="463">
        <f t="shared" si="240"/>
        <v>0</v>
      </c>
      <c r="K1651" s="311" t="s">
        <v>1562</v>
      </c>
      <c r="L1651">
        <f t="shared" si="241"/>
        <v>6</v>
      </c>
      <c r="P1651" s="14">
        <f>'STable 3.2'!H27</f>
        <v>0</v>
      </c>
    </row>
    <row r="1652" spans="1:16" x14ac:dyDescent="0.2">
      <c r="A1652" s="361" t="str">
        <f>B1652&amp;"_"&amp;C1652&amp;"_"&amp;".. "&amp;D1652</f>
        <v>1651_T3.2_.. Special drawing rights (allocations) * (More than 18 to 24)</v>
      </c>
      <c r="B1652" s="366" t="s">
        <v>2674</v>
      </c>
      <c r="C1652" s="372" t="s">
        <v>17</v>
      </c>
      <c r="D1652" s="345" t="s">
        <v>4302</v>
      </c>
      <c r="E1652" s="500" t="str">
        <f>B1652&amp;"_"&amp;C1652&amp;"_"&amp;F1652&amp;", "&amp;G1652&amp;", "&amp;I1652</f>
        <v>1651_T3.2_Central Bank, Special drawing rights (allocations), More than 18 to 24</v>
      </c>
      <c r="F1652" s="301" t="s">
        <v>55</v>
      </c>
      <c r="G1652" s="497" t="s">
        <v>4330</v>
      </c>
      <c r="H1652" s="301"/>
      <c r="I1652" s="499" t="s">
        <v>35</v>
      </c>
      <c r="J1652" s="463">
        <f t="shared" si="240"/>
        <v>0</v>
      </c>
      <c r="K1652" s="311" t="s">
        <v>1569</v>
      </c>
      <c r="L1652">
        <f t="shared" si="241"/>
        <v>6</v>
      </c>
      <c r="P1652" s="14">
        <f>'STable 3.2'!H28</f>
        <v>0</v>
      </c>
    </row>
    <row r="1653" spans="1:16" x14ac:dyDescent="0.2">
      <c r="A1653" s="361" t="str">
        <f>B1653&amp;"_"&amp;C1653&amp;"_"&amp;".... "&amp;D1653</f>
        <v>1652_T3.2_.... Principal (More than 18 to 24)</v>
      </c>
      <c r="B1653" s="366" t="s">
        <v>2675</v>
      </c>
      <c r="C1653" s="372" t="s">
        <v>17</v>
      </c>
      <c r="D1653" s="346" t="s">
        <v>3889</v>
      </c>
      <c r="E1653" s="500" t="str">
        <f>B1653&amp;"_"&amp;C1653&amp;"_"&amp;F1653&amp;", "&amp;G1653&amp;", "&amp;H1653&amp;", "&amp;I1653</f>
        <v>1652_T3.2_Central Bank, Special drawing rights (allocations), Principal, More than 18 to 24</v>
      </c>
      <c r="F1653" s="301" t="s">
        <v>55</v>
      </c>
      <c r="G1653" s="497" t="s">
        <v>4330</v>
      </c>
      <c r="H1653" s="497" t="s">
        <v>9</v>
      </c>
      <c r="I1653" s="499" t="s">
        <v>35</v>
      </c>
      <c r="J1653" s="463">
        <f t="shared" si="240"/>
        <v>0</v>
      </c>
      <c r="K1653" s="311" t="s">
        <v>1576</v>
      </c>
      <c r="L1653">
        <f t="shared" si="241"/>
        <v>6</v>
      </c>
      <c r="P1653" s="14">
        <f>'STable 3.2'!H29</f>
        <v>0</v>
      </c>
    </row>
    <row r="1654" spans="1:16" x14ac:dyDescent="0.2">
      <c r="A1654" s="361" t="str">
        <f>B1654&amp;"_"&amp;C1654&amp;"_"&amp;".... "&amp;D1654</f>
        <v>1653_T3.2_.... Interest (More than 18 to 24)</v>
      </c>
      <c r="B1654" s="366" t="s">
        <v>2676</v>
      </c>
      <c r="C1654" s="372" t="s">
        <v>17</v>
      </c>
      <c r="D1654" s="346" t="s">
        <v>3890</v>
      </c>
      <c r="E1654" s="500" t="str">
        <f>B1654&amp;"_"&amp;C1654&amp;"_"&amp;F1654&amp;", "&amp;G1654&amp;", "&amp;H1654&amp;", "&amp;I1654</f>
        <v>1653_T3.2_Central Bank, Special drawing rights (allocations), Interest, More than 18 to 24</v>
      </c>
      <c r="F1654" s="301" t="s">
        <v>55</v>
      </c>
      <c r="G1654" s="497" t="s">
        <v>4330</v>
      </c>
      <c r="H1654" s="498" t="s">
        <v>10</v>
      </c>
      <c r="I1654" s="499" t="s">
        <v>35</v>
      </c>
      <c r="J1654" s="463">
        <f t="shared" si="240"/>
        <v>0</v>
      </c>
      <c r="K1654" s="311" t="s">
        <v>1583</v>
      </c>
      <c r="L1654">
        <f t="shared" si="241"/>
        <v>6</v>
      </c>
      <c r="P1654" s="14">
        <f>'STable 3.2'!H30</f>
        <v>0</v>
      </c>
    </row>
    <row r="1655" spans="1:16" x14ac:dyDescent="0.2">
      <c r="A1655" s="361" t="str">
        <f>B1655&amp;"_"&amp;C1655&amp;"_"&amp;".. "&amp;D1655</f>
        <v>1654_T3.2_.. Currency and deposits (More than 18 to 24)</v>
      </c>
      <c r="B1655" s="366" t="s">
        <v>2677</v>
      </c>
      <c r="C1655" s="372" t="s">
        <v>17</v>
      </c>
      <c r="D1655" s="345" t="s">
        <v>4135</v>
      </c>
      <c r="E1655" s="500" t="str">
        <f>B1655&amp;"_"&amp;C1655&amp;"_"&amp;F1655&amp;", "&amp;G1655&amp;", "&amp;I1655</f>
        <v>1654_T3.2_Central Bank, Currency and deposits, More than 18 to 24</v>
      </c>
      <c r="F1655" s="301" t="s">
        <v>55</v>
      </c>
      <c r="G1655" s="497" t="s">
        <v>203</v>
      </c>
      <c r="H1655" s="345"/>
      <c r="I1655" s="499" t="s">
        <v>35</v>
      </c>
      <c r="J1655" s="463">
        <f t="shared" si="240"/>
        <v>0</v>
      </c>
      <c r="K1655" s="311" t="s">
        <v>1590</v>
      </c>
      <c r="L1655">
        <f t="shared" si="241"/>
        <v>6</v>
      </c>
      <c r="P1655" s="14">
        <f>'STable 3.2'!H31</f>
        <v>0</v>
      </c>
    </row>
    <row r="1656" spans="1:16" x14ac:dyDescent="0.2">
      <c r="A1656" s="361" t="str">
        <f>B1656&amp;"_"&amp;C1656&amp;"_"&amp;".... "&amp;D1656</f>
        <v>1655_T3.2_.... Principal (More than 18 to 24)</v>
      </c>
      <c r="B1656" s="366" t="s">
        <v>2678</v>
      </c>
      <c r="C1656" s="372" t="s">
        <v>17</v>
      </c>
      <c r="D1656" s="346" t="s">
        <v>3889</v>
      </c>
      <c r="E1656" s="500" t="str">
        <f>B1656&amp;"_"&amp;C1656&amp;"_"&amp;F1656&amp;", "&amp;G1656&amp;", "&amp;H1656&amp;", "&amp;I1656</f>
        <v>1655_T3.2_Central Bank, Currency and deposits, Principal, More than 18 to 24</v>
      </c>
      <c r="F1656" s="301" t="s">
        <v>55</v>
      </c>
      <c r="G1656" s="497" t="s">
        <v>203</v>
      </c>
      <c r="H1656" s="497" t="s">
        <v>9</v>
      </c>
      <c r="I1656" s="499" t="s">
        <v>35</v>
      </c>
      <c r="J1656" s="463">
        <f t="shared" si="240"/>
        <v>0</v>
      </c>
      <c r="K1656" s="311" t="s">
        <v>1597</v>
      </c>
      <c r="L1656">
        <f t="shared" si="241"/>
        <v>6</v>
      </c>
      <c r="P1656" s="14">
        <f>'STable 3.2'!H32</f>
        <v>0</v>
      </c>
    </row>
    <row r="1657" spans="1:16" x14ac:dyDescent="0.2">
      <c r="A1657" s="361" t="str">
        <f>B1657&amp;"_"&amp;C1657&amp;"_"&amp;".... "&amp;D1657</f>
        <v>1656_T3.2_.... Interest (More than 18 to 24)</v>
      </c>
      <c r="B1657" s="366" t="s">
        <v>2679</v>
      </c>
      <c r="C1657" s="372" t="s">
        <v>17</v>
      </c>
      <c r="D1657" s="346" t="s">
        <v>3890</v>
      </c>
      <c r="E1657" s="500" t="str">
        <f>B1657&amp;"_"&amp;C1657&amp;"_"&amp;F1657&amp;", "&amp;G1657&amp;", "&amp;H1657&amp;", "&amp;I1657</f>
        <v>1656_T3.2_Central Bank, Currency and deposits, Interest, More than 18 to 24</v>
      </c>
      <c r="F1657" s="301" t="s">
        <v>55</v>
      </c>
      <c r="G1657" s="497" t="s">
        <v>203</v>
      </c>
      <c r="H1657" s="498" t="s">
        <v>10</v>
      </c>
      <c r="I1657" s="499" t="s">
        <v>35</v>
      </c>
      <c r="J1657" s="463">
        <f t="shared" si="240"/>
        <v>0</v>
      </c>
      <c r="K1657" s="311" t="s">
        <v>1604</v>
      </c>
      <c r="L1657">
        <f t="shared" si="241"/>
        <v>6</v>
      </c>
      <c r="P1657" s="14">
        <f>'STable 3.2'!H33</f>
        <v>0</v>
      </c>
    </row>
    <row r="1658" spans="1:16" x14ac:dyDescent="0.2">
      <c r="A1658" s="361" t="str">
        <f>B1658&amp;"_"&amp;C1658&amp;"_"&amp;".. "&amp;D1658</f>
        <v>1657_T3.2_.. Debt securities (More than 18 to 24)</v>
      </c>
      <c r="B1658" s="366" t="s">
        <v>2680</v>
      </c>
      <c r="C1658" s="372" t="s">
        <v>17</v>
      </c>
      <c r="D1658" s="345" t="s">
        <v>4136</v>
      </c>
      <c r="E1658" s="500" t="str">
        <f>B1658&amp;"_"&amp;C1658&amp;"_"&amp;F1658&amp;", "&amp;G1658&amp;", "&amp;I1658</f>
        <v>1657_T3.2_Central Bank, Debt securities, More than 18 to 24</v>
      </c>
      <c r="F1658" s="301" t="s">
        <v>55</v>
      </c>
      <c r="G1658" s="497" t="s">
        <v>37</v>
      </c>
      <c r="H1658" s="345"/>
      <c r="I1658" s="499" t="s">
        <v>35</v>
      </c>
      <c r="J1658" s="463">
        <f t="shared" si="240"/>
        <v>0</v>
      </c>
      <c r="K1658" s="311" t="s">
        <v>1611</v>
      </c>
      <c r="L1658">
        <f t="shared" si="241"/>
        <v>6</v>
      </c>
      <c r="P1658" s="14">
        <f>'STable 3.2'!H34</f>
        <v>0</v>
      </c>
    </row>
    <row r="1659" spans="1:16" x14ac:dyDescent="0.2">
      <c r="A1659" s="361" t="str">
        <f>B1659&amp;"_"&amp;C1659&amp;"_"&amp;".... "&amp;D1659</f>
        <v>1658_T3.2_.... Principal (More than 18 to 24)</v>
      </c>
      <c r="B1659" s="366" t="s">
        <v>2681</v>
      </c>
      <c r="C1659" s="372" t="s">
        <v>17</v>
      </c>
      <c r="D1659" s="346" t="s">
        <v>3889</v>
      </c>
      <c r="E1659" s="500" t="str">
        <f>B1659&amp;"_"&amp;C1659&amp;"_"&amp;F1659&amp;", "&amp;G1659&amp;", "&amp;H1659&amp;", "&amp;I1659</f>
        <v>1658_T3.2_Central Bank, Debt securities, Principal, More than 18 to 24</v>
      </c>
      <c r="F1659" s="301" t="s">
        <v>55</v>
      </c>
      <c r="G1659" s="497" t="s">
        <v>37</v>
      </c>
      <c r="H1659" s="497" t="s">
        <v>9</v>
      </c>
      <c r="I1659" s="499" t="s">
        <v>35</v>
      </c>
      <c r="J1659" s="463">
        <f t="shared" si="240"/>
        <v>0</v>
      </c>
      <c r="K1659" s="311" t="s">
        <v>1618</v>
      </c>
      <c r="L1659">
        <f t="shared" si="241"/>
        <v>6</v>
      </c>
      <c r="P1659" s="14">
        <f>'STable 3.2'!H35</f>
        <v>0</v>
      </c>
    </row>
    <row r="1660" spans="1:16" x14ac:dyDescent="0.2">
      <c r="A1660" s="361" t="str">
        <f>B1660&amp;"_"&amp;C1660&amp;"_"&amp;".... "&amp;D1660</f>
        <v>1659_T3.2_.... Interest (More than 18 to 24)</v>
      </c>
      <c r="B1660" s="366" t="s">
        <v>2682</v>
      </c>
      <c r="C1660" s="372" t="s">
        <v>17</v>
      </c>
      <c r="D1660" s="346" t="s">
        <v>3890</v>
      </c>
      <c r="E1660" s="500" t="str">
        <f>B1660&amp;"_"&amp;C1660&amp;"_"&amp;F1660&amp;", "&amp;G1660&amp;", "&amp;H1660&amp;", "&amp;I1660</f>
        <v>1659_T3.2_Central Bank, Debt securities, Interest, More than 18 to 24</v>
      </c>
      <c r="F1660" s="301" t="s">
        <v>55</v>
      </c>
      <c r="G1660" s="497" t="s">
        <v>37</v>
      </c>
      <c r="H1660" s="498" t="s">
        <v>10</v>
      </c>
      <c r="I1660" s="499" t="s">
        <v>35</v>
      </c>
      <c r="J1660" s="463">
        <f t="shared" si="240"/>
        <v>0</v>
      </c>
      <c r="K1660" s="311" t="s">
        <v>1625</v>
      </c>
      <c r="L1660">
        <f t="shared" si="241"/>
        <v>6</v>
      </c>
      <c r="P1660" s="14">
        <f>'STable 3.2'!H36</f>
        <v>0</v>
      </c>
    </row>
    <row r="1661" spans="1:16" x14ac:dyDescent="0.2">
      <c r="A1661" s="361" t="str">
        <f>B1661&amp;"_"&amp;C1661&amp;"_"&amp;".. "&amp;D1661</f>
        <v>1660_T3.2_.. Loans (More than 18 to 24)</v>
      </c>
      <c r="B1661" s="366" t="s">
        <v>2683</v>
      </c>
      <c r="C1661" s="372" t="s">
        <v>17</v>
      </c>
      <c r="D1661" s="345" t="s">
        <v>4137</v>
      </c>
      <c r="E1661" s="500" t="str">
        <f>B1661&amp;"_"&amp;C1661&amp;"_"&amp;F1661&amp;", "&amp;G1661&amp;", "&amp;I1661</f>
        <v>1660_T3.2_Central Bank, Loans, More than 18 to 24</v>
      </c>
      <c r="F1661" s="301" t="s">
        <v>55</v>
      </c>
      <c r="G1661" s="497" t="s">
        <v>2</v>
      </c>
      <c r="H1661" s="345"/>
      <c r="I1661" s="499" t="s">
        <v>35</v>
      </c>
      <c r="J1661" s="463">
        <f t="shared" si="240"/>
        <v>0</v>
      </c>
      <c r="K1661" s="311" t="s">
        <v>1632</v>
      </c>
      <c r="L1661">
        <f t="shared" si="241"/>
        <v>6</v>
      </c>
      <c r="P1661" s="14">
        <f>'STable 3.2'!H37</f>
        <v>0</v>
      </c>
    </row>
    <row r="1662" spans="1:16" x14ac:dyDescent="0.2">
      <c r="A1662" s="361" t="str">
        <f>B1662&amp;"_"&amp;C1662&amp;"_"&amp;".... "&amp;D1662</f>
        <v>1661_T3.2_.... Principal (More than 18 to 24)</v>
      </c>
      <c r="B1662" s="366" t="s">
        <v>2684</v>
      </c>
      <c r="C1662" s="372" t="s">
        <v>17</v>
      </c>
      <c r="D1662" s="346" t="s">
        <v>3889</v>
      </c>
      <c r="E1662" s="500" t="str">
        <f>B1662&amp;"_"&amp;C1662&amp;"_"&amp;F1662&amp;", "&amp;G1662&amp;", "&amp;H1662&amp;", "&amp;I1662</f>
        <v>1661_T3.2_Central Bank, Loans, Principal, More than 18 to 24</v>
      </c>
      <c r="F1662" s="301" t="s">
        <v>55</v>
      </c>
      <c r="G1662" s="497" t="s">
        <v>2</v>
      </c>
      <c r="H1662" s="497" t="s">
        <v>9</v>
      </c>
      <c r="I1662" s="499" t="s">
        <v>35</v>
      </c>
      <c r="J1662" s="463">
        <f t="shared" si="240"/>
        <v>0</v>
      </c>
      <c r="K1662" s="311" t="s">
        <v>1639</v>
      </c>
      <c r="L1662">
        <f t="shared" si="241"/>
        <v>6</v>
      </c>
      <c r="P1662" s="14">
        <f>'STable 3.2'!H38</f>
        <v>0</v>
      </c>
    </row>
    <row r="1663" spans="1:16" x14ac:dyDescent="0.2">
      <c r="A1663" s="361" t="str">
        <f>B1663&amp;"_"&amp;C1663&amp;"_"&amp;".... "&amp;D1663</f>
        <v>1662_T3.2_.... Interest (More than 18 to 24)</v>
      </c>
      <c r="B1663" s="366" t="s">
        <v>2685</v>
      </c>
      <c r="C1663" s="372" t="s">
        <v>17</v>
      </c>
      <c r="D1663" s="346" t="s">
        <v>3890</v>
      </c>
      <c r="E1663" s="500" t="str">
        <f>B1663&amp;"_"&amp;C1663&amp;"_"&amp;F1663&amp;", "&amp;G1663&amp;", "&amp;H1663&amp;", "&amp;I1663</f>
        <v>1662_T3.2_Central Bank, Loans, Interest, More than 18 to 24</v>
      </c>
      <c r="F1663" s="301" t="s">
        <v>55</v>
      </c>
      <c r="G1663" s="497" t="s">
        <v>2</v>
      </c>
      <c r="H1663" s="498" t="s">
        <v>10</v>
      </c>
      <c r="I1663" s="499" t="s">
        <v>35</v>
      </c>
      <c r="J1663" s="463">
        <f t="shared" si="240"/>
        <v>0</v>
      </c>
      <c r="K1663" s="311" t="s">
        <v>1646</v>
      </c>
      <c r="L1663">
        <f t="shared" si="241"/>
        <v>6</v>
      </c>
      <c r="P1663" s="14">
        <f>'STable 3.2'!H39</f>
        <v>0</v>
      </c>
    </row>
    <row r="1664" spans="1:16" x14ac:dyDescent="0.2">
      <c r="A1664" s="361" t="str">
        <f>B1664&amp;"_"&amp;C1664&amp;"_"&amp;".. "&amp;D1664</f>
        <v>1663_T3.2_.. Trade credit and advances (More than 18 to 24)</v>
      </c>
      <c r="B1664" s="366" t="s">
        <v>2686</v>
      </c>
      <c r="C1664" s="372" t="s">
        <v>17</v>
      </c>
      <c r="D1664" s="345" t="s">
        <v>4138</v>
      </c>
      <c r="E1664" s="500" t="str">
        <f>B1664&amp;"_"&amp;C1664&amp;"_"&amp;F1664&amp;", "&amp;G1664&amp;", "&amp;I1664</f>
        <v>1663_T3.2_Central Bank, Trade credit and advances, More than 18 to 24</v>
      </c>
      <c r="F1664" s="301" t="s">
        <v>55</v>
      </c>
      <c r="G1664" s="497" t="s">
        <v>38</v>
      </c>
      <c r="H1664" s="345"/>
      <c r="I1664" s="499" t="s">
        <v>35</v>
      </c>
      <c r="J1664" s="463">
        <f t="shared" si="240"/>
        <v>0</v>
      </c>
      <c r="K1664" s="311" t="s">
        <v>1653</v>
      </c>
      <c r="L1664">
        <f t="shared" si="241"/>
        <v>6</v>
      </c>
      <c r="P1664" s="14">
        <f>'STable 3.2'!H40</f>
        <v>0</v>
      </c>
    </row>
    <row r="1665" spans="1:16" x14ac:dyDescent="0.2">
      <c r="A1665" s="361" t="str">
        <f>B1665&amp;"_"&amp;C1665&amp;"_"&amp;".... "&amp;D1665</f>
        <v>1664_T3.2_.... Principal (More than 18 to 24)</v>
      </c>
      <c r="B1665" s="366" t="s">
        <v>2687</v>
      </c>
      <c r="C1665" s="372" t="s">
        <v>17</v>
      </c>
      <c r="D1665" s="346" t="s">
        <v>3889</v>
      </c>
      <c r="E1665" s="500" t="str">
        <f>B1665&amp;"_"&amp;C1665&amp;"_"&amp;F1665&amp;", "&amp;G1665&amp;", "&amp;H1665&amp;", "&amp;I1665</f>
        <v>1664_T3.2_Central Bank, Trade credit and advances, Principal, More than 18 to 24</v>
      </c>
      <c r="F1665" s="301" t="s">
        <v>55</v>
      </c>
      <c r="G1665" s="497" t="s">
        <v>38</v>
      </c>
      <c r="H1665" s="497" t="s">
        <v>9</v>
      </c>
      <c r="I1665" s="499" t="s">
        <v>35</v>
      </c>
      <c r="J1665" s="463">
        <f t="shared" si="240"/>
        <v>0</v>
      </c>
      <c r="K1665" s="311" t="s">
        <v>1660</v>
      </c>
      <c r="L1665">
        <f t="shared" si="241"/>
        <v>6</v>
      </c>
      <c r="P1665" s="14">
        <f>'STable 3.2'!H41</f>
        <v>0</v>
      </c>
    </row>
    <row r="1666" spans="1:16" x14ac:dyDescent="0.2">
      <c r="A1666" s="361" t="str">
        <f>B1666&amp;"_"&amp;C1666&amp;"_"&amp;".... "&amp;D1666</f>
        <v>1665_T3.2_.... Interest (More than 18 to 24)</v>
      </c>
      <c r="B1666" s="366" t="s">
        <v>2688</v>
      </c>
      <c r="C1666" s="372" t="s">
        <v>17</v>
      </c>
      <c r="D1666" s="346" t="s">
        <v>3890</v>
      </c>
      <c r="E1666" s="500" t="str">
        <f>B1666&amp;"_"&amp;C1666&amp;"_"&amp;F1666&amp;", "&amp;G1666&amp;", "&amp;H1666&amp;", "&amp;I1666</f>
        <v>1665_T3.2_Central Bank, Trade credit and advances, Interest, More than 18 to 24</v>
      </c>
      <c r="F1666" s="301" t="s">
        <v>55</v>
      </c>
      <c r="G1666" s="497" t="s">
        <v>38</v>
      </c>
      <c r="H1666" s="498" t="s">
        <v>10</v>
      </c>
      <c r="I1666" s="499" t="s">
        <v>35</v>
      </c>
      <c r="J1666" s="463">
        <f t="shared" si="240"/>
        <v>0</v>
      </c>
      <c r="K1666" s="311" t="s">
        <v>1667</v>
      </c>
      <c r="L1666">
        <f t="shared" si="241"/>
        <v>6</v>
      </c>
      <c r="P1666" s="14">
        <f>'STable 3.2'!H42</f>
        <v>0</v>
      </c>
    </row>
    <row r="1667" spans="1:16" x14ac:dyDescent="0.2">
      <c r="A1667" s="361" t="str">
        <f>B1667&amp;"_"&amp;C1667&amp;"_"&amp;".. "&amp;D1667</f>
        <v>1666_T3.2_.. Other debt liabilities 3/ 4/ (More than 18 to 24)</v>
      </c>
      <c r="B1667" s="366" t="s">
        <v>2689</v>
      </c>
      <c r="C1667" s="372" t="s">
        <v>17</v>
      </c>
      <c r="D1667" s="345" t="s">
        <v>4139</v>
      </c>
      <c r="E1667" s="500" t="str">
        <f>B1667&amp;"_"&amp;C1667&amp;"_"&amp;F1667&amp;", "&amp;G1667&amp;", "&amp;I1667</f>
        <v>1666_T3.2_Central Bank, Other debt liabilities, More than 18 to 24</v>
      </c>
      <c r="F1667" s="301" t="s">
        <v>55</v>
      </c>
      <c r="G1667" s="497" t="s">
        <v>4329</v>
      </c>
      <c r="H1667" s="345"/>
      <c r="I1667" s="499" t="s">
        <v>35</v>
      </c>
      <c r="J1667" s="463">
        <f t="shared" si="240"/>
        <v>0</v>
      </c>
      <c r="K1667" s="311" t="s">
        <v>1674</v>
      </c>
      <c r="L1667">
        <f t="shared" si="241"/>
        <v>6</v>
      </c>
      <c r="P1667" s="14">
        <f>'STable 3.2'!H43</f>
        <v>0</v>
      </c>
    </row>
    <row r="1668" spans="1:16" x14ac:dyDescent="0.2">
      <c r="A1668" s="361" t="str">
        <f>B1668&amp;"_"&amp;C1668&amp;"_"&amp;".... "&amp;D1668</f>
        <v>1667_T3.2_.... Principal (More than 18 to 24)</v>
      </c>
      <c r="B1668" s="366" t="s">
        <v>2690</v>
      </c>
      <c r="C1668" s="372" t="s">
        <v>17</v>
      </c>
      <c r="D1668" s="346" t="s">
        <v>3889</v>
      </c>
      <c r="E1668" s="500" t="str">
        <f>B1668&amp;"_"&amp;C1668&amp;"_"&amp;F1668&amp;", "&amp;G1668&amp;", "&amp;H1668&amp;", "&amp;I1668</f>
        <v>1667_T3.2_Central Bank, Other debt liabilities, Principal, More than 18 to 24</v>
      </c>
      <c r="F1668" s="301" t="s">
        <v>55</v>
      </c>
      <c r="G1668" s="497" t="s">
        <v>4329</v>
      </c>
      <c r="H1668" s="497" t="s">
        <v>9</v>
      </c>
      <c r="I1668" s="499" t="s">
        <v>35</v>
      </c>
      <c r="J1668" s="463">
        <f t="shared" ref="J1668:J1731" si="243">J1667</f>
        <v>0</v>
      </c>
      <c r="K1668" s="311" t="s">
        <v>1681</v>
      </c>
      <c r="L1668">
        <f t="shared" ref="L1668:L1731" si="244">L1667</f>
        <v>6</v>
      </c>
      <c r="P1668" s="14">
        <f>'STable 3.2'!H44</f>
        <v>0</v>
      </c>
    </row>
    <row r="1669" spans="1:16" x14ac:dyDescent="0.2">
      <c r="A1669" s="361" t="str">
        <f>B1669&amp;"_"&amp;C1669&amp;"_"&amp;".... "&amp;D1669</f>
        <v>1668_T3.2_.... Interest (More than 18 to 24)</v>
      </c>
      <c r="B1669" s="366" t="s">
        <v>2691</v>
      </c>
      <c r="C1669" s="372" t="s">
        <v>17</v>
      </c>
      <c r="D1669" s="346" t="s">
        <v>3890</v>
      </c>
      <c r="E1669" s="500" t="str">
        <f>B1669&amp;"_"&amp;C1669&amp;"_"&amp;F1669&amp;", "&amp;G1669&amp;", "&amp;H1669&amp;", "&amp;I1669</f>
        <v>1668_T3.2_Central Bank, Other debt liabilities, Interest, More than 18 to 24</v>
      </c>
      <c r="F1669" s="301" t="s">
        <v>55</v>
      </c>
      <c r="G1669" s="497" t="s">
        <v>4329</v>
      </c>
      <c r="H1669" s="498" t="s">
        <v>10</v>
      </c>
      <c r="I1669" s="499" t="s">
        <v>35</v>
      </c>
      <c r="J1669" s="463">
        <f t="shared" si="243"/>
        <v>0</v>
      </c>
      <c r="K1669" s="311" t="s">
        <v>1688</v>
      </c>
      <c r="L1669">
        <f t="shared" si="244"/>
        <v>6</v>
      </c>
      <c r="P1669" s="14">
        <f>'STable 3.2'!H45</f>
        <v>0</v>
      </c>
    </row>
    <row r="1670" spans="1:16" x14ac:dyDescent="0.2">
      <c r="A1670" s="361" t="str">
        <f>B1670&amp;"_"&amp;C1670&amp;"_"&amp;D1670</f>
        <v>1669_T3.2_Deposit-Taking Corporations, except the Central Bank (More than 18 to 24)</v>
      </c>
      <c r="B1670" s="366" t="s">
        <v>2692</v>
      </c>
      <c r="C1670" s="372" t="s">
        <v>17</v>
      </c>
      <c r="D1670" s="347" t="s">
        <v>3893</v>
      </c>
      <c r="E1670" s="500" t="str">
        <f>B1670&amp;"_"&amp;C1670&amp;"_"&amp;F1670&amp;", "&amp;I1670</f>
        <v>1669_T3.2_Deposit-Taking Corporations, except the Central Bank, More than 18 to 24</v>
      </c>
      <c r="F1670" s="347" t="s">
        <v>56</v>
      </c>
      <c r="G1670" s="347"/>
      <c r="H1670" s="347"/>
      <c r="I1670" s="499" t="s">
        <v>35</v>
      </c>
      <c r="J1670" s="463">
        <f t="shared" si="243"/>
        <v>0</v>
      </c>
      <c r="K1670" s="311" t="s">
        <v>1695</v>
      </c>
      <c r="L1670">
        <f t="shared" si="244"/>
        <v>6</v>
      </c>
      <c r="P1670" s="14">
        <f>'STable 3.2'!H46</f>
        <v>0</v>
      </c>
    </row>
    <row r="1671" spans="1:16" x14ac:dyDescent="0.2">
      <c r="A1671" s="361" t="str">
        <f>B1671&amp;"_"&amp;C1671&amp;"_"&amp;".. "&amp;D1671</f>
        <v>1670_T3.2_.. Currency and deposits (More than 18 to 24)</v>
      </c>
      <c r="B1671" s="366" t="s">
        <v>2693</v>
      </c>
      <c r="C1671" s="372" t="s">
        <v>17</v>
      </c>
      <c r="D1671" s="345" t="s">
        <v>4135</v>
      </c>
      <c r="E1671" s="500" t="str">
        <f>B1671&amp;"_"&amp;C1671&amp;"_"&amp;F1671&amp;", "&amp;G1671&amp;", "&amp;I1671</f>
        <v>1670_T3.2_Deposit-Taking Corporations, except the Central Bank, Currency and deposits, More than 18 to 24</v>
      </c>
      <c r="F1671" s="347" t="s">
        <v>56</v>
      </c>
      <c r="G1671" s="497" t="s">
        <v>203</v>
      </c>
      <c r="H1671" s="345"/>
      <c r="I1671" s="499" t="s">
        <v>35</v>
      </c>
      <c r="J1671" s="463">
        <f t="shared" si="243"/>
        <v>0</v>
      </c>
      <c r="K1671" s="311" t="s">
        <v>1702</v>
      </c>
      <c r="L1671">
        <f t="shared" si="244"/>
        <v>6</v>
      </c>
      <c r="P1671" s="14">
        <f>'STable 3.2'!H47</f>
        <v>0</v>
      </c>
    </row>
    <row r="1672" spans="1:16" x14ac:dyDescent="0.2">
      <c r="A1672" s="361" t="str">
        <f>B1672&amp;"_"&amp;C1672&amp;"_"&amp;".... "&amp;D1672</f>
        <v>1671_T3.2_.... Principal (More than 18 to 24)</v>
      </c>
      <c r="B1672" s="366" t="s">
        <v>2694</v>
      </c>
      <c r="C1672" s="372" t="s">
        <v>17</v>
      </c>
      <c r="D1672" s="346" t="s">
        <v>3889</v>
      </c>
      <c r="E1672" s="500" t="str">
        <f>B1672&amp;"_"&amp;C1672&amp;"_"&amp;F1672&amp;", "&amp;G1672&amp;", "&amp;H1672&amp;", "&amp;I1672</f>
        <v>1671_T3.2_Deposit-Taking Corporations, except the Central Bank, Currency and deposits, Principal, More than 18 to 24</v>
      </c>
      <c r="F1672" s="347" t="s">
        <v>56</v>
      </c>
      <c r="G1672" s="497" t="s">
        <v>203</v>
      </c>
      <c r="H1672" s="497" t="s">
        <v>9</v>
      </c>
      <c r="I1672" s="499" t="s">
        <v>35</v>
      </c>
      <c r="J1672" s="463">
        <f t="shared" si="243"/>
        <v>0</v>
      </c>
      <c r="K1672" s="311" t="s">
        <v>1709</v>
      </c>
      <c r="L1672">
        <f t="shared" si="244"/>
        <v>6</v>
      </c>
      <c r="P1672" s="14">
        <f>'STable 3.2'!H48</f>
        <v>0</v>
      </c>
    </row>
    <row r="1673" spans="1:16" x14ac:dyDescent="0.2">
      <c r="A1673" s="361" t="str">
        <f>B1673&amp;"_"&amp;C1673&amp;"_"&amp;".... "&amp;D1673</f>
        <v>1672_T3.2_.... Interest (More than 18 to 24)</v>
      </c>
      <c r="B1673" s="366" t="s">
        <v>2695</v>
      </c>
      <c r="C1673" s="372" t="s">
        <v>17</v>
      </c>
      <c r="D1673" s="346" t="s">
        <v>3890</v>
      </c>
      <c r="E1673" s="500" t="str">
        <f>B1673&amp;"_"&amp;C1673&amp;"_"&amp;F1673&amp;", "&amp;G1673&amp;", "&amp;H1673&amp;", "&amp;I1673</f>
        <v>1672_T3.2_Deposit-Taking Corporations, except the Central Bank, Currency and deposits, Interest, More than 18 to 24</v>
      </c>
      <c r="F1673" s="347" t="s">
        <v>56</v>
      </c>
      <c r="G1673" s="497" t="s">
        <v>203</v>
      </c>
      <c r="H1673" s="498" t="s">
        <v>10</v>
      </c>
      <c r="I1673" s="499" t="s">
        <v>35</v>
      </c>
      <c r="J1673" s="463">
        <f t="shared" si="243"/>
        <v>0</v>
      </c>
      <c r="K1673" s="311" t="s">
        <v>1716</v>
      </c>
      <c r="L1673">
        <f t="shared" si="244"/>
        <v>6</v>
      </c>
      <c r="P1673" s="14">
        <f>'STable 3.2'!H49</f>
        <v>0</v>
      </c>
    </row>
    <row r="1674" spans="1:16" x14ac:dyDescent="0.2">
      <c r="A1674" s="361" t="str">
        <f>B1674&amp;"_"&amp;C1674&amp;"_"&amp;".. "&amp;D1674</f>
        <v>1673_T3.2_.. Debt securities (More than 18 to 24)</v>
      </c>
      <c r="B1674" s="366" t="s">
        <v>2696</v>
      </c>
      <c r="C1674" s="372" t="s">
        <v>17</v>
      </c>
      <c r="D1674" s="345" t="s">
        <v>4136</v>
      </c>
      <c r="E1674" s="500" t="str">
        <f>B1674&amp;"_"&amp;C1674&amp;"_"&amp;F1674&amp;", "&amp;G1674&amp;", "&amp;I1674</f>
        <v>1673_T3.2_Deposit-Taking Corporations, except the Central Bank, Debt securities, More than 18 to 24</v>
      </c>
      <c r="F1674" s="347" t="s">
        <v>56</v>
      </c>
      <c r="G1674" s="497" t="s">
        <v>37</v>
      </c>
      <c r="H1674" s="345"/>
      <c r="I1674" s="499" t="s">
        <v>35</v>
      </c>
      <c r="J1674" s="463">
        <f t="shared" si="243"/>
        <v>0</v>
      </c>
      <c r="K1674" s="311" t="s">
        <v>1723</v>
      </c>
      <c r="L1674">
        <f t="shared" si="244"/>
        <v>6</v>
      </c>
      <c r="P1674" s="14">
        <f>'STable 3.2'!H50</f>
        <v>0</v>
      </c>
    </row>
    <row r="1675" spans="1:16" x14ac:dyDescent="0.2">
      <c r="A1675" s="361" t="str">
        <f>B1675&amp;"_"&amp;C1675&amp;"_"&amp;".... "&amp;D1675</f>
        <v>1674_T3.2_.... Principal (More than 18 to 24)</v>
      </c>
      <c r="B1675" s="366" t="s">
        <v>2697</v>
      </c>
      <c r="C1675" s="372" t="s">
        <v>17</v>
      </c>
      <c r="D1675" s="346" t="s">
        <v>3889</v>
      </c>
      <c r="E1675" s="500" t="str">
        <f>B1675&amp;"_"&amp;C1675&amp;"_"&amp;F1675&amp;", "&amp;G1675&amp;", "&amp;H1675&amp;", "&amp;I1675</f>
        <v>1674_T3.2_Deposit-Taking Corporations, except the Central Bank, Debt securities, Principal, More than 18 to 24</v>
      </c>
      <c r="F1675" s="347" t="s">
        <v>56</v>
      </c>
      <c r="G1675" s="497" t="s">
        <v>37</v>
      </c>
      <c r="H1675" s="497" t="s">
        <v>9</v>
      </c>
      <c r="I1675" s="499" t="s">
        <v>35</v>
      </c>
      <c r="J1675" s="463">
        <f t="shared" si="243"/>
        <v>0</v>
      </c>
      <c r="K1675" s="311" t="s">
        <v>1730</v>
      </c>
      <c r="L1675">
        <f t="shared" si="244"/>
        <v>6</v>
      </c>
      <c r="P1675" s="14">
        <f>'STable 3.2'!H51</f>
        <v>0</v>
      </c>
    </row>
    <row r="1676" spans="1:16" x14ac:dyDescent="0.2">
      <c r="A1676" s="361" t="str">
        <f>B1676&amp;"_"&amp;C1676&amp;"_"&amp;".... "&amp;D1676</f>
        <v>1675_T3.2_.... Interest (More than 18 to 24)</v>
      </c>
      <c r="B1676" s="366" t="s">
        <v>2698</v>
      </c>
      <c r="C1676" s="372" t="s">
        <v>17</v>
      </c>
      <c r="D1676" s="346" t="s">
        <v>3890</v>
      </c>
      <c r="E1676" s="500" t="str">
        <f>B1676&amp;"_"&amp;C1676&amp;"_"&amp;F1676&amp;", "&amp;G1676&amp;", "&amp;H1676&amp;", "&amp;I1676</f>
        <v>1675_T3.2_Deposit-Taking Corporations, except the Central Bank, Debt securities, Interest, More than 18 to 24</v>
      </c>
      <c r="F1676" s="347" t="s">
        <v>56</v>
      </c>
      <c r="G1676" s="497" t="s">
        <v>37</v>
      </c>
      <c r="H1676" s="498" t="s">
        <v>10</v>
      </c>
      <c r="I1676" s="499" t="s">
        <v>35</v>
      </c>
      <c r="J1676" s="463">
        <f t="shared" si="243"/>
        <v>0</v>
      </c>
      <c r="K1676" s="311" t="s">
        <v>1737</v>
      </c>
      <c r="L1676">
        <f t="shared" si="244"/>
        <v>6</v>
      </c>
      <c r="P1676" s="14">
        <f>'STable 3.2'!H52</f>
        <v>0</v>
      </c>
    </row>
    <row r="1677" spans="1:16" x14ac:dyDescent="0.2">
      <c r="A1677" s="361" t="str">
        <f>B1677&amp;"_"&amp;C1677&amp;"_"&amp;".. "&amp;D1677</f>
        <v>1676_T3.2_.. Loans (More than 18 to 24)</v>
      </c>
      <c r="B1677" s="366" t="s">
        <v>2699</v>
      </c>
      <c r="C1677" s="372" t="s">
        <v>17</v>
      </c>
      <c r="D1677" s="345" t="s">
        <v>4137</v>
      </c>
      <c r="E1677" s="500" t="str">
        <f>B1677&amp;"_"&amp;C1677&amp;"_"&amp;F1677&amp;", "&amp;G1677&amp;", "&amp;I1677</f>
        <v>1676_T3.2_Deposit-Taking Corporations, except the Central Bank, Loans, More than 18 to 24</v>
      </c>
      <c r="F1677" s="347" t="s">
        <v>56</v>
      </c>
      <c r="G1677" s="497" t="s">
        <v>2</v>
      </c>
      <c r="H1677" s="345"/>
      <c r="I1677" s="499" t="s">
        <v>35</v>
      </c>
      <c r="J1677" s="463">
        <f t="shared" si="243"/>
        <v>0</v>
      </c>
      <c r="K1677" s="311" t="s">
        <v>1744</v>
      </c>
      <c r="L1677">
        <f t="shared" si="244"/>
        <v>6</v>
      </c>
      <c r="P1677" s="14">
        <f>'STable 3.2'!H53</f>
        <v>0</v>
      </c>
    </row>
    <row r="1678" spans="1:16" x14ac:dyDescent="0.2">
      <c r="A1678" s="361" t="str">
        <f>B1678&amp;"_"&amp;C1678&amp;"_"&amp;".... "&amp;D1678</f>
        <v>1677_T3.2_.... Principal (More than 18 to 24)</v>
      </c>
      <c r="B1678" s="366" t="s">
        <v>2700</v>
      </c>
      <c r="C1678" s="372" t="s">
        <v>17</v>
      </c>
      <c r="D1678" s="346" t="s">
        <v>3889</v>
      </c>
      <c r="E1678" s="500" t="str">
        <f>B1678&amp;"_"&amp;C1678&amp;"_"&amp;F1678&amp;", "&amp;G1678&amp;", "&amp;H1678&amp;", "&amp;I1678</f>
        <v>1677_T3.2_Deposit-Taking Corporations, except the Central Bank, Loans, Principal, More than 18 to 24</v>
      </c>
      <c r="F1678" s="347" t="s">
        <v>56</v>
      </c>
      <c r="G1678" s="497" t="s">
        <v>2</v>
      </c>
      <c r="H1678" s="497" t="s">
        <v>9</v>
      </c>
      <c r="I1678" s="499" t="s">
        <v>35</v>
      </c>
      <c r="J1678" s="463">
        <f t="shared" si="243"/>
        <v>0</v>
      </c>
      <c r="K1678" s="311" t="s">
        <v>1751</v>
      </c>
      <c r="L1678">
        <f t="shared" si="244"/>
        <v>6</v>
      </c>
      <c r="P1678" s="14">
        <f>'STable 3.2'!H54</f>
        <v>0</v>
      </c>
    </row>
    <row r="1679" spans="1:16" x14ac:dyDescent="0.2">
      <c r="A1679" s="361" t="str">
        <f>B1679&amp;"_"&amp;C1679&amp;"_"&amp;".... "&amp;D1679</f>
        <v>1678_T3.2_.... Interest (More than 18 to 24)</v>
      </c>
      <c r="B1679" s="366" t="s">
        <v>2701</v>
      </c>
      <c r="C1679" s="372" t="s">
        <v>17</v>
      </c>
      <c r="D1679" s="346" t="s">
        <v>3890</v>
      </c>
      <c r="E1679" s="500" t="str">
        <f>B1679&amp;"_"&amp;C1679&amp;"_"&amp;F1679&amp;", "&amp;G1679&amp;", "&amp;H1679&amp;", "&amp;I1679</f>
        <v>1678_T3.2_Deposit-Taking Corporations, except the Central Bank, Loans, Interest, More than 18 to 24</v>
      </c>
      <c r="F1679" s="347" t="s">
        <v>56</v>
      </c>
      <c r="G1679" s="497" t="s">
        <v>2</v>
      </c>
      <c r="H1679" s="498" t="s">
        <v>10</v>
      </c>
      <c r="I1679" s="499" t="s">
        <v>35</v>
      </c>
      <c r="J1679" s="463">
        <f t="shared" si="243"/>
        <v>0</v>
      </c>
      <c r="K1679" s="311" t="s">
        <v>1758</v>
      </c>
      <c r="L1679">
        <f t="shared" si="244"/>
        <v>6</v>
      </c>
      <c r="P1679" s="14">
        <f>'STable 3.2'!H55</f>
        <v>0</v>
      </c>
    </row>
    <row r="1680" spans="1:16" x14ac:dyDescent="0.2">
      <c r="A1680" s="361" t="str">
        <f>B1680&amp;"_"&amp;C1680&amp;"_"&amp;".. "&amp;D1680</f>
        <v>1679_T3.2_.. Trade credit and advances (More than 18 to 24)</v>
      </c>
      <c r="B1680" s="366" t="s">
        <v>2702</v>
      </c>
      <c r="C1680" s="372" t="s">
        <v>17</v>
      </c>
      <c r="D1680" s="345" t="s">
        <v>4138</v>
      </c>
      <c r="E1680" s="500" t="str">
        <f>B1680&amp;"_"&amp;C1680&amp;"_"&amp;F1680&amp;", "&amp;G1680&amp;", "&amp;I1680</f>
        <v>1679_T3.2_Deposit-Taking Corporations, except the Central Bank, Trade credit and advances, More than 18 to 24</v>
      </c>
      <c r="F1680" s="347" t="s">
        <v>56</v>
      </c>
      <c r="G1680" s="497" t="s">
        <v>38</v>
      </c>
      <c r="H1680" s="345"/>
      <c r="I1680" s="499" t="s">
        <v>35</v>
      </c>
      <c r="J1680" s="463">
        <f t="shared" si="243"/>
        <v>0</v>
      </c>
      <c r="K1680" s="311" t="s">
        <v>1765</v>
      </c>
      <c r="L1680">
        <f t="shared" si="244"/>
        <v>6</v>
      </c>
      <c r="P1680" s="14">
        <f>'STable 3.2'!H56</f>
        <v>0</v>
      </c>
    </row>
    <row r="1681" spans="1:16" x14ac:dyDescent="0.2">
      <c r="A1681" s="361" t="str">
        <f>B1681&amp;"_"&amp;C1681&amp;"_"&amp;".... "&amp;D1681</f>
        <v>1680_T3.2_.... Principal (More than 18 to 24)</v>
      </c>
      <c r="B1681" s="366" t="s">
        <v>2703</v>
      </c>
      <c r="C1681" s="372" t="s">
        <v>17</v>
      </c>
      <c r="D1681" s="346" t="s">
        <v>3889</v>
      </c>
      <c r="E1681" s="500" t="str">
        <f>B1681&amp;"_"&amp;C1681&amp;"_"&amp;F1681&amp;", "&amp;G1681&amp;", "&amp;H1681&amp;", "&amp;I1681</f>
        <v>1680_T3.2_Deposit-Taking Corporations, except the Central Bank, Trade credit and advances, Principal, More than 18 to 24</v>
      </c>
      <c r="F1681" s="347" t="s">
        <v>56</v>
      </c>
      <c r="G1681" s="497" t="s">
        <v>38</v>
      </c>
      <c r="H1681" s="497" t="s">
        <v>9</v>
      </c>
      <c r="I1681" s="499" t="s">
        <v>35</v>
      </c>
      <c r="J1681" s="463">
        <f t="shared" si="243"/>
        <v>0</v>
      </c>
      <c r="K1681" s="311" t="s">
        <v>1772</v>
      </c>
      <c r="L1681">
        <f t="shared" si="244"/>
        <v>6</v>
      </c>
      <c r="P1681" s="14">
        <f>'STable 3.2'!H57</f>
        <v>0</v>
      </c>
    </row>
    <row r="1682" spans="1:16" x14ac:dyDescent="0.2">
      <c r="A1682" s="361" t="str">
        <f>B1682&amp;"_"&amp;C1682&amp;"_"&amp;".... "&amp;D1682</f>
        <v>1681_T3.2_.... Interest (More than 18 to 24)</v>
      </c>
      <c r="B1682" s="366" t="s">
        <v>2704</v>
      </c>
      <c r="C1682" s="372" t="s">
        <v>17</v>
      </c>
      <c r="D1682" s="346" t="s">
        <v>3890</v>
      </c>
      <c r="E1682" s="500" t="str">
        <f>B1682&amp;"_"&amp;C1682&amp;"_"&amp;F1682&amp;", "&amp;G1682&amp;", "&amp;H1682&amp;", "&amp;I1682</f>
        <v>1681_T3.2_Deposit-Taking Corporations, except the Central Bank, Trade credit and advances, Interest, More than 18 to 24</v>
      </c>
      <c r="F1682" s="347" t="s">
        <v>56</v>
      </c>
      <c r="G1682" s="497" t="s">
        <v>38</v>
      </c>
      <c r="H1682" s="498" t="s">
        <v>10</v>
      </c>
      <c r="I1682" s="499" t="s">
        <v>35</v>
      </c>
      <c r="J1682" s="463">
        <f t="shared" si="243"/>
        <v>0</v>
      </c>
      <c r="K1682" s="311" t="s">
        <v>1779</v>
      </c>
      <c r="L1682">
        <f t="shared" si="244"/>
        <v>6</v>
      </c>
      <c r="P1682" s="14">
        <f>'STable 3.2'!H58</f>
        <v>0</v>
      </c>
    </row>
    <row r="1683" spans="1:16" x14ac:dyDescent="0.2">
      <c r="A1683" s="361" t="str">
        <f>B1683&amp;"_"&amp;C1683&amp;"_"&amp;".. "&amp;D1683</f>
        <v>1682_T3.2_.. Other debt liabilities 3/ 4/ (More than 18 to 24)</v>
      </c>
      <c r="B1683" s="366" t="s">
        <v>2705</v>
      </c>
      <c r="C1683" s="372" t="s">
        <v>17</v>
      </c>
      <c r="D1683" s="345" t="s">
        <v>4139</v>
      </c>
      <c r="E1683" s="500" t="str">
        <f>B1683&amp;"_"&amp;C1683&amp;"_"&amp;F1683&amp;", "&amp;G1683&amp;", "&amp;I1683</f>
        <v>1682_T3.2_Deposit-Taking Corporations, except the Central Bank, Other debt liabilities, More than 18 to 24</v>
      </c>
      <c r="F1683" s="347" t="s">
        <v>56</v>
      </c>
      <c r="G1683" s="497" t="s">
        <v>4329</v>
      </c>
      <c r="H1683" s="345"/>
      <c r="I1683" s="499" t="s">
        <v>35</v>
      </c>
      <c r="J1683" s="463">
        <f t="shared" si="243"/>
        <v>0</v>
      </c>
      <c r="K1683" s="311" t="s">
        <v>1786</v>
      </c>
      <c r="L1683">
        <f t="shared" si="244"/>
        <v>6</v>
      </c>
      <c r="P1683" s="14">
        <f>'STable 3.2'!H59</f>
        <v>0</v>
      </c>
    </row>
    <row r="1684" spans="1:16" x14ac:dyDescent="0.2">
      <c r="A1684" s="361" t="str">
        <f>B1684&amp;"_"&amp;C1684&amp;"_"&amp;".... "&amp;D1684</f>
        <v>1683_T3.2_.... Principal (More than 18 to 24)</v>
      </c>
      <c r="B1684" s="366" t="s">
        <v>2706</v>
      </c>
      <c r="C1684" s="372" t="s">
        <v>17</v>
      </c>
      <c r="D1684" s="346" t="s">
        <v>3889</v>
      </c>
      <c r="E1684" s="500" t="str">
        <f>B1684&amp;"_"&amp;C1684&amp;"_"&amp;F1684&amp;", "&amp;G1684&amp;", "&amp;H1684&amp;", "&amp;I1684</f>
        <v>1683_T3.2_Deposit-Taking Corporations, except the Central Bank, Other debt liabilities, Principal, More than 18 to 24</v>
      </c>
      <c r="F1684" s="347" t="s">
        <v>56</v>
      </c>
      <c r="G1684" s="497" t="s">
        <v>4329</v>
      </c>
      <c r="H1684" s="497" t="s">
        <v>9</v>
      </c>
      <c r="I1684" s="499" t="s">
        <v>35</v>
      </c>
      <c r="J1684" s="463">
        <f t="shared" si="243"/>
        <v>0</v>
      </c>
      <c r="K1684" s="311" t="s">
        <v>1793</v>
      </c>
      <c r="L1684">
        <f t="shared" si="244"/>
        <v>6</v>
      </c>
      <c r="P1684" s="14">
        <f>'STable 3.2'!H60</f>
        <v>0</v>
      </c>
    </row>
    <row r="1685" spans="1:16" x14ac:dyDescent="0.2">
      <c r="A1685" s="361" t="str">
        <f>B1685&amp;"_"&amp;C1685&amp;"_"&amp;".... "&amp;D1685</f>
        <v>1684_T3.2_.... Interest (More than 18 to 24)</v>
      </c>
      <c r="B1685" s="366" t="s">
        <v>2707</v>
      </c>
      <c r="C1685" s="372" t="s">
        <v>17</v>
      </c>
      <c r="D1685" s="346" t="s">
        <v>3890</v>
      </c>
      <c r="E1685" s="500" t="str">
        <f>B1685&amp;"_"&amp;C1685&amp;"_"&amp;F1685&amp;", "&amp;G1685&amp;", "&amp;H1685&amp;", "&amp;I1685</f>
        <v>1684_T3.2_Deposit-Taking Corporations, except the Central Bank, Other debt liabilities, Interest, More than 18 to 24</v>
      </c>
      <c r="F1685" s="347" t="s">
        <v>56</v>
      </c>
      <c r="G1685" s="497" t="s">
        <v>4329</v>
      </c>
      <c r="H1685" s="498" t="s">
        <v>10</v>
      </c>
      <c r="I1685" s="499" t="s">
        <v>35</v>
      </c>
      <c r="J1685" s="463">
        <f t="shared" si="243"/>
        <v>0</v>
      </c>
      <c r="K1685" s="311" t="s">
        <v>1800</v>
      </c>
      <c r="L1685">
        <f t="shared" si="244"/>
        <v>6</v>
      </c>
      <c r="P1685" s="14">
        <f>'STable 3.2'!H61</f>
        <v>0</v>
      </c>
    </row>
    <row r="1686" spans="1:16" x14ac:dyDescent="0.2">
      <c r="A1686" s="361" t="str">
        <f>B1686&amp;"_"&amp;C1686&amp;"_"&amp;D1686</f>
        <v>1685_T3.2_Other Sectors (More than 18 to 24)</v>
      </c>
      <c r="B1686" s="366" t="s">
        <v>2708</v>
      </c>
      <c r="C1686" s="372" t="s">
        <v>17</v>
      </c>
      <c r="D1686" s="348" t="s">
        <v>3894</v>
      </c>
      <c r="E1686" s="500" t="str">
        <f>B1686&amp;"_"&amp;C1686&amp;"_"&amp;F1686&amp;", "&amp;I1686</f>
        <v>1685_T3.2_Other Sectors, More than 18 to 24</v>
      </c>
      <c r="F1686" s="348" t="s">
        <v>57</v>
      </c>
      <c r="G1686" s="348"/>
      <c r="H1686" s="348"/>
      <c r="I1686" s="499" t="s">
        <v>35</v>
      </c>
      <c r="J1686" s="463">
        <f t="shared" si="243"/>
        <v>0</v>
      </c>
      <c r="K1686" s="311" t="s">
        <v>1807</v>
      </c>
      <c r="L1686">
        <f t="shared" si="244"/>
        <v>6</v>
      </c>
      <c r="P1686" s="14">
        <f>'STable 3.2'!H62</f>
        <v>0</v>
      </c>
    </row>
    <row r="1687" spans="1:16" x14ac:dyDescent="0.2">
      <c r="A1687" s="361" t="str">
        <f>B1687&amp;"_"&amp;C1687&amp;"_"&amp;".. "&amp;D1687</f>
        <v>1686_T3.2_.. Currency and deposits (More than 18 to 24)</v>
      </c>
      <c r="B1687" s="366" t="s">
        <v>2709</v>
      </c>
      <c r="C1687" s="372" t="s">
        <v>17</v>
      </c>
      <c r="D1687" s="345" t="s">
        <v>4135</v>
      </c>
      <c r="E1687" s="500" t="str">
        <f>B1687&amp;"_"&amp;C1687&amp;"_"&amp;F1687&amp;", "&amp;G1687&amp;", "&amp;I1687</f>
        <v>1686_T3.2_Other Sectors, Currency and deposits, More than 18 to 24</v>
      </c>
      <c r="F1687" s="348" t="s">
        <v>57</v>
      </c>
      <c r="G1687" s="497" t="s">
        <v>203</v>
      </c>
      <c r="H1687" s="345"/>
      <c r="I1687" s="499" t="s">
        <v>35</v>
      </c>
      <c r="J1687" s="463">
        <f t="shared" si="243"/>
        <v>0</v>
      </c>
      <c r="K1687" s="311" t="s">
        <v>1814</v>
      </c>
      <c r="L1687">
        <f t="shared" si="244"/>
        <v>6</v>
      </c>
      <c r="P1687" s="14">
        <f>'STable 3.2'!H63</f>
        <v>0</v>
      </c>
    </row>
    <row r="1688" spans="1:16" x14ac:dyDescent="0.2">
      <c r="A1688" s="361" t="str">
        <f>B1688&amp;"_"&amp;C1688&amp;"_"&amp;".... "&amp;D1688</f>
        <v>1687_T3.2_.... Principal (More than 18 to 24)</v>
      </c>
      <c r="B1688" s="366" t="s">
        <v>2710</v>
      </c>
      <c r="C1688" s="372" t="s">
        <v>17</v>
      </c>
      <c r="D1688" s="346" t="s">
        <v>3889</v>
      </c>
      <c r="E1688" s="500" t="str">
        <f>B1688&amp;"_"&amp;C1688&amp;"_"&amp;F1688&amp;", "&amp;G1688&amp;", "&amp;H1688&amp;", "&amp;I1688</f>
        <v>1687_T3.2_Other Sectors, Currency and deposits, Principal, More than 18 to 24</v>
      </c>
      <c r="F1688" s="348" t="s">
        <v>57</v>
      </c>
      <c r="G1688" s="497" t="s">
        <v>203</v>
      </c>
      <c r="H1688" s="497" t="s">
        <v>9</v>
      </c>
      <c r="I1688" s="499" t="s">
        <v>35</v>
      </c>
      <c r="J1688" s="463">
        <f t="shared" si="243"/>
        <v>0</v>
      </c>
      <c r="K1688" s="311" t="s">
        <v>1821</v>
      </c>
      <c r="L1688">
        <f t="shared" si="244"/>
        <v>6</v>
      </c>
      <c r="P1688" s="14">
        <f>'STable 3.2'!H64</f>
        <v>0</v>
      </c>
    </row>
    <row r="1689" spans="1:16" x14ac:dyDescent="0.2">
      <c r="A1689" s="361" t="str">
        <f>B1689&amp;"_"&amp;C1689&amp;"_"&amp;".... "&amp;D1689</f>
        <v>1688_T3.2_.... Interest (More than 18 to 24)</v>
      </c>
      <c r="B1689" s="366" t="s">
        <v>2711</v>
      </c>
      <c r="C1689" s="372" t="s">
        <v>17</v>
      </c>
      <c r="D1689" s="346" t="s">
        <v>3890</v>
      </c>
      <c r="E1689" s="500" t="str">
        <f>B1689&amp;"_"&amp;C1689&amp;"_"&amp;F1689&amp;", "&amp;G1689&amp;", "&amp;H1689&amp;", "&amp;I1689</f>
        <v>1688_T3.2_Other Sectors, Currency and deposits, Interest, More than 18 to 24</v>
      </c>
      <c r="F1689" s="348" t="s">
        <v>57</v>
      </c>
      <c r="G1689" s="497" t="s">
        <v>203</v>
      </c>
      <c r="H1689" s="498" t="s">
        <v>10</v>
      </c>
      <c r="I1689" s="499" t="s">
        <v>35</v>
      </c>
      <c r="J1689" s="463">
        <f t="shared" si="243"/>
        <v>0</v>
      </c>
      <c r="K1689" s="311" t="s">
        <v>1828</v>
      </c>
      <c r="L1689">
        <f t="shared" si="244"/>
        <v>6</v>
      </c>
      <c r="P1689" s="14">
        <f>'STable 3.2'!H65</f>
        <v>0</v>
      </c>
    </row>
    <row r="1690" spans="1:16" x14ac:dyDescent="0.2">
      <c r="A1690" s="361" t="str">
        <f>B1690&amp;"_"&amp;C1690&amp;"_"&amp;".. "&amp;D1690</f>
        <v>1689_T3.2_.. Debt securities (More than 18 to 24)</v>
      </c>
      <c r="B1690" s="366" t="s">
        <v>2712</v>
      </c>
      <c r="C1690" s="372" t="s">
        <v>17</v>
      </c>
      <c r="D1690" s="345" t="s">
        <v>4136</v>
      </c>
      <c r="E1690" s="500" t="str">
        <f>B1690&amp;"_"&amp;C1690&amp;"_"&amp;F1690&amp;", "&amp;G1690&amp;", "&amp;I1690</f>
        <v>1689_T3.2_Other Sectors, Debt securities, More than 18 to 24</v>
      </c>
      <c r="F1690" s="348" t="s">
        <v>57</v>
      </c>
      <c r="G1690" s="497" t="s">
        <v>37</v>
      </c>
      <c r="H1690" s="345"/>
      <c r="I1690" s="499" t="s">
        <v>35</v>
      </c>
      <c r="J1690" s="463">
        <f t="shared" si="243"/>
        <v>0</v>
      </c>
      <c r="K1690" s="311" t="s">
        <v>1835</v>
      </c>
      <c r="L1690">
        <f t="shared" si="244"/>
        <v>6</v>
      </c>
      <c r="P1690" s="14">
        <f>'STable 3.2'!H66</f>
        <v>0</v>
      </c>
    </row>
    <row r="1691" spans="1:16" x14ac:dyDescent="0.2">
      <c r="A1691" s="361" t="str">
        <f>B1691&amp;"_"&amp;C1691&amp;"_"&amp;".... "&amp;D1691</f>
        <v>1690_T3.2_.... Principal (More than 18 to 24)</v>
      </c>
      <c r="B1691" s="366" t="s">
        <v>2713</v>
      </c>
      <c r="C1691" s="372" t="s">
        <v>17</v>
      </c>
      <c r="D1691" s="346" t="s">
        <v>3889</v>
      </c>
      <c r="E1691" s="500" t="str">
        <f>B1691&amp;"_"&amp;C1691&amp;"_"&amp;F1691&amp;", "&amp;G1691&amp;", "&amp;H1691&amp;", "&amp;I1691</f>
        <v>1690_T3.2_Other Sectors, Debt securities, Principal, More than 18 to 24</v>
      </c>
      <c r="F1691" s="348" t="s">
        <v>57</v>
      </c>
      <c r="G1691" s="497" t="s">
        <v>37</v>
      </c>
      <c r="H1691" s="497" t="s">
        <v>9</v>
      </c>
      <c r="I1691" s="499" t="s">
        <v>35</v>
      </c>
      <c r="J1691" s="463">
        <f t="shared" si="243"/>
        <v>0</v>
      </c>
      <c r="K1691" s="311" t="s">
        <v>1842</v>
      </c>
      <c r="L1691">
        <f t="shared" si="244"/>
        <v>6</v>
      </c>
      <c r="P1691" s="14">
        <f>'STable 3.2'!H67</f>
        <v>0</v>
      </c>
    </row>
    <row r="1692" spans="1:16" x14ac:dyDescent="0.2">
      <c r="A1692" s="361" t="str">
        <f>B1692&amp;"_"&amp;C1692&amp;"_"&amp;".... "&amp;D1692</f>
        <v>1691_T3.2_.... Interest (More than 18 to 24)</v>
      </c>
      <c r="B1692" s="366" t="s">
        <v>2714</v>
      </c>
      <c r="C1692" s="372" t="s">
        <v>17</v>
      </c>
      <c r="D1692" s="346" t="s">
        <v>3890</v>
      </c>
      <c r="E1692" s="500" t="str">
        <f>B1692&amp;"_"&amp;C1692&amp;"_"&amp;F1692&amp;", "&amp;G1692&amp;", "&amp;H1692&amp;", "&amp;I1692</f>
        <v>1691_T3.2_Other Sectors, Debt securities, Interest, More than 18 to 24</v>
      </c>
      <c r="F1692" s="348" t="s">
        <v>57</v>
      </c>
      <c r="G1692" s="497" t="s">
        <v>37</v>
      </c>
      <c r="H1692" s="498" t="s">
        <v>10</v>
      </c>
      <c r="I1692" s="499" t="s">
        <v>35</v>
      </c>
      <c r="J1692" s="463">
        <f t="shared" si="243"/>
        <v>0</v>
      </c>
      <c r="K1692" s="311" t="s">
        <v>1849</v>
      </c>
      <c r="L1692">
        <f t="shared" si="244"/>
        <v>6</v>
      </c>
      <c r="P1692" s="14">
        <f>'STable 3.2'!H68</f>
        <v>0</v>
      </c>
    </row>
    <row r="1693" spans="1:16" x14ac:dyDescent="0.2">
      <c r="A1693" s="361" t="str">
        <f>B1693&amp;"_"&amp;C1693&amp;"_"&amp;".. "&amp;D1693</f>
        <v>1692_T3.2_.. Loans (More than 18 to 24)</v>
      </c>
      <c r="B1693" s="366" t="s">
        <v>2715</v>
      </c>
      <c r="C1693" s="372" t="s">
        <v>17</v>
      </c>
      <c r="D1693" s="345" t="s">
        <v>4137</v>
      </c>
      <c r="E1693" s="500" t="str">
        <f>B1693&amp;"_"&amp;C1693&amp;"_"&amp;F1693&amp;", "&amp;G1693&amp;", "&amp;I1693</f>
        <v>1692_T3.2_Other Sectors, Loans, More than 18 to 24</v>
      </c>
      <c r="F1693" s="348" t="s">
        <v>57</v>
      </c>
      <c r="G1693" s="497" t="s">
        <v>2</v>
      </c>
      <c r="H1693" s="345"/>
      <c r="I1693" s="499" t="s">
        <v>35</v>
      </c>
      <c r="J1693" s="463">
        <f t="shared" si="243"/>
        <v>0</v>
      </c>
      <c r="K1693" s="311" t="s">
        <v>1856</v>
      </c>
      <c r="L1693">
        <f t="shared" si="244"/>
        <v>6</v>
      </c>
      <c r="P1693" s="14">
        <f>'STable 3.2'!H69</f>
        <v>0</v>
      </c>
    </row>
    <row r="1694" spans="1:16" x14ac:dyDescent="0.2">
      <c r="A1694" s="361" t="str">
        <f>B1694&amp;"_"&amp;C1694&amp;"_"&amp;".... "&amp;D1694</f>
        <v>1693_T3.2_.... Principal (More than 18 to 24)</v>
      </c>
      <c r="B1694" s="366" t="s">
        <v>2716</v>
      </c>
      <c r="C1694" s="372" t="s">
        <v>17</v>
      </c>
      <c r="D1694" s="346" t="s">
        <v>3889</v>
      </c>
      <c r="E1694" s="500" t="str">
        <f>B1694&amp;"_"&amp;C1694&amp;"_"&amp;F1694&amp;", "&amp;G1694&amp;", "&amp;H1694&amp;", "&amp;I1694</f>
        <v>1693_T3.2_Other Sectors, Loans, Principal, More than 18 to 24</v>
      </c>
      <c r="F1694" s="348" t="s">
        <v>57</v>
      </c>
      <c r="G1694" s="497" t="s">
        <v>2</v>
      </c>
      <c r="H1694" s="497" t="s">
        <v>9</v>
      </c>
      <c r="I1694" s="499" t="s">
        <v>35</v>
      </c>
      <c r="J1694" s="463">
        <f t="shared" si="243"/>
        <v>0</v>
      </c>
      <c r="K1694" s="311" t="s">
        <v>1863</v>
      </c>
      <c r="L1694">
        <f t="shared" si="244"/>
        <v>6</v>
      </c>
      <c r="P1694" s="14">
        <f>'STable 3.2'!H70</f>
        <v>0</v>
      </c>
    </row>
    <row r="1695" spans="1:16" x14ac:dyDescent="0.2">
      <c r="A1695" s="361" t="str">
        <f>B1695&amp;"_"&amp;C1695&amp;"_"&amp;".... "&amp;D1695</f>
        <v>1694_T3.2_.... Interest (More than 18 to 24)</v>
      </c>
      <c r="B1695" s="366" t="s">
        <v>2717</v>
      </c>
      <c r="C1695" s="372" t="s">
        <v>17</v>
      </c>
      <c r="D1695" s="346" t="s">
        <v>3890</v>
      </c>
      <c r="E1695" s="500" t="str">
        <f>B1695&amp;"_"&amp;C1695&amp;"_"&amp;F1695&amp;", "&amp;G1695&amp;", "&amp;H1695&amp;", "&amp;I1695</f>
        <v>1694_T3.2_Other Sectors, Loans, Interest, More than 18 to 24</v>
      </c>
      <c r="F1695" s="348" t="s">
        <v>57</v>
      </c>
      <c r="G1695" s="497" t="s">
        <v>2</v>
      </c>
      <c r="H1695" s="498" t="s">
        <v>10</v>
      </c>
      <c r="I1695" s="499" t="s">
        <v>35</v>
      </c>
      <c r="J1695" s="463">
        <f t="shared" si="243"/>
        <v>0</v>
      </c>
      <c r="K1695" s="311" t="s">
        <v>1870</v>
      </c>
      <c r="L1695">
        <f t="shared" si="244"/>
        <v>6</v>
      </c>
      <c r="P1695" s="14">
        <f>'STable 3.2'!H71</f>
        <v>0</v>
      </c>
    </row>
    <row r="1696" spans="1:16" x14ac:dyDescent="0.2">
      <c r="A1696" s="361" t="str">
        <f>B1696&amp;"_"&amp;C1696&amp;"_"&amp;".. "&amp;D1696</f>
        <v>1695_T3.2_.. Trade credit and advances (More than 18 to 24)</v>
      </c>
      <c r="B1696" s="366" t="s">
        <v>2718</v>
      </c>
      <c r="C1696" s="372" t="s">
        <v>17</v>
      </c>
      <c r="D1696" s="345" t="s">
        <v>4138</v>
      </c>
      <c r="E1696" s="500" t="str">
        <f>B1696&amp;"_"&amp;C1696&amp;"_"&amp;F1696&amp;", "&amp;G1696&amp;", "&amp;I1696</f>
        <v>1695_T3.2_Other Sectors, Trade credit and advances, More than 18 to 24</v>
      </c>
      <c r="F1696" s="348" t="s">
        <v>57</v>
      </c>
      <c r="G1696" s="497" t="s">
        <v>38</v>
      </c>
      <c r="H1696" s="345"/>
      <c r="I1696" s="499" t="s">
        <v>35</v>
      </c>
      <c r="J1696" s="463">
        <f t="shared" si="243"/>
        <v>0</v>
      </c>
      <c r="K1696" s="311" t="s">
        <v>1877</v>
      </c>
      <c r="L1696">
        <f t="shared" si="244"/>
        <v>6</v>
      </c>
      <c r="P1696" s="14">
        <f>'STable 3.2'!H72</f>
        <v>0</v>
      </c>
    </row>
    <row r="1697" spans="1:16" x14ac:dyDescent="0.2">
      <c r="A1697" s="361" t="str">
        <f>B1697&amp;"_"&amp;C1697&amp;"_"&amp;".... "&amp;D1697</f>
        <v>1696_T3.2_.... Principal (More than 18 to 24)</v>
      </c>
      <c r="B1697" s="366" t="s">
        <v>2719</v>
      </c>
      <c r="C1697" s="372" t="s">
        <v>17</v>
      </c>
      <c r="D1697" s="346" t="s">
        <v>3889</v>
      </c>
      <c r="E1697" s="500" t="str">
        <f>B1697&amp;"_"&amp;C1697&amp;"_"&amp;F1697&amp;", "&amp;G1697&amp;", "&amp;H1697&amp;", "&amp;I1697</f>
        <v>1696_T3.2_Other Sectors, Trade credit and advances, Principal, More than 18 to 24</v>
      </c>
      <c r="F1697" s="348" t="s">
        <v>57</v>
      </c>
      <c r="G1697" s="497" t="s">
        <v>38</v>
      </c>
      <c r="H1697" s="497" t="s">
        <v>9</v>
      </c>
      <c r="I1697" s="499" t="s">
        <v>35</v>
      </c>
      <c r="J1697" s="463">
        <f t="shared" si="243"/>
        <v>0</v>
      </c>
      <c r="K1697" s="311" t="s">
        <v>1884</v>
      </c>
      <c r="L1697">
        <f t="shared" si="244"/>
        <v>6</v>
      </c>
      <c r="P1697" s="14">
        <f>'STable 3.2'!H73</f>
        <v>0</v>
      </c>
    </row>
    <row r="1698" spans="1:16" x14ac:dyDescent="0.2">
      <c r="A1698" s="361" t="str">
        <f>B1698&amp;"_"&amp;C1698&amp;"_"&amp;".... "&amp;D1698</f>
        <v>1697_T3.2_.... Interest (More than 18 to 24)</v>
      </c>
      <c r="B1698" s="366" t="s">
        <v>2720</v>
      </c>
      <c r="C1698" s="372" t="s">
        <v>17</v>
      </c>
      <c r="D1698" s="346" t="s">
        <v>3890</v>
      </c>
      <c r="E1698" s="500" t="str">
        <f>B1698&amp;"_"&amp;C1698&amp;"_"&amp;F1698&amp;", "&amp;G1698&amp;", "&amp;H1698&amp;", "&amp;I1698</f>
        <v>1697_T3.2_Other Sectors, Trade credit and advances, Interest, More than 18 to 24</v>
      </c>
      <c r="F1698" s="348" t="s">
        <v>57</v>
      </c>
      <c r="G1698" s="497" t="s">
        <v>38</v>
      </c>
      <c r="H1698" s="498" t="s">
        <v>10</v>
      </c>
      <c r="I1698" s="499" t="s">
        <v>35</v>
      </c>
      <c r="J1698" s="463">
        <f t="shared" si="243"/>
        <v>0</v>
      </c>
      <c r="K1698" s="311" t="s">
        <v>1891</v>
      </c>
      <c r="L1698">
        <f t="shared" si="244"/>
        <v>6</v>
      </c>
      <c r="P1698" s="14">
        <f>'STable 3.2'!H74</f>
        <v>0</v>
      </c>
    </row>
    <row r="1699" spans="1:16" x14ac:dyDescent="0.2">
      <c r="A1699" s="361" t="str">
        <f>B1699&amp;"_"&amp;C1699&amp;"_"&amp;".. "&amp;D1699</f>
        <v>1698_T3.2_.. Other debt liabilities 3/ 4/ (More than 18 to 24)</v>
      </c>
      <c r="B1699" s="366" t="s">
        <v>2721</v>
      </c>
      <c r="C1699" s="372" t="s">
        <v>17</v>
      </c>
      <c r="D1699" s="345" t="s">
        <v>4139</v>
      </c>
      <c r="E1699" s="500" t="str">
        <f>B1699&amp;"_"&amp;C1699&amp;"_"&amp;F1699&amp;", "&amp;G1699&amp;", "&amp;I1699</f>
        <v>1698_T3.2_Other Sectors, Other debt liabilities, More than 18 to 24</v>
      </c>
      <c r="F1699" s="348" t="s">
        <v>57</v>
      </c>
      <c r="G1699" s="497" t="s">
        <v>4329</v>
      </c>
      <c r="H1699" s="345"/>
      <c r="I1699" s="499" t="s">
        <v>35</v>
      </c>
      <c r="J1699" s="463">
        <f t="shared" si="243"/>
        <v>0</v>
      </c>
      <c r="K1699" s="311" t="s">
        <v>1898</v>
      </c>
      <c r="L1699">
        <f t="shared" si="244"/>
        <v>6</v>
      </c>
      <c r="P1699" s="14">
        <f>'STable 3.2'!H75</f>
        <v>0</v>
      </c>
    </row>
    <row r="1700" spans="1:16" x14ac:dyDescent="0.2">
      <c r="A1700" s="361" t="str">
        <f>B1700&amp;"_"&amp;C1700&amp;"_"&amp;".... "&amp;D1700</f>
        <v>1699_T3.2_.... Principal (More than 18 to 24)</v>
      </c>
      <c r="B1700" s="366" t="s">
        <v>2722</v>
      </c>
      <c r="C1700" s="372" t="s">
        <v>17</v>
      </c>
      <c r="D1700" s="346" t="s">
        <v>3889</v>
      </c>
      <c r="E1700" s="500" t="str">
        <f>B1700&amp;"_"&amp;C1700&amp;"_"&amp;F1700&amp;", "&amp;G1700&amp;", "&amp;H1700&amp;", "&amp;I1700</f>
        <v>1699_T3.2_Other Sectors, Other debt liabilities, Principal, More than 18 to 24</v>
      </c>
      <c r="F1700" s="348" t="s">
        <v>57</v>
      </c>
      <c r="G1700" s="497" t="s">
        <v>4329</v>
      </c>
      <c r="H1700" s="497" t="s">
        <v>9</v>
      </c>
      <c r="I1700" s="499" t="s">
        <v>35</v>
      </c>
      <c r="J1700" s="463">
        <f t="shared" si="243"/>
        <v>0</v>
      </c>
      <c r="K1700" s="311" t="s">
        <v>1905</v>
      </c>
      <c r="L1700">
        <f t="shared" si="244"/>
        <v>6</v>
      </c>
      <c r="P1700" s="14">
        <f>'STable 3.2'!H76</f>
        <v>0</v>
      </c>
    </row>
    <row r="1701" spans="1:16" x14ac:dyDescent="0.2">
      <c r="A1701" s="361" t="str">
        <f>B1701&amp;"_"&amp;C1701&amp;"_"&amp;".... "&amp;D1701</f>
        <v>1700_T3.2_.... Interest (More than 18 to 24)</v>
      </c>
      <c r="B1701" s="366" t="s">
        <v>2723</v>
      </c>
      <c r="C1701" s="372" t="s">
        <v>17</v>
      </c>
      <c r="D1701" s="346" t="s">
        <v>3890</v>
      </c>
      <c r="E1701" s="500" t="str">
        <f>B1701&amp;"_"&amp;C1701&amp;"_"&amp;F1701&amp;", "&amp;G1701&amp;", "&amp;H1701&amp;", "&amp;I1701</f>
        <v>1700_T3.2_Other Sectors, Other debt liabilities, Interest, More than 18 to 24</v>
      </c>
      <c r="F1701" s="348" t="s">
        <v>57</v>
      </c>
      <c r="G1701" s="497" t="s">
        <v>4329</v>
      </c>
      <c r="H1701" s="498" t="s">
        <v>10</v>
      </c>
      <c r="I1701" s="499" t="s">
        <v>35</v>
      </c>
      <c r="J1701" s="463">
        <f t="shared" si="243"/>
        <v>0</v>
      </c>
      <c r="K1701" s="311" t="s">
        <v>1912</v>
      </c>
      <c r="L1701">
        <f t="shared" si="244"/>
        <v>6</v>
      </c>
      <c r="P1701" s="14">
        <f>'STable 3.2'!H77</f>
        <v>0</v>
      </c>
    </row>
    <row r="1702" spans="1:16" x14ac:dyDescent="0.2">
      <c r="A1702" s="361" t="str">
        <f>B1702&amp;"_"&amp;C1702&amp;"_"&amp;D1702</f>
        <v>1701_T3.2_Direct Investment: Intercompany Lending 5/ (More than 18 to 24)</v>
      </c>
      <c r="B1702" s="366" t="s">
        <v>2724</v>
      </c>
      <c r="C1702" s="372" t="s">
        <v>17</v>
      </c>
      <c r="D1702" s="297" t="s">
        <v>4141</v>
      </c>
      <c r="E1702" s="500" t="str">
        <f>B1702&amp;"_"&amp;C1702&amp;"_"&amp;F1702&amp;", "&amp;I1702</f>
        <v>1701_T3.2_Direct Investment: Intercompany Lending, More than 18 to 24</v>
      </c>
      <c r="F1702" s="297" t="s">
        <v>58</v>
      </c>
      <c r="G1702" s="297"/>
      <c r="H1702" s="297"/>
      <c r="I1702" s="499" t="s">
        <v>35</v>
      </c>
      <c r="J1702" s="463">
        <f t="shared" si="243"/>
        <v>0</v>
      </c>
      <c r="K1702" s="311" t="s">
        <v>1919</v>
      </c>
      <c r="L1702">
        <f t="shared" si="244"/>
        <v>6</v>
      </c>
      <c r="P1702" s="14">
        <f>'STable 3.2'!H78</f>
        <v>0</v>
      </c>
    </row>
    <row r="1703" spans="1:16" x14ac:dyDescent="0.2">
      <c r="A1703" s="361" t="str">
        <f>B1703&amp;"_"&amp;C1703&amp;"_"&amp;".. "&amp;D1703</f>
        <v>1702_T3.2_.. Debt liabilities of direct investment enterprises to direct investors (More than 18 to 24)</v>
      </c>
      <c r="B1703" s="366" t="s">
        <v>2725</v>
      </c>
      <c r="C1703" s="372" t="s">
        <v>17</v>
      </c>
      <c r="D1703" s="349" t="s">
        <v>4142</v>
      </c>
      <c r="E1703" s="500" t="str">
        <f>B1703&amp;"_"&amp;C1703&amp;"_"&amp;F1703&amp;", "&amp;G1703&amp;", "&amp;I1703</f>
        <v>1702_T3.2_Direct Investment: Intercompany Lending, Debt liabilities of direct investment enterprises to direct investors, More than 18 to 24</v>
      </c>
      <c r="F1703" s="297" t="s">
        <v>58</v>
      </c>
      <c r="G1703" s="501" t="s">
        <v>142</v>
      </c>
      <c r="H1703" s="349"/>
      <c r="I1703" s="499" t="s">
        <v>35</v>
      </c>
      <c r="J1703" s="463">
        <f t="shared" si="243"/>
        <v>0</v>
      </c>
      <c r="K1703" s="311" t="s">
        <v>1926</v>
      </c>
      <c r="L1703">
        <f t="shared" si="244"/>
        <v>6</v>
      </c>
      <c r="P1703" s="14">
        <f>'STable 3.2'!H79</f>
        <v>0</v>
      </c>
    </row>
    <row r="1704" spans="1:16" x14ac:dyDescent="0.2">
      <c r="A1704" s="361" t="str">
        <f>B1704&amp;"_"&amp;C1704&amp;"_"&amp;".... "&amp;D1704</f>
        <v>1703_T3.2_.... Principal (More than 18 to 24)</v>
      </c>
      <c r="B1704" s="366" t="s">
        <v>2726</v>
      </c>
      <c r="C1704" s="372" t="s">
        <v>17</v>
      </c>
      <c r="D1704" s="350" t="s">
        <v>3889</v>
      </c>
      <c r="E1704" s="500" t="str">
        <f>B1704&amp;"_"&amp;C1704&amp;"_"&amp;F1704&amp;", "&amp;G1704&amp;", "&amp;H1704&amp;", "&amp;I1704</f>
        <v>1703_T3.2_Direct Investment: Intercompany Lending, Debt liabilities of direct investment enterprises to direct investors, Principal, More than 18 to 24</v>
      </c>
      <c r="F1704" s="297" t="s">
        <v>58</v>
      </c>
      <c r="G1704" s="501" t="s">
        <v>142</v>
      </c>
      <c r="H1704" s="497" t="s">
        <v>9</v>
      </c>
      <c r="I1704" s="499" t="s">
        <v>35</v>
      </c>
      <c r="J1704" s="463">
        <f t="shared" si="243"/>
        <v>0</v>
      </c>
      <c r="K1704" s="311" t="s">
        <v>1933</v>
      </c>
      <c r="L1704">
        <f t="shared" si="244"/>
        <v>6</v>
      </c>
      <c r="P1704" s="14">
        <f>'STable 3.2'!H80</f>
        <v>0</v>
      </c>
    </row>
    <row r="1705" spans="1:16" x14ac:dyDescent="0.2">
      <c r="A1705" s="361" t="str">
        <f>B1705&amp;"_"&amp;C1705&amp;"_"&amp;".... "&amp;D1705</f>
        <v>1704_T3.2_.... Interest (More than 18 to 24)</v>
      </c>
      <c r="B1705" s="366" t="s">
        <v>2727</v>
      </c>
      <c r="C1705" s="372" t="s">
        <v>17</v>
      </c>
      <c r="D1705" s="350" t="s">
        <v>3890</v>
      </c>
      <c r="E1705" s="500" t="str">
        <f>B1705&amp;"_"&amp;C1705&amp;"_"&amp;F1705&amp;", "&amp;G1705&amp;", "&amp;H1705&amp;", "&amp;I1705</f>
        <v>1704_T3.2_Direct Investment: Intercompany Lending, Debt liabilities of direct investment enterprises to direct investors, Interest, More than 18 to 24</v>
      </c>
      <c r="F1705" s="297" t="s">
        <v>58</v>
      </c>
      <c r="G1705" s="501" t="s">
        <v>142</v>
      </c>
      <c r="H1705" s="498" t="s">
        <v>10</v>
      </c>
      <c r="I1705" s="499" t="s">
        <v>35</v>
      </c>
      <c r="J1705" s="463">
        <f t="shared" si="243"/>
        <v>0</v>
      </c>
      <c r="K1705" s="311" t="s">
        <v>1940</v>
      </c>
      <c r="L1705">
        <f t="shared" si="244"/>
        <v>6</v>
      </c>
      <c r="P1705" s="14">
        <f>'STable 3.2'!H81</f>
        <v>0</v>
      </c>
    </row>
    <row r="1706" spans="1:16" x14ac:dyDescent="0.2">
      <c r="A1706" s="361" t="str">
        <f>B1706&amp;"_"&amp;C1706&amp;"_"&amp;".. "&amp;D1706</f>
        <v>1705_T3.2_.. Debt liabilities of direct investors to direct investment enterprises (More than 18 to 24)</v>
      </c>
      <c r="B1706" s="366" t="s">
        <v>2728</v>
      </c>
      <c r="C1706" s="372" t="s">
        <v>17</v>
      </c>
      <c r="D1706" s="349" t="s">
        <v>4143</v>
      </c>
      <c r="E1706" s="500" t="str">
        <f>B1706&amp;"_"&amp;C1706&amp;"_"&amp;F1706&amp;", "&amp;G1706&amp;", "&amp;I1706</f>
        <v>1705_T3.2_Direct Investment: Intercompany Lending, Debt liabilities of direct investors to direct investment enterprises , More than 18 to 24</v>
      </c>
      <c r="F1706" s="297" t="s">
        <v>58</v>
      </c>
      <c r="G1706" s="501" t="s">
        <v>40</v>
      </c>
      <c r="H1706" s="349"/>
      <c r="I1706" s="499" t="s">
        <v>35</v>
      </c>
      <c r="J1706" s="463">
        <f t="shared" si="243"/>
        <v>0</v>
      </c>
      <c r="K1706" s="311" t="s">
        <v>1947</v>
      </c>
      <c r="L1706">
        <f t="shared" si="244"/>
        <v>6</v>
      </c>
      <c r="P1706" s="14">
        <f>'STable 3.2'!H82</f>
        <v>0</v>
      </c>
    </row>
    <row r="1707" spans="1:16" x14ac:dyDescent="0.2">
      <c r="A1707" s="361" t="str">
        <f>B1707&amp;"_"&amp;C1707&amp;"_"&amp;".... "&amp;D1707</f>
        <v>1706_T3.2_.... Principal (More than 18 to 24)</v>
      </c>
      <c r="B1707" s="366" t="s">
        <v>2729</v>
      </c>
      <c r="C1707" s="372" t="s">
        <v>17</v>
      </c>
      <c r="D1707" s="350" t="s">
        <v>3889</v>
      </c>
      <c r="E1707" s="500" t="str">
        <f>B1707&amp;"_"&amp;C1707&amp;"_"&amp;F1707&amp;", "&amp;G1707&amp;", "&amp;H1707&amp;", "&amp;I1707</f>
        <v>1706_T3.2_Direct Investment: Intercompany Lending, Debt liabilities of direct investors to direct investment enterprises , Principal, More than 18 to 24</v>
      </c>
      <c r="F1707" s="297" t="s">
        <v>58</v>
      </c>
      <c r="G1707" s="501" t="s">
        <v>40</v>
      </c>
      <c r="H1707" s="497" t="s">
        <v>9</v>
      </c>
      <c r="I1707" s="499" t="s">
        <v>35</v>
      </c>
      <c r="J1707" s="463">
        <f t="shared" si="243"/>
        <v>0</v>
      </c>
      <c r="K1707" s="311" t="s">
        <v>1954</v>
      </c>
      <c r="L1707">
        <f t="shared" si="244"/>
        <v>6</v>
      </c>
      <c r="P1707" s="14">
        <f>'STable 3.2'!H83</f>
        <v>0</v>
      </c>
    </row>
    <row r="1708" spans="1:16" x14ac:dyDescent="0.2">
      <c r="A1708" s="361" t="str">
        <f>B1708&amp;"_"&amp;C1708&amp;"_"&amp;".... "&amp;D1708</f>
        <v>1707_T3.2_.... Interest (More than 18 to 24)</v>
      </c>
      <c r="B1708" s="366" t="s">
        <v>2730</v>
      </c>
      <c r="C1708" s="372" t="s">
        <v>17</v>
      </c>
      <c r="D1708" s="350" t="s">
        <v>3890</v>
      </c>
      <c r="E1708" s="500" t="str">
        <f>B1708&amp;"_"&amp;C1708&amp;"_"&amp;F1708&amp;", "&amp;G1708&amp;", "&amp;H1708&amp;", "&amp;I1708</f>
        <v>1707_T3.2_Direct Investment: Intercompany Lending, Debt liabilities of direct investors to direct investment enterprises , Interest, More than 18 to 24</v>
      </c>
      <c r="F1708" s="297" t="s">
        <v>58</v>
      </c>
      <c r="G1708" s="501" t="s">
        <v>40</v>
      </c>
      <c r="H1708" s="498" t="s">
        <v>10</v>
      </c>
      <c r="I1708" s="499" t="s">
        <v>35</v>
      </c>
      <c r="J1708" s="463">
        <f t="shared" si="243"/>
        <v>0</v>
      </c>
      <c r="K1708" s="311" t="s">
        <v>1961</v>
      </c>
      <c r="L1708">
        <f t="shared" si="244"/>
        <v>6</v>
      </c>
      <c r="P1708" s="14">
        <f>'STable 3.2'!H84</f>
        <v>0</v>
      </c>
    </row>
    <row r="1709" spans="1:16" x14ac:dyDescent="0.2">
      <c r="A1709" s="361" t="str">
        <f>B1709&amp;"_"&amp;C1709&amp;"_"&amp;".. "&amp;D1709</f>
        <v>1708_T3.2_.. Debt liabilities between fellow enterprises (More than 18 to 24)</v>
      </c>
      <c r="B1709" s="366" t="s">
        <v>2731</v>
      </c>
      <c r="C1709" s="372" t="s">
        <v>17</v>
      </c>
      <c r="D1709" s="349" t="s">
        <v>4144</v>
      </c>
      <c r="E1709" s="500" t="str">
        <f>B1709&amp;"_"&amp;C1709&amp;"_"&amp;F1709&amp;", "&amp;G1709&amp;", "&amp;I1709</f>
        <v>1708_T3.2_Direct Investment: Intercompany Lending, Debt liabilities between fellow enterprises, More than 18 to 24</v>
      </c>
      <c r="F1709" s="297" t="s">
        <v>58</v>
      </c>
      <c r="G1709" s="501" t="s">
        <v>41</v>
      </c>
      <c r="H1709" s="349"/>
      <c r="I1709" s="499" t="s">
        <v>35</v>
      </c>
      <c r="J1709" s="463">
        <f t="shared" si="243"/>
        <v>0</v>
      </c>
      <c r="K1709" s="311" t="s">
        <v>1968</v>
      </c>
      <c r="L1709">
        <f t="shared" si="244"/>
        <v>6</v>
      </c>
      <c r="P1709" s="14">
        <f>'STable 3.2'!H85</f>
        <v>0</v>
      </c>
    </row>
    <row r="1710" spans="1:16" x14ac:dyDescent="0.2">
      <c r="A1710" s="361" t="str">
        <f>B1710&amp;"_"&amp;C1710&amp;"_"&amp;".... "&amp;D1710</f>
        <v>1709_T3.2_.... Principal (More than 18 to 24)</v>
      </c>
      <c r="B1710" s="366" t="s">
        <v>2732</v>
      </c>
      <c r="C1710" s="372" t="s">
        <v>17</v>
      </c>
      <c r="D1710" s="350" t="s">
        <v>3889</v>
      </c>
      <c r="E1710" s="500" t="str">
        <f>B1710&amp;"_"&amp;C1710&amp;"_"&amp;F1710&amp;", "&amp;G1710&amp;", "&amp;H1710&amp;", "&amp;I1710</f>
        <v>1709_T3.2_Direct Investment: Intercompany Lending, Debt liabilities between fellow enterprises, Principal, More than 18 to 24</v>
      </c>
      <c r="F1710" s="297" t="s">
        <v>58</v>
      </c>
      <c r="G1710" s="501" t="s">
        <v>41</v>
      </c>
      <c r="H1710" s="497" t="s">
        <v>9</v>
      </c>
      <c r="I1710" s="499" t="s">
        <v>35</v>
      </c>
      <c r="J1710" s="463">
        <f t="shared" si="243"/>
        <v>0</v>
      </c>
      <c r="K1710" s="311" t="s">
        <v>1975</v>
      </c>
      <c r="L1710">
        <f t="shared" si="244"/>
        <v>6</v>
      </c>
      <c r="P1710" s="14">
        <f>'STable 3.2'!H86</f>
        <v>0</v>
      </c>
    </row>
    <row r="1711" spans="1:16" x14ac:dyDescent="0.2">
      <c r="A1711" s="361" t="str">
        <f>B1711&amp;"_"&amp;C1711&amp;"_"&amp;".... "&amp;D1711</f>
        <v>1710_T3.2_.... Interest (More than 18 to 24)</v>
      </c>
      <c r="B1711" s="366" t="s">
        <v>2733</v>
      </c>
      <c r="C1711" s="372" t="s">
        <v>17</v>
      </c>
      <c r="D1711" s="350" t="s">
        <v>3890</v>
      </c>
      <c r="E1711" s="500" t="str">
        <f>B1711&amp;"_"&amp;C1711&amp;"_"&amp;F1711&amp;", "&amp;G1711&amp;", "&amp;H1711&amp;", "&amp;I1711</f>
        <v>1710_T3.2_Direct Investment: Intercompany Lending, Debt liabilities between fellow enterprises, Interest, More than 18 to 24</v>
      </c>
      <c r="F1711" s="297" t="s">
        <v>58</v>
      </c>
      <c r="G1711" s="501" t="s">
        <v>41</v>
      </c>
      <c r="H1711" s="498" t="s">
        <v>10</v>
      </c>
      <c r="I1711" s="499" t="s">
        <v>35</v>
      </c>
      <c r="J1711" s="463">
        <f t="shared" si="243"/>
        <v>0</v>
      </c>
      <c r="K1711" s="311" t="s">
        <v>1982</v>
      </c>
      <c r="L1711">
        <f t="shared" si="244"/>
        <v>6</v>
      </c>
      <c r="P1711" s="14">
        <f>'STable 3.2'!H87</f>
        <v>0</v>
      </c>
    </row>
    <row r="1712" spans="1:16" x14ac:dyDescent="0.2">
      <c r="A1712" s="361" t="str">
        <f>B1712&amp;"_"&amp;C1712&amp;"_"&amp;D1712</f>
        <v>1711_T3.2_Gross External Debt Payments (More than 18 to 24)</v>
      </c>
      <c r="B1712" s="366" t="s">
        <v>2734</v>
      </c>
      <c r="C1712" s="372" t="s">
        <v>17</v>
      </c>
      <c r="D1712" s="351" t="s">
        <v>4145</v>
      </c>
      <c r="E1712" s="500" t="str">
        <f>B1712&amp;"_"&amp;C1712&amp;"_"&amp;F1712&amp;", "&amp;I1712</f>
        <v>1711_T3.2_Gross External Debt Payments, More than 18 to 24</v>
      </c>
      <c r="F1712" s="297" t="s">
        <v>208</v>
      </c>
      <c r="G1712" s="351"/>
      <c r="H1712" s="351"/>
      <c r="I1712" s="499" t="s">
        <v>35</v>
      </c>
      <c r="J1712" s="463">
        <f t="shared" si="243"/>
        <v>0</v>
      </c>
      <c r="K1712" s="311" t="s">
        <v>1989</v>
      </c>
      <c r="L1712">
        <f t="shared" si="244"/>
        <v>6</v>
      </c>
      <c r="P1712" s="14">
        <f>'STable 3.2'!H88</f>
        <v>0</v>
      </c>
    </row>
    <row r="1713" spans="1:16" x14ac:dyDescent="0.2">
      <c r="A1713" s="361" t="str">
        <f>B1713&amp;"_"&amp;C1713&amp;"_"&amp;".... "&amp;D1713</f>
        <v>1712_T3.2_.... Principal  (More than 18 to 24)</v>
      </c>
      <c r="B1713" s="366" t="s">
        <v>2735</v>
      </c>
      <c r="C1713" s="372" t="s">
        <v>17</v>
      </c>
      <c r="D1713" s="352" t="s">
        <v>3896</v>
      </c>
      <c r="E1713" s="500" t="str">
        <f>B1713&amp;"_"&amp;C1713&amp;"_"&amp;F1713&amp;", "&amp;H1713&amp;", "&amp;I1713</f>
        <v>1712_T3.2_Gross External Debt Payments, Principal, More than 18 to 24</v>
      </c>
      <c r="F1713" s="297" t="s">
        <v>208</v>
      </c>
      <c r="G1713" s="352"/>
      <c r="H1713" s="497" t="s">
        <v>9</v>
      </c>
      <c r="I1713" s="499" t="s">
        <v>35</v>
      </c>
      <c r="J1713" s="463">
        <f t="shared" si="243"/>
        <v>0</v>
      </c>
      <c r="K1713" s="311" t="s">
        <v>1996</v>
      </c>
      <c r="L1713">
        <f t="shared" si="244"/>
        <v>6</v>
      </c>
      <c r="P1713" s="14">
        <f>'STable 3.2'!H89</f>
        <v>0</v>
      </c>
    </row>
    <row r="1714" spans="1:16" x14ac:dyDescent="0.2">
      <c r="A1714" s="361" t="str">
        <f>B1714&amp;"_"&amp;C1714&amp;"_"&amp;".... "&amp;D1714</f>
        <v>1713_T3.2_.... Interest (More than 18 to 24)</v>
      </c>
      <c r="B1714" s="366" t="s">
        <v>2736</v>
      </c>
      <c r="C1714" s="372" t="s">
        <v>17</v>
      </c>
      <c r="D1714" s="352" t="s">
        <v>3890</v>
      </c>
      <c r="E1714" s="500" t="str">
        <f>B1714&amp;"_"&amp;C1714&amp;"_"&amp;F1714&amp;", "&amp;H1714&amp;", "&amp;I1714</f>
        <v>1713_T3.2_Gross External Debt Payments, Interest, More than 18 to 24</v>
      </c>
      <c r="F1714" s="297" t="s">
        <v>208</v>
      </c>
      <c r="G1714" s="352"/>
      <c r="H1714" s="498" t="s">
        <v>10</v>
      </c>
      <c r="I1714" s="499" t="s">
        <v>35</v>
      </c>
      <c r="J1714" s="463">
        <f t="shared" si="243"/>
        <v>0</v>
      </c>
      <c r="K1714" s="311" t="s">
        <v>2003</v>
      </c>
      <c r="L1714">
        <f t="shared" si="244"/>
        <v>6</v>
      </c>
      <c r="P1714" s="14">
        <f>'STable 3.2'!H90</f>
        <v>0</v>
      </c>
    </row>
    <row r="1715" spans="1:16" x14ac:dyDescent="0.2">
      <c r="A1715" s="361" t="str">
        <f t="shared" ref="A1715:A1716" si="245">B1715&amp;"_"&amp;C1715&amp;"_"&amp;D1715</f>
        <v>1714_T3.2_Interest receipts on SDR holdings (More than 18 to 24)</v>
      </c>
      <c r="B1715" s="366" t="s">
        <v>2737</v>
      </c>
      <c r="C1715" s="372" t="s">
        <v>17</v>
      </c>
      <c r="D1715" s="352" t="s">
        <v>3898</v>
      </c>
      <c r="E1715" s="500" t="str">
        <f>B1715&amp;"_"&amp;C1715&amp;"_"&amp;F1715&amp;", "&amp;I1715</f>
        <v>1714_T3.2_Interest receipts on SDR holdings, More than 18 to 24</v>
      </c>
      <c r="F1715" s="353" t="s">
        <v>105</v>
      </c>
      <c r="G1715" s="353"/>
      <c r="H1715" s="353"/>
      <c r="I1715" s="499" t="s">
        <v>35</v>
      </c>
      <c r="J1715" s="463">
        <f t="shared" si="243"/>
        <v>0</v>
      </c>
      <c r="K1715" s="311" t="s">
        <v>2017</v>
      </c>
      <c r="L1715">
        <f t="shared" si="244"/>
        <v>6</v>
      </c>
      <c r="P1715" s="14">
        <f>'STable 3.2'!H93</f>
        <v>0</v>
      </c>
    </row>
    <row r="1716" spans="1:16" x14ac:dyDescent="0.2">
      <c r="A1716" s="361" t="str">
        <f t="shared" si="245"/>
        <v>1715_T3.2_Interest payments on SDR allocations (More than 18 to 24)</v>
      </c>
      <c r="B1716" s="366" t="s">
        <v>2738</v>
      </c>
      <c r="C1716" s="372" t="s">
        <v>17</v>
      </c>
      <c r="D1716" s="352" t="s">
        <v>3899</v>
      </c>
      <c r="E1716" s="500" t="str">
        <f>B1716&amp;"_"&amp;C1716&amp;"_"&amp;F1716&amp;", "&amp;I1716</f>
        <v>1715_T3.2_Interest payments on SDR allocations, More than 18 to 24</v>
      </c>
      <c r="F1716" s="353" t="s">
        <v>106</v>
      </c>
      <c r="G1716" s="353"/>
      <c r="H1716" s="353"/>
      <c r="I1716" s="499" t="s">
        <v>35</v>
      </c>
      <c r="J1716" s="463">
        <f t="shared" si="243"/>
        <v>0</v>
      </c>
      <c r="K1716" s="311" t="s">
        <v>2018</v>
      </c>
      <c r="L1716">
        <f t="shared" si="244"/>
        <v>6</v>
      </c>
      <c r="P1716" s="14">
        <f>'STable 3.2'!H94</f>
        <v>0</v>
      </c>
    </row>
    <row r="1717" spans="1:16" x14ac:dyDescent="0.2">
      <c r="A1717" s="361" t="str">
        <f>B1717&amp;"_"&amp;C1717&amp;"_"&amp;D1717</f>
        <v>1716_T3.2_General Government (More than 2yrs)</v>
      </c>
      <c r="B1717" s="366" t="s">
        <v>2739</v>
      </c>
      <c r="C1717" s="372" t="s">
        <v>17</v>
      </c>
      <c r="D1717" s="344" t="s">
        <v>4146</v>
      </c>
      <c r="E1717" s="500" t="str">
        <f>B1717&amp;"_"&amp;C1717&amp;"_"&amp;F1717&amp;", "&amp;I1717</f>
        <v>1716_T3.2_General Government, More than 2yrs</v>
      </c>
      <c r="F1717" s="301" t="s">
        <v>27</v>
      </c>
      <c r="G1717" s="301"/>
      <c r="H1717" s="301"/>
      <c r="I1717" s="499" t="s">
        <v>4323</v>
      </c>
      <c r="J1717" s="463">
        <f t="shared" si="243"/>
        <v>0</v>
      </c>
      <c r="K1717" s="311" t="s">
        <v>1430</v>
      </c>
      <c r="L1717">
        <f t="shared" si="244"/>
        <v>6</v>
      </c>
      <c r="P1717" s="14">
        <f>'STable 3.2'!I8</f>
        <v>0</v>
      </c>
    </row>
    <row r="1718" spans="1:16" x14ac:dyDescent="0.2">
      <c r="A1718" s="361" t="str">
        <f>B1718&amp;"_"&amp;C1718&amp;"_"&amp;".. "&amp;D1718</f>
        <v>1717_T3.2_.. Special drawing rights (allocations) * (More than 2yrs)</v>
      </c>
      <c r="B1718" s="366" t="s">
        <v>2740</v>
      </c>
      <c r="C1718" s="372" t="s">
        <v>17</v>
      </c>
      <c r="D1718" s="345" t="s">
        <v>4303</v>
      </c>
      <c r="E1718" s="500" t="str">
        <f>B1718&amp;"_"&amp;C1718&amp;"_"&amp;F1718&amp;", "&amp;G1718&amp;", "&amp;I1718</f>
        <v>1717_T3.2_General Government, Special drawing rights (allocations), More than 2yrs</v>
      </c>
      <c r="F1718" s="301" t="s">
        <v>27</v>
      </c>
      <c r="G1718" s="497" t="s">
        <v>4330</v>
      </c>
      <c r="H1718" s="301"/>
      <c r="I1718" s="499" t="s">
        <v>4323</v>
      </c>
      <c r="J1718" s="463">
        <f t="shared" si="243"/>
        <v>0</v>
      </c>
      <c r="K1718" s="311" t="s">
        <v>1437</v>
      </c>
      <c r="L1718">
        <f t="shared" si="244"/>
        <v>6</v>
      </c>
      <c r="P1718" s="14">
        <f>'STable 3.2'!I9</f>
        <v>0</v>
      </c>
    </row>
    <row r="1719" spans="1:16" x14ac:dyDescent="0.2">
      <c r="A1719" s="361" t="str">
        <f>B1719&amp;"_"&amp;C1719&amp;"_"&amp;".... "&amp;D1719</f>
        <v>1718_T3.2_.... Principal (More than 2yrs)</v>
      </c>
      <c r="B1719" s="366" t="s">
        <v>2741</v>
      </c>
      <c r="C1719" s="372" t="s">
        <v>17</v>
      </c>
      <c r="D1719" s="346" t="s">
        <v>3901</v>
      </c>
      <c r="E1719" s="500" t="str">
        <f>B1719&amp;"_"&amp;C1719&amp;"_"&amp;F1719&amp;", "&amp;G1719&amp;", "&amp;H1719&amp;", "&amp;I1719</f>
        <v>1718_T3.2_General Government, Special drawing rights (allocations), Principal, More than 2yrs</v>
      </c>
      <c r="F1719" s="301" t="s">
        <v>27</v>
      </c>
      <c r="G1719" s="497" t="s">
        <v>4330</v>
      </c>
      <c r="H1719" s="497" t="s">
        <v>9</v>
      </c>
      <c r="I1719" s="499" t="s">
        <v>4323</v>
      </c>
      <c r="J1719" s="463">
        <f t="shared" si="243"/>
        <v>0</v>
      </c>
      <c r="K1719" s="311" t="s">
        <v>1444</v>
      </c>
      <c r="L1719">
        <f t="shared" si="244"/>
        <v>6</v>
      </c>
      <c r="P1719" s="14">
        <f>'STable 3.2'!I10</f>
        <v>0</v>
      </c>
    </row>
    <row r="1720" spans="1:16" x14ac:dyDescent="0.2">
      <c r="A1720" s="361" t="str">
        <f>B1720&amp;"_"&amp;C1720&amp;"_"&amp;".... "&amp;D1720</f>
        <v>1719_T3.2_.... Interest (More than 2yrs)</v>
      </c>
      <c r="B1720" s="366" t="s">
        <v>2742</v>
      </c>
      <c r="C1720" s="372" t="s">
        <v>17</v>
      </c>
      <c r="D1720" s="346" t="s">
        <v>3902</v>
      </c>
      <c r="E1720" s="500" t="str">
        <f>B1720&amp;"_"&amp;C1720&amp;"_"&amp;F1720&amp;", "&amp;G1720&amp;", "&amp;H1720&amp;", "&amp;I1720</f>
        <v>1719_T3.2_General Government, Special drawing rights (allocations), Interest, More than 2yrs</v>
      </c>
      <c r="F1720" s="301" t="s">
        <v>27</v>
      </c>
      <c r="G1720" s="497" t="s">
        <v>4330</v>
      </c>
      <c r="H1720" s="498" t="s">
        <v>10</v>
      </c>
      <c r="I1720" s="499" t="s">
        <v>4323</v>
      </c>
      <c r="J1720" s="463">
        <f t="shared" si="243"/>
        <v>0</v>
      </c>
      <c r="K1720" s="311" t="s">
        <v>1451</v>
      </c>
      <c r="L1720">
        <f t="shared" si="244"/>
        <v>6</v>
      </c>
      <c r="P1720" s="14">
        <f>'STable 3.2'!I11</f>
        <v>0</v>
      </c>
    </row>
    <row r="1721" spans="1:16" x14ac:dyDescent="0.2">
      <c r="A1721" s="361" t="str">
        <f>B1721&amp;"_"&amp;C1721&amp;"_"&amp;".. "&amp;D1721</f>
        <v>1720_T3.2_.. Currency and deposits (More than 2yrs)</v>
      </c>
      <c r="B1721" s="366" t="s">
        <v>2743</v>
      </c>
      <c r="C1721" s="372" t="s">
        <v>17</v>
      </c>
      <c r="D1721" s="345" t="s">
        <v>4147</v>
      </c>
      <c r="E1721" s="500" t="str">
        <f>B1721&amp;"_"&amp;C1721&amp;"_"&amp;F1721&amp;", "&amp;G1721&amp;", "&amp;I1721</f>
        <v>1720_T3.2_General Government, Currency and deposits, More than 2yrs</v>
      </c>
      <c r="F1721" s="301" t="s">
        <v>27</v>
      </c>
      <c r="G1721" s="497" t="s">
        <v>203</v>
      </c>
      <c r="H1721" s="345"/>
      <c r="I1721" s="499" t="s">
        <v>4323</v>
      </c>
      <c r="J1721" s="463">
        <f t="shared" si="243"/>
        <v>0</v>
      </c>
      <c r="K1721" s="311" t="s">
        <v>1458</v>
      </c>
      <c r="L1721">
        <f t="shared" si="244"/>
        <v>6</v>
      </c>
      <c r="P1721" s="14">
        <f>'STable 3.2'!I12</f>
        <v>0</v>
      </c>
    </row>
    <row r="1722" spans="1:16" x14ac:dyDescent="0.2">
      <c r="A1722" s="361" t="str">
        <f>B1722&amp;"_"&amp;C1722&amp;"_"&amp;".... "&amp;D1722</f>
        <v>1721_T3.2_.... Principal (More than 2yrs)</v>
      </c>
      <c r="B1722" s="366" t="s">
        <v>2744</v>
      </c>
      <c r="C1722" s="372" t="s">
        <v>17</v>
      </c>
      <c r="D1722" s="346" t="s">
        <v>3901</v>
      </c>
      <c r="E1722" s="500" t="str">
        <f>B1722&amp;"_"&amp;C1722&amp;"_"&amp;F1722&amp;", "&amp;G1722&amp;", "&amp;H1722&amp;", "&amp;I1722</f>
        <v>1721_T3.2_General Government, Currency and deposits, Principal, More than 2yrs</v>
      </c>
      <c r="F1722" s="301" t="s">
        <v>27</v>
      </c>
      <c r="G1722" s="497" t="s">
        <v>203</v>
      </c>
      <c r="H1722" s="497" t="s">
        <v>9</v>
      </c>
      <c r="I1722" s="499" t="s">
        <v>4323</v>
      </c>
      <c r="J1722" s="463">
        <f t="shared" si="243"/>
        <v>0</v>
      </c>
      <c r="K1722" s="311" t="s">
        <v>1465</v>
      </c>
      <c r="L1722">
        <f t="shared" si="244"/>
        <v>6</v>
      </c>
      <c r="P1722" s="14">
        <f>'STable 3.2'!I13</f>
        <v>0</v>
      </c>
    </row>
    <row r="1723" spans="1:16" x14ac:dyDescent="0.2">
      <c r="A1723" s="361" t="str">
        <f>B1723&amp;"_"&amp;C1723&amp;"_"&amp;".... "&amp;D1723</f>
        <v>1722_T3.2_.... Interest (More than 2yrs)</v>
      </c>
      <c r="B1723" s="366" t="s">
        <v>2745</v>
      </c>
      <c r="C1723" s="372" t="s">
        <v>17</v>
      </c>
      <c r="D1723" s="346" t="s">
        <v>3902</v>
      </c>
      <c r="E1723" s="500" t="str">
        <f>B1723&amp;"_"&amp;C1723&amp;"_"&amp;F1723&amp;", "&amp;G1723&amp;", "&amp;H1723&amp;", "&amp;I1723</f>
        <v>1722_T3.2_General Government, Currency and deposits, Interest, More than 2yrs</v>
      </c>
      <c r="F1723" s="301" t="s">
        <v>27</v>
      </c>
      <c r="G1723" s="497" t="s">
        <v>203</v>
      </c>
      <c r="H1723" s="498" t="s">
        <v>10</v>
      </c>
      <c r="I1723" s="499" t="s">
        <v>4323</v>
      </c>
      <c r="J1723" s="463">
        <f t="shared" si="243"/>
        <v>0</v>
      </c>
      <c r="K1723" s="311" t="s">
        <v>1472</v>
      </c>
      <c r="L1723">
        <f t="shared" si="244"/>
        <v>6</v>
      </c>
      <c r="P1723" s="14">
        <f>'STable 3.2'!I14</f>
        <v>0</v>
      </c>
    </row>
    <row r="1724" spans="1:16" x14ac:dyDescent="0.2">
      <c r="A1724" s="361" t="str">
        <f>B1724&amp;"_"&amp;C1724&amp;"_"&amp;".. "&amp;D1724</f>
        <v>1723_T3.2_.. Debt securities (More than 2yrs)</v>
      </c>
      <c r="B1724" s="366" t="s">
        <v>2746</v>
      </c>
      <c r="C1724" s="372" t="s">
        <v>17</v>
      </c>
      <c r="D1724" s="345" t="s">
        <v>4148</v>
      </c>
      <c r="E1724" s="500" t="str">
        <f>B1724&amp;"_"&amp;C1724&amp;"_"&amp;F1724&amp;", "&amp;G1724&amp;", "&amp;I1724</f>
        <v>1723_T3.2_General Government, Debt securities, More than 2yrs</v>
      </c>
      <c r="F1724" s="301" t="s">
        <v>27</v>
      </c>
      <c r="G1724" s="497" t="s">
        <v>37</v>
      </c>
      <c r="H1724" s="345"/>
      <c r="I1724" s="499" t="s">
        <v>4323</v>
      </c>
      <c r="J1724" s="463">
        <f t="shared" si="243"/>
        <v>0</v>
      </c>
      <c r="K1724" s="311" t="s">
        <v>1479</v>
      </c>
      <c r="L1724">
        <f t="shared" si="244"/>
        <v>6</v>
      </c>
      <c r="P1724" s="14">
        <f>'STable 3.2'!I15</f>
        <v>0</v>
      </c>
    </row>
    <row r="1725" spans="1:16" x14ac:dyDescent="0.2">
      <c r="A1725" s="361" t="str">
        <f>B1725&amp;"_"&amp;C1725&amp;"_"&amp;".... "&amp;D1725</f>
        <v>1724_T3.2_.... Principal (More than 2yrs)</v>
      </c>
      <c r="B1725" s="366" t="s">
        <v>2747</v>
      </c>
      <c r="C1725" s="372" t="s">
        <v>17</v>
      </c>
      <c r="D1725" s="346" t="s">
        <v>3901</v>
      </c>
      <c r="E1725" s="500" t="str">
        <f>B1725&amp;"_"&amp;C1725&amp;"_"&amp;F1725&amp;", "&amp;G1725&amp;", "&amp;H1725&amp;", "&amp;I1725</f>
        <v>1724_T3.2_General Government, Debt securities, Principal, More than 2yrs</v>
      </c>
      <c r="F1725" s="301" t="s">
        <v>27</v>
      </c>
      <c r="G1725" s="497" t="s">
        <v>37</v>
      </c>
      <c r="H1725" s="497" t="s">
        <v>9</v>
      </c>
      <c r="I1725" s="499" t="s">
        <v>4323</v>
      </c>
      <c r="J1725" s="463">
        <f t="shared" si="243"/>
        <v>0</v>
      </c>
      <c r="K1725" s="311" t="s">
        <v>1486</v>
      </c>
      <c r="L1725">
        <f t="shared" si="244"/>
        <v>6</v>
      </c>
      <c r="P1725" s="14">
        <f>'STable 3.2'!I16</f>
        <v>0</v>
      </c>
    </row>
    <row r="1726" spans="1:16" x14ac:dyDescent="0.2">
      <c r="A1726" s="361" t="str">
        <f>B1726&amp;"_"&amp;C1726&amp;"_"&amp;".... "&amp;D1726</f>
        <v>1725_T3.2_.... Interest (More than 2yrs)</v>
      </c>
      <c r="B1726" s="366" t="s">
        <v>2748</v>
      </c>
      <c r="C1726" s="372" t="s">
        <v>17</v>
      </c>
      <c r="D1726" s="346" t="s">
        <v>3902</v>
      </c>
      <c r="E1726" s="500" t="str">
        <f>B1726&amp;"_"&amp;C1726&amp;"_"&amp;F1726&amp;", "&amp;G1726&amp;", "&amp;H1726&amp;", "&amp;I1726</f>
        <v>1725_T3.2_General Government, Debt securities, Interest, More than 2yrs</v>
      </c>
      <c r="F1726" s="301" t="s">
        <v>27</v>
      </c>
      <c r="G1726" s="497" t="s">
        <v>37</v>
      </c>
      <c r="H1726" s="498" t="s">
        <v>10</v>
      </c>
      <c r="I1726" s="499" t="s">
        <v>4323</v>
      </c>
      <c r="J1726" s="463">
        <f t="shared" si="243"/>
        <v>0</v>
      </c>
      <c r="K1726" s="311" t="s">
        <v>1493</v>
      </c>
      <c r="L1726">
        <f t="shared" si="244"/>
        <v>6</v>
      </c>
      <c r="P1726" s="14">
        <f>'STable 3.2'!I17</f>
        <v>0</v>
      </c>
    </row>
    <row r="1727" spans="1:16" x14ac:dyDescent="0.2">
      <c r="A1727" s="361" t="str">
        <f>B1727&amp;"_"&amp;C1727&amp;"_"&amp;".. "&amp;D1727</f>
        <v>1726_T3.2_.. Loans (More than 2yrs)</v>
      </c>
      <c r="B1727" s="366" t="s">
        <v>2749</v>
      </c>
      <c r="C1727" s="372" t="s">
        <v>17</v>
      </c>
      <c r="D1727" s="345" t="s">
        <v>4149</v>
      </c>
      <c r="E1727" s="500" t="str">
        <f>B1727&amp;"_"&amp;C1727&amp;"_"&amp;F1727&amp;", "&amp;G1727&amp;", "&amp;I1727</f>
        <v>1726_T3.2_General Government, Loans, More than 2yrs</v>
      </c>
      <c r="F1727" s="301" t="s">
        <v>27</v>
      </c>
      <c r="G1727" s="497" t="s">
        <v>2</v>
      </c>
      <c r="H1727" s="345"/>
      <c r="I1727" s="499" t="s">
        <v>4323</v>
      </c>
      <c r="J1727" s="463">
        <f t="shared" si="243"/>
        <v>0</v>
      </c>
      <c r="K1727" s="311" t="s">
        <v>1500</v>
      </c>
      <c r="L1727">
        <f t="shared" si="244"/>
        <v>6</v>
      </c>
      <c r="P1727" s="14">
        <f>'STable 3.2'!I18</f>
        <v>0</v>
      </c>
    </row>
    <row r="1728" spans="1:16" x14ac:dyDescent="0.2">
      <c r="A1728" s="361" t="str">
        <f>B1728&amp;"_"&amp;C1728&amp;"_"&amp;".... "&amp;D1728</f>
        <v>1727_T3.2_.... Principal (More than 2yrs)</v>
      </c>
      <c r="B1728" s="366" t="s">
        <v>2750</v>
      </c>
      <c r="C1728" s="372" t="s">
        <v>17</v>
      </c>
      <c r="D1728" s="346" t="s">
        <v>3901</v>
      </c>
      <c r="E1728" s="500" t="str">
        <f>B1728&amp;"_"&amp;C1728&amp;"_"&amp;F1728&amp;", "&amp;G1728&amp;", "&amp;H1728&amp;", "&amp;I1728</f>
        <v>1727_T3.2_General Government, Loans, Principal, More than 2yrs</v>
      </c>
      <c r="F1728" s="301" t="s">
        <v>27</v>
      </c>
      <c r="G1728" s="497" t="s">
        <v>2</v>
      </c>
      <c r="H1728" s="497" t="s">
        <v>9</v>
      </c>
      <c r="I1728" s="499" t="s">
        <v>4323</v>
      </c>
      <c r="J1728" s="463">
        <f t="shared" si="243"/>
        <v>0</v>
      </c>
      <c r="K1728" s="311" t="s">
        <v>1507</v>
      </c>
      <c r="L1728">
        <f t="shared" si="244"/>
        <v>6</v>
      </c>
      <c r="P1728" s="14">
        <f>'STable 3.2'!I19</f>
        <v>0</v>
      </c>
    </row>
    <row r="1729" spans="1:16" x14ac:dyDescent="0.2">
      <c r="A1729" s="361" t="str">
        <f>B1729&amp;"_"&amp;C1729&amp;"_"&amp;".... "&amp;D1729</f>
        <v>1728_T3.2_.... Interest (More than 2yrs)</v>
      </c>
      <c r="B1729" s="366" t="s">
        <v>2751</v>
      </c>
      <c r="C1729" s="372" t="s">
        <v>17</v>
      </c>
      <c r="D1729" s="346" t="s">
        <v>3902</v>
      </c>
      <c r="E1729" s="500" t="str">
        <f>B1729&amp;"_"&amp;C1729&amp;"_"&amp;F1729&amp;", "&amp;G1729&amp;", "&amp;H1729&amp;", "&amp;I1729</f>
        <v>1728_T3.2_General Government, Loans, Interest, More than 2yrs</v>
      </c>
      <c r="F1729" s="301" t="s">
        <v>27</v>
      </c>
      <c r="G1729" s="497" t="s">
        <v>2</v>
      </c>
      <c r="H1729" s="498" t="s">
        <v>10</v>
      </c>
      <c r="I1729" s="499" t="s">
        <v>4323</v>
      </c>
      <c r="J1729" s="463">
        <f t="shared" si="243"/>
        <v>0</v>
      </c>
      <c r="K1729" s="311" t="s">
        <v>1514</v>
      </c>
      <c r="L1729">
        <f t="shared" si="244"/>
        <v>6</v>
      </c>
      <c r="P1729" s="14">
        <f>'STable 3.2'!I20</f>
        <v>0</v>
      </c>
    </row>
    <row r="1730" spans="1:16" x14ac:dyDescent="0.2">
      <c r="A1730" s="361" t="str">
        <f>B1730&amp;"_"&amp;C1730&amp;"_"&amp;".. "&amp;D1730</f>
        <v>1729_T3.2_.. Trade credit and advances (More than 2yrs)</v>
      </c>
      <c r="B1730" s="366" t="s">
        <v>2752</v>
      </c>
      <c r="C1730" s="372" t="s">
        <v>17</v>
      </c>
      <c r="D1730" s="345" t="s">
        <v>4150</v>
      </c>
      <c r="E1730" s="500" t="str">
        <f>B1730&amp;"_"&amp;C1730&amp;"_"&amp;F1730&amp;", "&amp;G1730&amp;", "&amp;I1730</f>
        <v>1729_T3.2_General Government, Trade credit and advances, More than 2yrs</v>
      </c>
      <c r="F1730" s="301" t="s">
        <v>27</v>
      </c>
      <c r="G1730" s="497" t="s">
        <v>38</v>
      </c>
      <c r="H1730" s="345"/>
      <c r="I1730" s="499" t="s">
        <v>4323</v>
      </c>
      <c r="J1730" s="463">
        <f t="shared" si="243"/>
        <v>0</v>
      </c>
      <c r="K1730" s="311" t="s">
        <v>1521</v>
      </c>
      <c r="L1730">
        <f t="shared" si="244"/>
        <v>6</v>
      </c>
      <c r="P1730" s="14">
        <f>'STable 3.2'!I21</f>
        <v>0</v>
      </c>
    </row>
    <row r="1731" spans="1:16" x14ac:dyDescent="0.2">
      <c r="A1731" s="361" t="str">
        <f>B1731&amp;"_"&amp;C1731&amp;"_"&amp;".... "&amp;D1731</f>
        <v>1730_T3.2_.... Principal (More than 2yrs)</v>
      </c>
      <c r="B1731" s="366" t="s">
        <v>2753</v>
      </c>
      <c r="C1731" s="372" t="s">
        <v>17</v>
      </c>
      <c r="D1731" s="346" t="s">
        <v>3901</v>
      </c>
      <c r="E1731" s="500" t="str">
        <f>B1731&amp;"_"&amp;C1731&amp;"_"&amp;F1731&amp;", "&amp;G1731&amp;", "&amp;H1731&amp;", "&amp;I1731</f>
        <v>1730_T3.2_General Government, Trade credit and advances, Principal, More than 2yrs</v>
      </c>
      <c r="F1731" s="301" t="s">
        <v>27</v>
      </c>
      <c r="G1731" s="497" t="s">
        <v>38</v>
      </c>
      <c r="H1731" s="497" t="s">
        <v>9</v>
      </c>
      <c r="I1731" s="499" t="s">
        <v>4323</v>
      </c>
      <c r="J1731" s="463">
        <f t="shared" si="243"/>
        <v>0</v>
      </c>
      <c r="K1731" s="311" t="s">
        <v>1528</v>
      </c>
      <c r="L1731">
        <f t="shared" si="244"/>
        <v>6</v>
      </c>
      <c r="P1731" s="14">
        <f>'STable 3.2'!I22</f>
        <v>0</v>
      </c>
    </row>
    <row r="1732" spans="1:16" x14ac:dyDescent="0.2">
      <c r="A1732" s="361" t="str">
        <f>B1732&amp;"_"&amp;C1732&amp;"_"&amp;".... "&amp;D1732</f>
        <v>1731_T3.2_.... Interest (More than 2yrs)</v>
      </c>
      <c r="B1732" s="366" t="s">
        <v>2754</v>
      </c>
      <c r="C1732" s="372" t="s">
        <v>17</v>
      </c>
      <c r="D1732" s="346" t="s">
        <v>3902</v>
      </c>
      <c r="E1732" s="500" t="str">
        <f>B1732&amp;"_"&amp;C1732&amp;"_"&amp;F1732&amp;", "&amp;G1732&amp;", "&amp;H1732&amp;", "&amp;I1732</f>
        <v>1731_T3.2_General Government, Trade credit and advances, Interest, More than 2yrs</v>
      </c>
      <c r="F1732" s="301" t="s">
        <v>27</v>
      </c>
      <c r="G1732" s="497" t="s">
        <v>38</v>
      </c>
      <c r="H1732" s="498" t="s">
        <v>10</v>
      </c>
      <c r="I1732" s="499" t="s">
        <v>4323</v>
      </c>
      <c r="J1732" s="463">
        <f t="shared" ref="J1732:J1795" si="246">J1731</f>
        <v>0</v>
      </c>
      <c r="K1732" s="311" t="s">
        <v>1535</v>
      </c>
      <c r="L1732">
        <f t="shared" ref="L1732:L1795" si="247">L1731</f>
        <v>6</v>
      </c>
      <c r="P1732" s="14">
        <f>'STable 3.2'!I23</f>
        <v>0</v>
      </c>
    </row>
    <row r="1733" spans="1:16" x14ac:dyDescent="0.2">
      <c r="A1733" s="361" t="str">
        <f>B1733&amp;"_"&amp;C1733&amp;"_"&amp;".. "&amp;D1733</f>
        <v>1732_T3.2_.. Other debt liabilities 3/ 4/ (More than 2yrs)</v>
      </c>
      <c r="B1733" s="366" t="s">
        <v>2755</v>
      </c>
      <c r="C1733" s="372" t="s">
        <v>17</v>
      </c>
      <c r="D1733" s="345" t="s">
        <v>4151</v>
      </c>
      <c r="E1733" s="500" t="str">
        <f>B1733&amp;"_"&amp;C1733&amp;"_"&amp;F1733&amp;", "&amp;G1733&amp;", "&amp;I1733</f>
        <v>1732_T3.2_General Government, Other debt liabilities, More than 2yrs</v>
      </c>
      <c r="F1733" s="301" t="s">
        <v>27</v>
      </c>
      <c r="G1733" s="497" t="s">
        <v>4329</v>
      </c>
      <c r="H1733" s="345"/>
      <c r="I1733" s="499" t="s">
        <v>4323</v>
      </c>
      <c r="J1733" s="463">
        <f t="shared" si="246"/>
        <v>0</v>
      </c>
      <c r="K1733" s="311" t="s">
        <v>1542</v>
      </c>
      <c r="L1733">
        <f t="shared" si="247"/>
        <v>6</v>
      </c>
      <c r="P1733" s="14">
        <f>'STable 3.2'!I24</f>
        <v>0</v>
      </c>
    </row>
    <row r="1734" spans="1:16" x14ac:dyDescent="0.2">
      <c r="A1734" s="361" t="str">
        <f>B1734&amp;"_"&amp;C1734&amp;"_"&amp;".... "&amp;D1734</f>
        <v>1733_T3.2_.... Principal (More than 2yrs)</v>
      </c>
      <c r="B1734" s="366" t="s">
        <v>2756</v>
      </c>
      <c r="C1734" s="372" t="s">
        <v>17</v>
      </c>
      <c r="D1734" s="346" t="s">
        <v>3901</v>
      </c>
      <c r="E1734" s="500" t="str">
        <f>B1734&amp;"_"&amp;C1734&amp;"_"&amp;F1734&amp;", "&amp;G1734&amp;", "&amp;H1734&amp;", "&amp;I1734</f>
        <v>1733_T3.2_General Government, Other debt liabilities, Principal, More than 2yrs</v>
      </c>
      <c r="F1734" s="301" t="s">
        <v>27</v>
      </c>
      <c r="G1734" s="497" t="s">
        <v>4329</v>
      </c>
      <c r="H1734" s="497" t="s">
        <v>9</v>
      </c>
      <c r="I1734" s="499" t="s">
        <v>4323</v>
      </c>
      <c r="J1734" s="463">
        <f t="shared" si="246"/>
        <v>0</v>
      </c>
      <c r="K1734" s="311" t="s">
        <v>1549</v>
      </c>
      <c r="L1734">
        <f t="shared" si="247"/>
        <v>6</v>
      </c>
      <c r="P1734" s="14">
        <f>'STable 3.2'!I25</f>
        <v>0</v>
      </c>
    </row>
    <row r="1735" spans="1:16" x14ac:dyDescent="0.2">
      <c r="A1735" s="361" t="str">
        <f>B1735&amp;"_"&amp;C1735&amp;"_"&amp;".... "&amp;D1735</f>
        <v>1734_T3.2_.... Interest (More than 2yrs)</v>
      </c>
      <c r="B1735" s="366" t="s">
        <v>2757</v>
      </c>
      <c r="C1735" s="372" t="s">
        <v>17</v>
      </c>
      <c r="D1735" s="346" t="s">
        <v>3902</v>
      </c>
      <c r="E1735" s="500" t="str">
        <f>B1735&amp;"_"&amp;C1735&amp;"_"&amp;F1735&amp;", "&amp;G1735&amp;", "&amp;H1735&amp;", "&amp;I1735</f>
        <v>1734_T3.2_General Government, Other debt liabilities, Interest, More than 2yrs</v>
      </c>
      <c r="F1735" s="301" t="s">
        <v>27</v>
      </c>
      <c r="G1735" s="497" t="s">
        <v>4329</v>
      </c>
      <c r="H1735" s="498" t="s">
        <v>10</v>
      </c>
      <c r="I1735" s="499" t="s">
        <v>4323</v>
      </c>
      <c r="J1735" s="463">
        <f t="shared" si="246"/>
        <v>0</v>
      </c>
      <c r="K1735" s="311" t="s">
        <v>1556</v>
      </c>
      <c r="L1735">
        <f t="shared" si="247"/>
        <v>6</v>
      </c>
      <c r="P1735" s="14">
        <f>'STable 3.2'!I26</f>
        <v>0</v>
      </c>
    </row>
    <row r="1736" spans="1:16" x14ac:dyDescent="0.2">
      <c r="A1736" s="361" t="str">
        <f>B1736&amp;"_"&amp;C1736&amp;"_"&amp;D1736</f>
        <v>1735_T3.2_Central Bank (More than 2yrs)</v>
      </c>
      <c r="B1736" s="366" t="s">
        <v>2758</v>
      </c>
      <c r="C1736" s="372" t="s">
        <v>17</v>
      </c>
      <c r="D1736" s="301" t="s">
        <v>4152</v>
      </c>
      <c r="E1736" s="500" t="str">
        <f>B1736&amp;"_"&amp;C1736&amp;"_"&amp;F1736&amp;", "&amp;I1736</f>
        <v>1735_T3.2_Central Bank, More than 2yrs</v>
      </c>
      <c r="F1736" s="301" t="s">
        <v>55</v>
      </c>
      <c r="G1736" s="301"/>
      <c r="H1736" s="301"/>
      <c r="I1736" s="499" t="s">
        <v>4323</v>
      </c>
      <c r="J1736" s="463">
        <f t="shared" si="246"/>
        <v>0</v>
      </c>
      <c r="K1736" s="311" t="s">
        <v>1563</v>
      </c>
      <c r="L1736">
        <f t="shared" si="247"/>
        <v>6</v>
      </c>
      <c r="P1736" s="14">
        <f>'STable 3.2'!I27</f>
        <v>0</v>
      </c>
    </row>
    <row r="1737" spans="1:16" x14ac:dyDescent="0.2">
      <c r="A1737" s="361" t="str">
        <f>B1737&amp;"_"&amp;C1737&amp;"_"&amp;".. "&amp;D1737</f>
        <v>1736_T3.2_.. Special drawing rights (allocations) * (More than 2yrs)</v>
      </c>
      <c r="B1737" s="366" t="s">
        <v>2759</v>
      </c>
      <c r="C1737" s="372" t="s">
        <v>17</v>
      </c>
      <c r="D1737" s="345" t="s">
        <v>4303</v>
      </c>
      <c r="E1737" s="500" t="str">
        <f>B1737&amp;"_"&amp;C1737&amp;"_"&amp;F1737&amp;", "&amp;G1737&amp;", "&amp;I1737</f>
        <v>1736_T3.2_Central Bank, Special drawing rights (allocations), More than 2yrs</v>
      </c>
      <c r="F1737" s="301" t="s">
        <v>55</v>
      </c>
      <c r="G1737" s="497" t="s">
        <v>4330</v>
      </c>
      <c r="H1737" s="301"/>
      <c r="I1737" s="499" t="s">
        <v>4323</v>
      </c>
      <c r="J1737" s="463">
        <f t="shared" si="246"/>
        <v>0</v>
      </c>
      <c r="K1737" s="311" t="s">
        <v>1570</v>
      </c>
      <c r="L1737">
        <f t="shared" si="247"/>
        <v>6</v>
      </c>
      <c r="P1737" s="14">
        <f>'STable 3.2'!I28</f>
        <v>0</v>
      </c>
    </row>
    <row r="1738" spans="1:16" x14ac:dyDescent="0.2">
      <c r="A1738" s="361" t="str">
        <f>B1738&amp;"_"&amp;C1738&amp;"_"&amp;".... "&amp;D1738</f>
        <v>1737_T3.2_.... Principal (More than 2yrs)</v>
      </c>
      <c r="B1738" s="366" t="s">
        <v>2760</v>
      </c>
      <c r="C1738" s="372" t="s">
        <v>17</v>
      </c>
      <c r="D1738" s="346" t="s">
        <v>3901</v>
      </c>
      <c r="E1738" s="500" t="str">
        <f>B1738&amp;"_"&amp;C1738&amp;"_"&amp;F1738&amp;", "&amp;G1738&amp;", "&amp;H1738&amp;", "&amp;I1738</f>
        <v>1737_T3.2_Central Bank, Special drawing rights (allocations), Principal, More than 2yrs</v>
      </c>
      <c r="F1738" s="301" t="s">
        <v>55</v>
      </c>
      <c r="G1738" s="497" t="s">
        <v>4330</v>
      </c>
      <c r="H1738" s="497" t="s">
        <v>9</v>
      </c>
      <c r="I1738" s="499" t="s">
        <v>4323</v>
      </c>
      <c r="J1738" s="463">
        <f t="shared" si="246"/>
        <v>0</v>
      </c>
      <c r="K1738" s="311" t="s">
        <v>1577</v>
      </c>
      <c r="L1738">
        <f t="shared" si="247"/>
        <v>6</v>
      </c>
      <c r="P1738" s="14">
        <f>'STable 3.2'!I29</f>
        <v>0</v>
      </c>
    </row>
    <row r="1739" spans="1:16" x14ac:dyDescent="0.2">
      <c r="A1739" s="361" t="str">
        <f>B1739&amp;"_"&amp;C1739&amp;"_"&amp;".... "&amp;D1739</f>
        <v>1738_T3.2_.... Interest (More than 2yrs)</v>
      </c>
      <c r="B1739" s="366" t="s">
        <v>2761</v>
      </c>
      <c r="C1739" s="372" t="s">
        <v>17</v>
      </c>
      <c r="D1739" s="346" t="s">
        <v>3902</v>
      </c>
      <c r="E1739" s="500" t="str">
        <f>B1739&amp;"_"&amp;C1739&amp;"_"&amp;F1739&amp;", "&amp;G1739&amp;", "&amp;H1739&amp;", "&amp;I1739</f>
        <v>1738_T3.2_Central Bank, Special drawing rights (allocations), Interest, More than 2yrs</v>
      </c>
      <c r="F1739" s="301" t="s">
        <v>55</v>
      </c>
      <c r="G1739" s="497" t="s">
        <v>4330</v>
      </c>
      <c r="H1739" s="498" t="s">
        <v>10</v>
      </c>
      <c r="I1739" s="499" t="s">
        <v>4323</v>
      </c>
      <c r="J1739" s="463">
        <f t="shared" si="246"/>
        <v>0</v>
      </c>
      <c r="K1739" s="311" t="s">
        <v>1584</v>
      </c>
      <c r="L1739">
        <f t="shared" si="247"/>
        <v>6</v>
      </c>
      <c r="P1739" s="14">
        <f>'STable 3.2'!I30</f>
        <v>0</v>
      </c>
    </row>
    <row r="1740" spans="1:16" x14ac:dyDescent="0.2">
      <c r="A1740" s="361" t="str">
        <f>B1740&amp;"_"&amp;C1740&amp;"_"&amp;".. "&amp;D1740</f>
        <v>1739_T3.2_.. Currency and deposits (More than 2yrs)</v>
      </c>
      <c r="B1740" s="366" t="s">
        <v>2762</v>
      </c>
      <c r="C1740" s="372" t="s">
        <v>17</v>
      </c>
      <c r="D1740" s="345" t="s">
        <v>4147</v>
      </c>
      <c r="E1740" s="500" t="str">
        <f>B1740&amp;"_"&amp;C1740&amp;"_"&amp;F1740&amp;", "&amp;G1740&amp;", "&amp;I1740</f>
        <v>1739_T3.2_Central Bank, Currency and deposits, More than 2yrs</v>
      </c>
      <c r="F1740" s="301" t="s">
        <v>55</v>
      </c>
      <c r="G1740" s="497" t="s">
        <v>203</v>
      </c>
      <c r="H1740" s="345"/>
      <c r="I1740" s="499" t="s">
        <v>4323</v>
      </c>
      <c r="J1740" s="463">
        <f t="shared" si="246"/>
        <v>0</v>
      </c>
      <c r="K1740" s="311" t="s">
        <v>1591</v>
      </c>
      <c r="L1740">
        <f t="shared" si="247"/>
        <v>6</v>
      </c>
      <c r="P1740" s="14">
        <f>'STable 3.2'!I31</f>
        <v>0</v>
      </c>
    </row>
    <row r="1741" spans="1:16" x14ac:dyDescent="0.2">
      <c r="A1741" s="361" t="str">
        <f>B1741&amp;"_"&amp;C1741&amp;"_"&amp;".... "&amp;D1741</f>
        <v>1740_T3.2_.... Principal (More than 2yrs)</v>
      </c>
      <c r="B1741" s="366" t="s">
        <v>2763</v>
      </c>
      <c r="C1741" s="372" t="s">
        <v>17</v>
      </c>
      <c r="D1741" s="346" t="s">
        <v>3901</v>
      </c>
      <c r="E1741" s="500" t="str">
        <f>B1741&amp;"_"&amp;C1741&amp;"_"&amp;F1741&amp;", "&amp;G1741&amp;", "&amp;H1741&amp;", "&amp;I1741</f>
        <v>1740_T3.2_Central Bank, Currency and deposits, Principal, More than 2yrs</v>
      </c>
      <c r="F1741" s="301" t="s">
        <v>55</v>
      </c>
      <c r="G1741" s="497" t="s">
        <v>203</v>
      </c>
      <c r="H1741" s="497" t="s">
        <v>9</v>
      </c>
      <c r="I1741" s="499" t="s">
        <v>4323</v>
      </c>
      <c r="J1741" s="463">
        <f t="shared" si="246"/>
        <v>0</v>
      </c>
      <c r="K1741" s="311" t="s">
        <v>1598</v>
      </c>
      <c r="L1741">
        <f t="shared" si="247"/>
        <v>6</v>
      </c>
      <c r="P1741" s="14">
        <f>'STable 3.2'!I32</f>
        <v>0</v>
      </c>
    </row>
    <row r="1742" spans="1:16" x14ac:dyDescent="0.2">
      <c r="A1742" s="361" t="str">
        <f>B1742&amp;"_"&amp;C1742&amp;"_"&amp;".... "&amp;D1742</f>
        <v>1741_T3.2_.... Interest (More than 2yrs)</v>
      </c>
      <c r="B1742" s="366" t="s">
        <v>2764</v>
      </c>
      <c r="C1742" s="372" t="s">
        <v>17</v>
      </c>
      <c r="D1742" s="346" t="s">
        <v>3902</v>
      </c>
      <c r="E1742" s="500" t="str">
        <f>B1742&amp;"_"&amp;C1742&amp;"_"&amp;F1742&amp;", "&amp;G1742&amp;", "&amp;H1742&amp;", "&amp;I1742</f>
        <v>1741_T3.2_Central Bank, Currency and deposits, Interest, More than 2yrs</v>
      </c>
      <c r="F1742" s="301" t="s">
        <v>55</v>
      </c>
      <c r="G1742" s="497" t="s">
        <v>203</v>
      </c>
      <c r="H1742" s="498" t="s">
        <v>10</v>
      </c>
      <c r="I1742" s="499" t="s">
        <v>4323</v>
      </c>
      <c r="J1742" s="463">
        <f t="shared" si="246"/>
        <v>0</v>
      </c>
      <c r="K1742" s="311" t="s">
        <v>1605</v>
      </c>
      <c r="L1742">
        <f t="shared" si="247"/>
        <v>6</v>
      </c>
      <c r="P1742" s="14">
        <f>'STable 3.2'!I33</f>
        <v>0</v>
      </c>
    </row>
    <row r="1743" spans="1:16" x14ac:dyDescent="0.2">
      <c r="A1743" s="361" t="str">
        <f>B1743&amp;"_"&amp;C1743&amp;"_"&amp;".. "&amp;D1743</f>
        <v>1742_T3.2_.. Debt securities (More than 2yrs)</v>
      </c>
      <c r="B1743" s="366" t="s">
        <v>2765</v>
      </c>
      <c r="C1743" s="372" t="s">
        <v>17</v>
      </c>
      <c r="D1743" s="345" t="s">
        <v>4148</v>
      </c>
      <c r="E1743" s="500" t="str">
        <f>B1743&amp;"_"&amp;C1743&amp;"_"&amp;F1743&amp;", "&amp;G1743&amp;", "&amp;I1743</f>
        <v>1742_T3.2_Central Bank, Debt securities, More than 2yrs</v>
      </c>
      <c r="F1743" s="301" t="s">
        <v>55</v>
      </c>
      <c r="G1743" s="497" t="s">
        <v>37</v>
      </c>
      <c r="H1743" s="345"/>
      <c r="I1743" s="499" t="s">
        <v>4323</v>
      </c>
      <c r="J1743" s="463">
        <f t="shared" si="246"/>
        <v>0</v>
      </c>
      <c r="K1743" s="311" t="s">
        <v>1612</v>
      </c>
      <c r="L1743">
        <f t="shared" si="247"/>
        <v>6</v>
      </c>
      <c r="P1743" s="14">
        <f>'STable 3.2'!I34</f>
        <v>0</v>
      </c>
    </row>
    <row r="1744" spans="1:16" x14ac:dyDescent="0.2">
      <c r="A1744" s="361" t="str">
        <f>B1744&amp;"_"&amp;C1744&amp;"_"&amp;".... "&amp;D1744</f>
        <v>1743_T3.2_.... Principal (More than 2yrs)</v>
      </c>
      <c r="B1744" s="366" t="s">
        <v>2766</v>
      </c>
      <c r="C1744" s="372" t="s">
        <v>17</v>
      </c>
      <c r="D1744" s="346" t="s">
        <v>3901</v>
      </c>
      <c r="E1744" s="500" t="str">
        <f>B1744&amp;"_"&amp;C1744&amp;"_"&amp;F1744&amp;", "&amp;G1744&amp;", "&amp;H1744&amp;", "&amp;I1744</f>
        <v>1743_T3.2_Central Bank, Debt securities, Principal, More than 2yrs</v>
      </c>
      <c r="F1744" s="301" t="s">
        <v>55</v>
      </c>
      <c r="G1744" s="497" t="s">
        <v>37</v>
      </c>
      <c r="H1744" s="497" t="s">
        <v>9</v>
      </c>
      <c r="I1744" s="499" t="s">
        <v>4323</v>
      </c>
      <c r="J1744" s="463">
        <f t="shared" si="246"/>
        <v>0</v>
      </c>
      <c r="K1744" s="311" t="s">
        <v>1619</v>
      </c>
      <c r="L1744">
        <f t="shared" si="247"/>
        <v>6</v>
      </c>
      <c r="P1744" s="14">
        <f>'STable 3.2'!I35</f>
        <v>0</v>
      </c>
    </row>
    <row r="1745" spans="1:16" x14ac:dyDescent="0.2">
      <c r="A1745" s="361" t="str">
        <f>B1745&amp;"_"&amp;C1745&amp;"_"&amp;".... "&amp;D1745</f>
        <v>1744_T3.2_.... Interest (More than 2yrs)</v>
      </c>
      <c r="B1745" s="366" t="s">
        <v>2767</v>
      </c>
      <c r="C1745" s="372" t="s">
        <v>17</v>
      </c>
      <c r="D1745" s="346" t="s">
        <v>3902</v>
      </c>
      <c r="E1745" s="500" t="str">
        <f>B1745&amp;"_"&amp;C1745&amp;"_"&amp;F1745&amp;", "&amp;G1745&amp;", "&amp;H1745&amp;", "&amp;I1745</f>
        <v>1744_T3.2_Central Bank, Debt securities, Interest, More than 2yrs</v>
      </c>
      <c r="F1745" s="301" t="s">
        <v>55</v>
      </c>
      <c r="G1745" s="497" t="s">
        <v>37</v>
      </c>
      <c r="H1745" s="498" t="s">
        <v>10</v>
      </c>
      <c r="I1745" s="499" t="s">
        <v>4323</v>
      </c>
      <c r="J1745" s="463">
        <f t="shared" si="246"/>
        <v>0</v>
      </c>
      <c r="K1745" s="311" t="s">
        <v>1626</v>
      </c>
      <c r="L1745">
        <f t="shared" si="247"/>
        <v>6</v>
      </c>
      <c r="P1745" s="14">
        <f>'STable 3.2'!I36</f>
        <v>0</v>
      </c>
    </row>
    <row r="1746" spans="1:16" x14ac:dyDescent="0.2">
      <c r="A1746" s="361" t="str">
        <f>B1746&amp;"_"&amp;C1746&amp;"_"&amp;".. "&amp;D1746</f>
        <v>1745_T3.2_.. Loans (More than 2yrs)</v>
      </c>
      <c r="B1746" s="366" t="s">
        <v>2768</v>
      </c>
      <c r="C1746" s="372" t="s">
        <v>17</v>
      </c>
      <c r="D1746" s="345" t="s">
        <v>4149</v>
      </c>
      <c r="E1746" s="500" t="str">
        <f>B1746&amp;"_"&amp;C1746&amp;"_"&amp;F1746&amp;", "&amp;G1746&amp;", "&amp;I1746</f>
        <v>1745_T3.2_Central Bank, Loans, More than 2yrs</v>
      </c>
      <c r="F1746" s="301" t="s">
        <v>55</v>
      </c>
      <c r="G1746" s="497" t="s">
        <v>2</v>
      </c>
      <c r="H1746" s="345"/>
      <c r="I1746" s="499" t="s">
        <v>4323</v>
      </c>
      <c r="J1746" s="463">
        <f t="shared" si="246"/>
        <v>0</v>
      </c>
      <c r="K1746" s="311" t="s">
        <v>1633</v>
      </c>
      <c r="L1746">
        <f t="shared" si="247"/>
        <v>6</v>
      </c>
      <c r="P1746" s="14">
        <f>'STable 3.2'!I37</f>
        <v>0</v>
      </c>
    </row>
    <row r="1747" spans="1:16" x14ac:dyDescent="0.2">
      <c r="A1747" s="361" t="str">
        <f>B1747&amp;"_"&amp;C1747&amp;"_"&amp;".... "&amp;D1747</f>
        <v>1746_T3.2_.... Principal (More than 2yrs)</v>
      </c>
      <c r="B1747" s="366" t="s">
        <v>2769</v>
      </c>
      <c r="C1747" s="372" t="s">
        <v>17</v>
      </c>
      <c r="D1747" s="346" t="s">
        <v>3901</v>
      </c>
      <c r="E1747" s="500" t="str">
        <f>B1747&amp;"_"&amp;C1747&amp;"_"&amp;F1747&amp;", "&amp;G1747&amp;", "&amp;H1747&amp;", "&amp;I1747</f>
        <v>1746_T3.2_Central Bank, Loans, Principal, More than 2yrs</v>
      </c>
      <c r="F1747" s="301" t="s">
        <v>55</v>
      </c>
      <c r="G1747" s="497" t="s">
        <v>2</v>
      </c>
      <c r="H1747" s="497" t="s">
        <v>9</v>
      </c>
      <c r="I1747" s="499" t="s">
        <v>4323</v>
      </c>
      <c r="J1747" s="463">
        <f t="shared" si="246"/>
        <v>0</v>
      </c>
      <c r="K1747" s="311" t="s">
        <v>1640</v>
      </c>
      <c r="L1747">
        <f t="shared" si="247"/>
        <v>6</v>
      </c>
      <c r="P1747" s="14">
        <f>'STable 3.2'!I38</f>
        <v>0</v>
      </c>
    </row>
    <row r="1748" spans="1:16" x14ac:dyDescent="0.2">
      <c r="A1748" s="361" t="str">
        <f>B1748&amp;"_"&amp;C1748&amp;"_"&amp;".... "&amp;D1748</f>
        <v>1747_T3.2_.... Interest (More than 2yrs)</v>
      </c>
      <c r="B1748" s="366" t="s">
        <v>2770</v>
      </c>
      <c r="C1748" s="372" t="s">
        <v>17</v>
      </c>
      <c r="D1748" s="346" t="s">
        <v>3902</v>
      </c>
      <c r="E1748" s="500" t="str">
        <f>B1748&amp;"_"&amp;C1748&amp;"_"&amp;F1748&amp;", "&amp;G1748&amp;", "&amp;H1748&amp;", "&amp;I1748</f>
        <v>1747_T3.2_Central Bank, Loans, Interest, More than 2yrs</v>
      </c>
      <c r="F1748" s="301" t="s">
        <v>55</v>
      </c>
      <c r="G1748" s="497" t="s">
        <v>2</v>
      </c>
      <c r="H1748" s="498" t="s">
        <v>10</v>
      </c>
      <c r="I1748" s="499" t="s">
        <v>4323</v>
      </c>
      <c r="J1748" s="463">
        <f t="shared" si="246"/>
        <v>0</v>
      </c>
      <c r="K1748" s="311" t="s">
        <v>1647</v>
      </c>
      <c r="L1748">
        <f t="shared" si="247"/>
        <v>6</v>
      </c>
      <c r="P1748" s="14">
        <f>'STable 3.2'!I39</f>
        <v>0</v>
      </c>
    </row>
    <row r="1749" spans="1:16" x14ac:dyDescent="0.2">
      <c r="A1749" s="361" t="str">
        <f>B1749&amp;"_"&amp;C1749&amp;"_"&amp;".. "&amp;D1749</f>
        <v>1748_T3.2_.. Trade credit and advances (More than 2yrs)</v>
      </c>
      <c r="B1749" s="366" t="s">
        <v>2771</v>
      </c>
      <c r="C1749" s="372" t="s">
        <v>17</v>
      </c>
      <c r="D1749" s="345" t="s">
        <v>4150</v>
      </c>
      <c r="E1749" s="500" t="str">
        <f>B1749&amp;"_"&amp;C1749&amp;"_"&amp;F1749&amp;", "&amp;G1749&amp;", "&amp;I1749</f>
        <v>1748_T3.2_Central Bank, Trade credit and advances, More than 2yrs</v>
      </c>
      <c r="F1749" s="301" t="s">
        <v>55</v>
      </c>
      <c r="G1749" s="497" t="s">
        <v>38</v>
      </c>
      <c r="H1749" s="345"/>
      <c r="I1749" s="499" t="s">
        <v>4323</v>
      </c>
      <c r="J1749" s="463">
        <f t="shared" si="246"/>
        <v>0</v>
      </c>
      <c r="K1749" s="311" t="s">
        <v>1654</v>
      </c>
      <c r="L1749">
        <f t="shared" si="247"/>
        <v>6</v>
      </c>
      <c r="P1749" s="14">
        <f>'STable 3.2'!I40</f>
        <v>0</v>
      </c>
    </row>
    <row r="1750" spans="1:16" x14ac:dyDescent="0.2">
      <c r="A1750" s="361" t="str">
        <f>B1750&amp;"_"&amp;C1750&amp;"_"&amp;".... "&amp;D1750</f>
        <v>1749_T3.2_.... Principal (More than 2yrs)</v>
      </c>
      <c r="B1750" s="366" t="s">
        <v>2772</v>
      </c>
      <c r="C1750" s="372" t="s">
        <v>17</v>
      </c>
      <c r="D1750" s="346" t="s">
        <v>3901</v>
      </c>
      <c r="E1750" s="500" t="str">
        <f>B1750&amp;"_"&amp;C1750&amp;"_"&amp;F1750&amp;", "&amp;G1750&amp;", "&amp;H1750&amp;", "&amp;I1750</f>
        <v>1749_T3.2_Central Bank, Trade credit and advances, Principal, More than 2yrs</v>
      </c>
      <c r="F1750" s="301" t="s">
        <v>55</v>
      </c>
      <c r="G1750" s="497" t="s">
        <v>38</v>
      </c>
      <c r="H1750" s="497" t="s">
        <v>9</v>
      </c>
      <c r="I1750" s="499" t="s">
        <v>4323</v>
      </c>
      <c r="J1750" s="463">
        <f t="shared" si="246"/>
        <v>0</v>
      </c>
      <c r="K1750" s="311" t="s">
        <v>1661</v>
      </c>
      <c r="L1750">
        <f t="shared" si="247"/>
        <v>6</v>
      </c>
      <c r="P1750" s="14">
        <f>'STable 3.2'!I41</f>
        <v>0</v>
      </c>
    </row>
    <row r="1751" spans="1:16" x14ac:dyDescent="0.2">
      <c r="A1751" s="361" t="str">
        <f>B1751&amp;"_"&amp;C1751&amp;"_"&amp;".... "&amp;D1751</f>
        <v>1750_T3.2_.... Interest (More than 2yrs)</v>
      </c>
      <c r="B1751" s="366" t="s">
        <v>2773</v>
      </c>
      <c r="C1751" s="372" t="s">
        <v>17</v>
      </c>
      <c r="D1751" s="346" t="s">
        <v>3902</v>
      </c>
      <c r="E1751" s="500" t="str">
        <f>B1751&amp;"_"&amp;C1751&amp;"_"&amp;F1751&amp;", "&amp;G1751&amp;", "&amp;H1751&amp;", "&amp;I1751</f>
        <v>1750_T3.2_Central Bank, Trade credit and advances, Interest, More than 2yrs</v>
      </c>
      <c r="F1751" s="301" t="s">
        <v>55</v>
      </c>
      <c r="G1751" s="497" t="s">
        <v>38</v>
      </c>
      <c r="H1751" s="498" t="s">
        <v>10</v>
      </c>
      <c r="I1751" s="499" t="s">
        <v>4323</v>
      </c>
      <c r="J1751" s="463">
        <f t="shared" si="246"/>
        <v>0</v>
      </c>
      <c r="K1751" s="311" t="s">
        <v>1668</v>
      </c>
      <c r="L1751">
        <f t="shared" si="247"/>
        <v>6</v>
      </c>
      <c r="P1751" s="14">
        <f>'STable 3.2'!I42</f>
        <v>0</v>
      </c>
    </row>
    <row r="1752" spans="1:16" x14ac:dyDescent="0.2">
      <c r="A1752" s="361" t="str">
        <f>B1752&amp;"_"&amp;C1752&amp;"_"&amp;".. "&amp;D1752</f>
        <v>1751_T3.2_.. Other debt liabilities 3/ 4/ (More than 2yrs)</v>
      </c>
      <c r="B1752" s="366" t="s">
        <v>2774</v>
      </c>
      <c r="C1752" s="372" t="s">
        <v>17</v>
      </c>
      <c r="D1752" s="345" t="s">
        <v>4151</v>
      </c>
      <c r="E1752" s="500" t="str">
        <f>B1752&amp;"_"&amp;C1752&amp;"_"&amp;F1752&amp;", "&amp;G1752&amp;", "&amp;I1752</f>
        <v>1751_T3.2_Central Bank, Other debt liabilities, More than 2yrs</v>
      </c>
      <c r="F1752" s="301" t="s">
        <v>55</v>
      </c>
      <c r="G1752" s="497" t="s">
        <v>4329</v>
      </c>
      <c r="H1752" s="345"/>
      <c r="I1752" s="499" t="s">
        <v>4323</v>
      </c>
      <c r="J1752" s="463">
        <f t="shared" si="246"/>
        <v>0</v>
      </c>
      <c r="K1752" s="311" t="s">
        <v>1675</v>
      </c>
      <c r="L1752">
        <f t="shared" si="247"/>
        <v>6</v>
      </c>
      <c r="P1752" s="14">
        <f>'STable 3.2'!I43</f>
        <v>0</v>
      </c>
    </row>
    <row r="1753" spans="1:16" x14ac:dyDescent="0.2">
      <c r="A1753" s="361" t="str">
        <f>B1753&amp;"_"&amp;C1753&amp;"_"&amp;".... "&amp;D1753</f>
        <v>1752_T3.2_.... Principal (More than 2yrs)</v>
      </c>
      <c r="B1753" s="366" t="s">
        <v>2775</v>
      </c>
      <c r="C1753" s="372" t="s">
        <v>17</v>
      </c>
      <c r="D1753" s="346" t="s">
        <v>3901</v>
      </c>
      <c r="E1753" s="500" t="str">
        <f>B1753&amp;"_"&amp;C1753&amp;"_"&amp;F1753&amp;", "&amp;G1753&amp;", "&amp;H1753&amp;", "&amp;I1753</f>
        <v>1752_T3.2_Central Bank, Other debt liabilities, Principal, More than 2yrs</v>
      </c>
      <c r="F1753" s="301" t="s">
        <v>55</v>
      </c>
      <c r="G1753" s="497" t="s">
        <v>4329</v>
      </c>
      <c r="H1753" s="497" t="s">
        <v>9</v>
      </c>
      <c r="I1753" s="499" t="s">
        <v>4323</v>
      </c>
      <c r="J1753" s="463">
        <f t="shared" si="246"/>
        <v>0</v>
      </c>
      <c r="K1753" s="311" t="s">
        <v>1682</v>
      </c>
      <c r="L1753">
        <f t="shared" si="247"/>
        <v>6</v>
      </c>
      <c r="P1753" s="14">
        <f>'STable 3.2'!I44</f>
        <v>0</v>
      </c>
    </row>
    <row r="1754" spans="1:16" x14ac:dyDescent="0.2">
      <c r="A1754" s="361" t="str">
        <f>B1754&amp;"_"&amp;C1754&amp;"_"&amp;".... "&amp;D1754</f>
        <v>1753_T3.2_.... Interest (More than 2yrs)</v>
      </c>
      <c r="B1754" s="366" t="s">
        <v>2776</v>
      </c>
      <c r="C1754" s="372" t="s">
        <v>17</v>
      </c>
      <c r="D1754" s="346" t="s">
        <v>3902</v>
      </c>
      <c r="E1754" s="500" t="str">
        <f>B1754&amp;"_"&amp;C1754&amp;"_"&amp;F1754&amp;", "&amp;G1754&amp;", "&amp;H1754&amp;", "&amp;I1754</f>
        <v>1753_T3.2_Central Bank, Other debt liabilities, Interest, More than 2yrs</v>
      </c>
      <c r="F1754" s="301" t="s">
        <v>55</v>
      </c>
      <c r="G1754" s="497" t="s">
        <v>4329</v>
      </c>
      <c r="H1754" s="498" t="s">
        <v>10</v>
      </c>
      <c r="I1754" s="499" t="s">
        <v>4323</v>
      </c>
      <c r="J1754" s="463">
        <f t="shared" si="246"/>
        <v>0</v>
      </c>
      <c r="K1754" s="311" t="s">
        <v>1689</v>
      </c>
      <c r="L1754">
        <f t="shared" si="247"/>
        <v>6</v>
      </c>
      <c r="P1754" s="14">
        <f>'STable 3.2'!I45</f>
        <v>0</v>
      </c>
    </row>
    <row r="1755" spans="1:16" x14ac:dyDescent="0.2">
      <c r="A1755" s="361" t="str">
        <f>B1755&amp;"_"&amp;C1755&amp;"_"&amp;D1755</f>
        <v>1754_T3.2_Deposit-Taking Corporations, except the Central Bank (More than 2yrs)</v>
      </c>
      <c r="B1755" s="366" t="s">
        <v>2777</v>
      </c>
      <c r="C1755" s="372" t="s">
        <v>17</v>
      </c>
      <c r="D1755" s="347" t="s">
        <v>3905</v>
      </c>
      <c r="E1755" s="500" t="str">
        <f>B1755&amp;"_"&amp;C1755&amp;"_"&amp;F1755&amp;", "&amp;I1755</f>
        <v>1754_T3.2_Deposit-Taking Corporations, except the Central Bank, More than 2yrs</v>
      </c>
      <c r="F1755" s="347" t="s">
        <v>56</v>
      </c>
      <c r="G1755" s="347"/>
      <c r="H1755" s="347"/>
      <c r="I1755" s="499" t="s">
        <v>4323</v>
      </c>
      <c r="J1755" s="463">
        <f t="shared" si="246"/>
        <v>0</v>
      </c>
      <c r="K1755" s="311" t="s">
        <v>1696</v>
      </c>
      <c r="L1755">
        <f t="shared" si="247"/>
        <v>6</v>
      </c>
      <c r="P1755" s="14">
        <f>'STable 3.2'!I46</f>
        <v>0</v>
      </c>
    </row>
    <row r="1756" spans="1:16" x14ac:dyDescent="0.2">
      <c r="A1756" s="361" t="str">
        <f>B1756&amp;"_"&amp;C1756&amp;"_"&amp;".. "&amp;D1756</f>
        <v>1755_T3.2_.. Currency and deposits (More than 2yrs)</v>
      </c>
      <c r="B1756" s="366" t="s">
        <v>2778</v>
      </c>
      <c r="C1756" s="372" t="s">
        <v>17</v>
      </c>
      <c r="D1756" s="345" t="s">
        <v>4147</v>
      </c>
      <c r="E1756" s="500" t="str">
        <f>B1756&amp;"_"&amp;C1756&amp;"_"&amp;F1756&amp;", "&amp;G1756&amp;", "&amp;I1756</f>
        <v>1755_T3.2_Deposit-Taking Corporations, except the Central Bank, Currency and deposits, More than 2yrs</v>
      </c>
      <c r="F1756" s="347" t="s">
        <v>56</v>
      </c>
      <c r="G1756" s="497" t="s">
        <v>203</v>
      </c>
      <c r="H1756" s="345"/>
      <c r="I1756" s="499" t="s">
        <v>4323</v>
      </c>
      <c r="J1756" s="463">
        <f t="shared" si="246"/>
        <v>0</v>
      </c>
      <c r="K1756" s="311" t="s">
        <v>1703</v>
      </c>
      <c r="L1756">
        <f t="shared" si="247"/>
        <v>6</v>
      </c>
      <c r="P1756" s="14">
        <f>'STable 3.2'!I47</f>
        <v>0</v>
      </c>
    </row>
    <row r="1757" spans="1:16" x14ac:dyDescent="0.2">
      <c r="A1757" s="361" t="str">
        <f>B1757&amp;"_"&amp;C1757&amp;"_"&amp;".... "&amp;D1757</f>
        <v>1756_T3.2_.... Principal (More than 2yrs)</v>
      </c>
      <c r="B1757" s="366" t="s">
        <v>2779</v>
      </c>
      <c r="C1757" s="372" t="s">
        <v>17</v>
      </c>
      <c r="D1757" s="346" t="s">
        <v>3901</v>
      </c>
      <c r="E1757" s="500" t="str">
        <f>B1757&amp;"_"&amp;C1757&amp;"_"&amp;F1757&amp;", "&amp;G1757&amp;", "&amp;H1757&amp;", "&amp;I1757</f>
        <v>1756_T3.2_Deposit-Taking Corporations, except the Central Bank, Currency and deposits, Principal, More than 2yrs</v>
      </c>
      <c r="F1757" s="347" t="s">
        <v>56</v>
      </c>
      <c r="G1757" s="497" t="s">
        <v>203</v>
      </c>
      <c r="H1757" s="497" t="s">
        <v>9</v>
      </c>
      <c r="I1757" s="499" t="s">
        <v>4323</v>
      </c>
      <c r="J1757" s="463">
        <f t="shared" si="246"/>
        <v>0</v>
      </c>
      <c r="K1757" s="311" t="s">
        <v>1710</v>
      </c>
      <c r="L1757">
        <f t="shared" si="247"/>
        <v>6</v>
      </c>
      <c r="P1757" s="14">
        <f>'STable 3.2'!I48</f>
        <v>0</v>
      </c>
    </row>
    <row r="1758" spans="1:16" x14ac:dyDescent="0.2">
      <c r="A1758" s="361" t="str">
        <f>B1758&amp;"_"&amp;C1758&amp;"_"&amp;".... "&amp;D1758</f>
        <v>1757_T3.2_.... Interest (More than 2yrs)</v>
      </c>
      <c r="B1758" s="366" t="s">
        <v>2780</v>
      </c>
      <c r="C1758" s="372" t="s">
        <v>17</v>
      </c>
      <c r="D1758" s="346" t="s">
        <v>3902</v>
      </c>
      <c r="E1758" s="500" t="str">
        <f>B1758&amp;"_"&amp;C1758&amp;"_"&amp;F1758&amp;", "&amp;G1758&amp;", "&amp;H1758&amp;", "&amp;I1758</f>
        <v>1757_T3.2_Deposit-Taking Corporations, except the Central Bank, Currency and deposits, Interest, More than 2yrs</v>
      </c>
      <c r="F1758" s="347" t="s">
        <v>56</v>
      </c>
      <c r="G1758" s="497" t="s">
        <v>203</v>
      </c>
      <c r="H1758" s="498" t="s">
        <v>10</v>
      </c>
      <c r="I1758" s="499" t="s">
        <v>4323</v>
      </c>
      <c r="J1758" s="463">
        <f t="shared" si="246"/>
        <v>0</v>
      </c>
      <c r="K1758" s="311" t="s">
        <v>1717</v>
      </c>
      <c r="L1758">
        <f t="shared" si="247"/>
        <v>6</v>
      </c>
      <c r="P1758" s="14">
        <f>'STable 3.2'!I49</f>
        <v>0</v>
      </c>
    </row>
    <row r="1759" spans="1:16" x14ac:dyDescent="0.2">
      <c r="A1759" s="361" t="str">
        <f>B1759&amp;"_"&amp;C1759&amp;"_"&amp;".. "&amp;D1759</f>
        <v>1758_T3.2_.. Debt securities (More than 2yrs)</v>
      </c>
      <c r="B1759" s="366" t="s">
        <v>2781</v>
      </c>
      <c r="C1759" s="372" t="s">
        <v>17</v>
      </c>
      <c r="D1759" s="345" t="s">
        <v>4148</v>
      </c>
      <c r="E1759" s="500" t="str">
        <f>B1759&amp;"_"&amp;C1759&amp;"_"&amp;F1759&amp;", "&amp;G1759&amp;", "&amp;I1759</f>
        <v>1758_T3.2_Deposit-Taking Corporations, except the Central Bank, Debt securities, More than 2yrs</v>
      </c>
      <c r="F1759" s="347" t="s">
        <v>56</v>
      </c>
      <c r="G1759" s="497" t="s">
        <v>37</v>
      </c>
      <c r="H1759" s="345"/>
      <c r="I1759" s="499" t="s">
        <v>4323</v>
      </c>
      <c r="J1759" s="463">
        <f t="shared" si="246"/>
        <v>0</v>
      </c>
      <c r="K1759" s="311" t="s">
        <v>1724</v>
      </c>
      <c r="L1759">
        <f t="shared" si="247"/>
        <v>6</v>
      </c>
      <c r="P1759" s="14">
        <f>'STable 3.2'!I50</f>
        <v>0</v>
      </c>
    </row>
    <row r="1760" spans="1:16" x14ac:dyDescent="0.2">
      <c r="A1760" s="361" t="str">
        <f>B1760&amp;"_"&amp;C1760&amp;"_"&amp;".... "&amp;D1760</f>
        <v>1759_T3.2_.... Principal (More than 2yrs)</v>
      </c>
      <c r="B1760" s="366" t="s">
        <v>2782</v>
      </c>
      <c r="C1760" s="372" t="s">
        <v>17</v>
      </c>
      <c r="D1760" s="346" t="s">
        <v>3901</v>
      </c>
      <c r="E1760" s="500" t="str">
        <f>B1760&amp;"_"&amp;C1760&amp;"_"&amp;F1760&amp;", "&amp;G1760&amp;", "&amp;H1760&amp;", "&amp;I1760</f>
        <v>1759_T3.2_Deposit-Taking Corporations, except the Central Bank, Debt securities, Principal, More than 2yrs</v>
      </c>
      <c r="F1760" s="347" t="s">
        <v>56</v>
      </c>
      <c r="G1760" s="497" t="s">
        <v>37</v>
      </c>
      <c r="H1760" s="497" t="s">
        <v>9</v>
      </c>
      <c r="I1760" s="499" t="s">
        <v>4323</v>
      </c>
      <c r="J1760" s="463">
        <f t="shared" si="246"/>
        <v>0</v>
      </c>
      <c r="K1760" s="311" t="s">
        <v>1731</v>
      </c>
      <c r="L1760">
        <f t="shared" si="247"/>
        <v>6</v>
      </c>
      <c r="P1760" s="14">
        <f>'STable 3.2'!I51</f>
        <v>0</v>
      </c>
    </row>
    <row r="1761" spans="1:16" x14ac:dyDescent="0.2">
      <c r="A1761" s="361" t="str">
        <f>B1761&amp;"_"&amp;C1761&amp;"_"&amp;".... "&amp;D1761</f>
        <v>1760_T3.2_.... Interest (More than 2yrs)</v>
      </c>
      <c r="B1761" s="366" t="s">
        <v>2783</v>
      </c>
      <c r="C1761" s="372" t="s">
        <v>17</v>
      </c>
      <c r="D1761" s="346" t="s">
        <v>3902</v>
      </c>
      <c r="E1761" s="500" t="str">
        <f>B1761&amp;"_"&amp;C1761&amp;"_"&amp;F1761&amp;", "&amp;G1761&amp;", "&amp;H1761&amp;", "&amp;I1761</f>
        <v>1760_T3.2_Deposit-Taking Corporations, except the Central Bank, Debt securities, Interest, More than 2yrs</v>
      </c>
      <c r="F1761" s="347" t="s">
        <v>56</v>
      </c>
      <c r="G1761" s="497" t="s">
        <v>37</v>
      </c>
      <c r="H1761" s="498" t="s">
        <v>10</v>
      </c>
      <c r="I1761" s="499" t="s">
        <v>4323</v>
      </c>
      <c r="J1761" s="463">
        <f t="shared" si="246"/>
        <v>0</v>
      </c>
      <c r="K1761" s="311" t="s">
        <v>1738</v>
      </c>
      <c r="L1761">
        <f t="shared" si="247"/>
        <v>6</v>
      </c>
      <c r="P1761" s="14">
        <f>'STable 3.2'!I52</f>
        <v>0</v>
      </c>
    </row>
    <row r="1762" spans="1:16" x14ac:dyDescent="0.2">
      <c r="A1762" s="361" t="str">
        <f>B1762&amp;"_"&amp;C1762&amp;"_"&amp;".. "&amp;D1762</f>
        <v>1761_T3.2_.. Loans (More than 2yrs)</v>
      </c>
      <c r="B1762" s="366" t="s">
        <v>2784</v>
      </c>
      <c r="C1762" s="372" t="s">
        <v>17</v>
      </c>
      <c r="D1762" s="345" t="s">
        <v>4149</v>
      </c>
      <c r="E1762" s="500" t="str">
        <f>B1762&amp;"_"&amp;C1762&amp;"_"&amp;F1762&amp;", "&amp;G1762&amp;", "&amp;I1762</f>
        <v>1761_T3.2_Deposit-Taking Corporations, except the Central Bank, Loans, More than 2yrs</v>
      </c>
      <c r="F1762" s="347" t="s">
        <v>56</v>
      </c>
      <c r="G1762" s="497" t="s">
        <v>2</v>
      </c>
      <c r="H1762" s="345"/>
      <c r="I1762" s="499" t="s">
        <v>4323</v>
      </c>
      <c r="J1762" s="463">
        <f t="shared" si="246"/>
        <v>0</v>
      </c>
      <c r="K1762" s="311" t="s">
        <v>1745</v>
      </c>
      <c r="L1762">
        <f t="shared" si="247"/>
        <v>6</v>
      </c>
      <c r="P1762" s="14">
        <f>'STable 3.2'!I53</f>
        <v>0</v>
      </c>
    </row>
    <row r="1763" spans="1:16" x14ac:dyDescent="0.2">
      <c r="A1763" s="361" t="str">
        <f>B1763&amp;"_"&amp;C1763&amp;"_"&amp;".... "&amp;D1763</f>
        <v>1762_T3.2_.... Principal (More than 2yrs)</v>
      </c>
      <c r="B1763" s="366" t="s">
        <v>2785</v>
      </c>
      <c r="C1763" s="372" t="s">
        <v>17</v>
      </c>
      <c r="D1763" s="346" t="s">
        <v>3901</v>
      </c>
      <c r="E1763" s="500" t="str">
        <f>B1763&amp;"_"&amp;C1763&amp;"_"&amp;F1763&amp;", "&amp;G1763&amp;", "&amp;H1763&amp;", "&amp;I1763</f>
        <v>1762_T3.2_Deposit-Taking Corporations, except the Central Bank, Loans, Principal, More than 2yrs</v>
      </c>
      <c r="F1763" s="347" t="s">
        <v>56</v>
      </c>
      <c r="G1763" s="497" t="s">
        <v>2</v>
      </c>
      <c r="H1763" s="497" t="s">
        <v>9</v>
      </c>
      <c r="I1763" s="499" t="s">
        <v>4323</v>
      </c>
      <c r="J1763" s="463">
        <f t="shared" si="246"/>
        <v>0</v>
      </c>
      <c r="K1763" s="311" t="s">
        <v>1752</v>
      </c>
      <c r="L1763">
        <f t="shared" si="247"/>
        <v>6</v>
      </c>
      <c r="P1763" s="14">
        <f>'STable 3.2'!I54</f>
        <v>0</v>
      </c>
    </row>
    <row r="1764" spans="1:16" x14ac:dyDescent="0.2">
      <c r="A1764" s="361" t="str">
        <f>B1764&amp;"_"&amp;C1764&amp;"_"&amp;".... "&amp;D1764</f>
        <v>1763_T3.2_.... Interest (More than 2yrs)</v>
      </c>
      <c r="B1764" s="366" t="s">
        <v>2786</v>
      </c>
      <c r="C1764" s="372" t="s">
        <v>17</v>
      </c>
      <c r="D1764" s="346" t="s">
        <v>3902</v>
      </c>
      <c r="E1764" s="500" t="str">
        <f>B1764&amp;"_"&amp;C1764&amp;"_"&amp;F1764&amp;", "&amp;G1764&amp;", "&amp;H1764&amp;", "&amp;I1764</f>
        <v>1763_T3.2_Deposit-Taking Corporations, except the Central Bank, Loans, Interest, More than 2yrs</v>
      </c>
      <c r="F1764" s="347" t="s">
        <v>56</v>
      </c>
      <c r="G1764" s="497" t="s">
        <v>2</v>
      </c>
      <c r="H1764" s="498" t="s">
        <v>10</v>
      </c>
      <c r="I1764" s="499" t="s">
        <v>4323</v>
      </c>
      <c r="J1764" s="463">
        <f t="shared" si="246"/>
        <v>0</v>
      </c>
      <c r="K1764" s="311" t="s">
        <v>1759</v>
      </c>
      <c r="L1764">
        <f t="shared" si="247"/>
        <v>6</v>
      </c>
      <c r="P1764" s="14">
        <f>'STable 3.2'!I55</f>
        <v>0</v>
      </c>
    </row>
    <row r="1765" spans="1:16" x14ac:dyDescent="0.2">
      <c r="A1765" s="361" t="str">
        <f>B1765&amp;"_"&amp;C1765&amp;"_"&amp;".. "&amp;D1765</f>
        <v>1764_T3.2_.. Trade credit and advances (More than 2yrs)</v>
      </c>
      <c r="B1765" s="366" t="s">
        <v>2787</v>
      </c>
      <c r="C1765" s="372" t="s">
        <v>17</v>
      </c>
      <c r="D1765" s="345" t="s">
        <v>4150</v>
      </c>
      <c r="E1765" s="500" t="str">
        <f>B1765&amp;"_"&amp;C1765&amp;"_"&amp;F1765&amp;", "&amp;G1765&amp;", "&amp;I1765</f>
        <v>1764_T3.2_Deposit-Taking Corporations, except the Central Bank, Trade credit and advances, More than 2yrs</v>
      </c>
      <c r="F1765" s="347" t="s">
        <v>56</v>
      </c>
      <c r="G1765" s="497" t="s">
        <v>38</v>
      </c>
      <c r="H1765" s="345"/>
      <c r="I1765" s="499" t="s">
        <v>4323</v>
      </c>
      <c r="J1765" s="463">
        <f t="shared" si="246"/>
        <v>0</v>
      </c>
      <c r="K1765" s="311" t="s">
        <v>1766</v>
      </c>
      <c r="L1765">
        <f t="shared" si="247"/>
        <v>6</v>
      </c>
      <c r="P1765" s="14">
        <f>'STable 3.2'!I56</f>
        <v>0</v>
      </c>
    </row>
    <row r="1766" spans="1:16" x14ac:dyDescent="0.2">
      <c r="A1766" s="361" t="str">
        <f>B1766&amp;"_"&amp;C1766&amp;"_"&amp;".... "&amp;D1766</f>
        <v>1765_T3.2_.... Principal (More than 2yrs)</v>
      </c>
      <c r="B1766" s="366" t="s">
        <v>2788</v>
      </c>
      <c r="C1766" s="372" t="s">
        <v>17</v>
      </c>
      <c r="D1766" s="346" t="s">
        <v>3901</v>
      </c>
      <c r="E1766" s="500" t="str">
        <f>B1766&amp;"_"&amp;C1766&amp;"_"&amp;F1766&amp;", "&amp;G1766&amp;", "&amp;H1766&amp;", "&amp;I1766</f>
        <v>1765_T3.2_Deposit-Taking Corporations, except the Central Bank, Trade credit and advances, Principal, More than 2yrs</v>
      </c>
      <c r="F1766" s="347" t="s">
        <v>56</v>
      </c>
      <c r="G1766" s="497" t="s">
        <v>38</v>
      </c>
      <c r="H1766" s="497" t="s">
        <v>9</v>
      </c>
      <c r="I1766" s="499" t="s">
        <v>4323</v>
      </c>
      <c r="J1766" s="463">
        <f t="shared" si="246"/>
        <v>0</v>
      </c>
      <c r="K1766" s="311" t="s">
        <v>1773</v>
      </c>
      <c r="L1766">
        <f t="shared" si="247"/>
        <v>6</v>
      </c>
      <c r="P1766" s="14">
        <f>'STable 3.2'!I57</f>
        <v>0</v>
      </c>
    </row>
    <row r="1767" spans="1:16" x14ac:dyDescent="0.2">
      <c r="A1767" s="361" t="str">
        <f>B1767&amp;"_"&amp;C1767&amp;"_"&amp;".... "&amp;D1767</f>
        <v>1766_T3.2_.... Interest (More than 2yrs)</v>
      </c>
      <c r="B1767" s="366" t="s">
        <v>2789</v>
      </c>
      <c r="C1767" s="372" t="s">
        <v>17</v>
      </c>
      <c r="D1767" s="346" t="s">
        <v>3902</v>
      </c>
      <c r="E1767" s="500" t="str">
        <f>B1767&amp;"_"&amp;C1767&amp;"_"&amp;F1767&amp;", "&amp;G1767&amp;", "&amp;H1767&amp;", "&amp;I1767</f>
        <v>1766_T3.2_Deposit-Taking Corporations, except the Central Bank, Trade credit and advances, Interest, More than 2yrs</v>
      </c>
      <c r="F1767" s="347" t="s">
        <v>56</v>
      </c>
      <c r="G1767" s="497" t="s">
        <v>38</v>
      </c>
      <c r="H1767" s="498" t="s">
        <v>10</v>
      </c>
      <c r="I1767" s="499" t="s">
        <v>4323</v>
      </c>
      <c r="J1767" s="463">
        <f t="shared" si="246"/>
        <v>0</v>
      </c>
      <c r="K1767" s="311" t="s">
        <v>1780</v>
      </c>
      <c r="L1767">
        <f t="shared" si="247"/>
        <v>6</v>
      </c>
      <c r="P1767" s="14">
        <f>'STable 3.2'!I58</f>
        <v>0</v>
      </c>
    </row>
    <row r="1768" spans="1:16" x14ac:dyDescent="0.2">
      <c r="A1768" s="361" t="str">
        <f>B1768&amp;"_"&amp;C1768&amp;"_"&amp;".. "&amp;D1768</f>
        <v>1767_T3.2_.. Other debt liabilities 3/ 4/ (More than 2yrs)</v>
      </c>
      <c r="B1768" s="366" t="s">
        <v>2790</v>
      </c>
      <c r="C1768" s="372" t="s">
        <v>17</v>
      </c>
      <c r="D1768" s="345" t="s">
        <v>4151</v>
      </c>
      <c r="E1768" s="500" t="str">
        <f>B1768&amp;"_"&amp;C1768&amp;"_"&amp;F1768&amp;", "&amp;G1768&amp;", "&amp;I1768</f>
        <v>1767_T3.2_Deposit-Taking Corporations, except the Central Bank, Other debt liabilities, More than 2yrs</v>
      </c>
      <c r="F1768" s="347" t="s">
        <v>56</v>
      </c>
      <c r="G1768" s="497" t="s">
        <v>4329</v>
      </c>
      <c r="H1768" s="345"/>
      <c r="I1768" s="499" t="s">
        <v>4323</v>
      </c>
      <c r="J1768" s="463">
        <f t="shared" si="246"/>
        <v>0</v>
      </c>
      <c r="K1768" s="311" t="s">
        <v>1787</v>
      </c>
      <c r="L1768">
        <f t="shared" si="247"/>
        <v>6</v>
      </c>
      <c r="P1768" s="14">
        <f>'STable 3.2'!I59</f>
        <v>0</v>
      </c>
    </row>
    <row r="1769" spans="1:16" x14ac:dyDescent="0.2">
      <c r="A1769" s="361" t="str">
        <f>B1769&amp;"_"&amp;C1769&amp;"_"&amp;".... "&amp;D1769</f>
        <v>1768_T3.2_.... Principal (More than 2yrs)</v>
      </c>
      <c r="B1769" s="366" t="s">
        <v>2791</v>
      </c>
      <c r="C1769" s="372" t="s">
        <v>17</v>
      </c>
      <c r="D1769" s="346" t="s">
        <v>3901</v>
      </c>
      <c r="E1769" s="500" t="str">
        <f>B1769&amp;"_"&amp;C1769&amp;"_"&amp;F1769&amp;", "&amp;G1769&amp;", "&amp;H1769&amp;", "&amp;I1769</f>
        <v>1768_T3.2_Deposit-Taking Corporations, except the Central Bank, Other debt liabilities, Principal, More than 2yrs</v>
      </c>
      <c r="F1769" s="347" t="s">
        <v>56</v>
      </c>
      <c r="G1769" s="497" t="s">
        <v>4329</v>
      </c>
      <c r="H1769" s="497" t="s">
        <v>9</v>
      </c>
      <c r="I1769" s="499" t="s">
        <v>4323</v>
      </c>
      <c r="J1769" s="463">
        <f t="shared" si="246"/>
        <v>0</v>
      </c>
      <c r="K1769" s="311" t="s">
        <v>1794</v>
      </c>
      <c r="L1769">
        <f t="shared" si="247"/>
        <v>6</v>
      </c>
      <c r="P1769" s="14">
        <f>'STable 3.2'!I60</f>
        <v>0</v>
      </c>
    </row>
    <row r="1770" spans="1:16" x14ac:dyDescent="0.2">
      <c r="A1770" s="361" t="str">
        <f>B1770&amp;"_"&amp;C1770&amp;"_"&amp;".... "&amp;D1770</f>
        <v>1769_T3.2_.... Interest (More than 2yrs)</v>
      </c>
      <c r="B1770" s="366" t="s">
        <v>2792</v>
      </c>
      <c r="C1770" s="372" t="s">
        <v>17</v>
      </c>
      <c r="D1770" s="346" t="s">
        <v>3902</v>
      </c>
      <c r="E1770" s="500" t="str">
        <f>B1770&amp;"_"&amp;C1770&amp;"_"&amp;F1770&amp;", "&amp;G1770&amp;", "&amp;H1770&amp;", "&amp;I1770</f>
        <v>1769_T3.2_Deposit-Taking Corporations, except the Central Bank, Other debt liabilities, Interest, More than 2yrs</v>
      </c>
      <c r="F1770" s="347" t="s">
        <v>56</v>
      </c>
      <c r="G1770" s="497" t="s">
        <v>4329</v>
      </c>
      <c r="H1770" s="498" t="s">
        <v>10</v>
      </c>
      <c r="I1770" s="499" t="s">
        <v>4323</v>
      </c>
      <c r="J1770" s="463">
        <f t="shared" si="246"/>
        <v>0</v>
      </c>
      <c r="K1770" s="311" t="s">
        <v>1801</v>
      </c>
      <c r="L1770">
        <f t="shared" si="247"/>
        <v>6</v>
      </c>
      <c r="P1770" s="14">
        <f>'STable 3.2'!I61</f>
        <v>0</v>
      </c>
    </row>
    <row r="1771" spans="1:16" x14ac:dyDescent="0.2">
      <c r="A1771" s="361" t="str">
        <f>B1771&amp;"_"&amp;C1771&amp;"_"&amp;D1771</f>
        <v>1770_T3.2_Other Sectors (More than 2yrs)</v>
      </c>
      <c r="B1771" s="366" t="s">
        <v>2793</v>
      </c>
      <c r="C1771" s="372" t="s">
        <v>17</v>
      </c>
      <c r="D1771" s="348" t="s">
        <v>3906</v>
      </c>
      <c r="E1771" s="500" t="str">
        <f>B1771&amp;"_"&amp;C1771&amp;"_"&amp;F1771&amp;", "&amp;I1771</f>
        <v>1770_T3.2_Other Sectors, More than 2yrs</v>
      </c>
      <c r="F1771" s="348" t="s">
        <v>57</v>
      </c>
      <c r="G1771" s="348"/>
      <c r="H1771" s="348"/>
      <c r="I1771" s="499" t="s">
        <v>4323</v>
      </c>
      <c r="J1771" s="463">
        <f t="shared" si="246"/>
        <v>0</v>
      </c>
      <c r="K1771" s="311" t="s">
        <v>1808</v>
      </c>
      <c r="L1771">
        <f t="shared" si="247"/>
        <v>6</v>
      </c>
      <c r="P1771" s="14">
        <f>'STable 3.2'!I62</f>
        <v>0</v>
      </c>
    </row>
    <row r="1772" spans="1:16" x14ac:dyDescent="0.2">
      <c r="A1772" s="361" t="str">
        <f>B1772&amp;"_"&amp;C1772&amp;"_"&amp;".. "&amp;D1772</f>
        <v>1771_T3.2_.. Currency and deposits (More than 2yrs)</v>
      </c>
      <c r="B1772" s="366" t="s">
        <v>2794</v>
      </c>
      <c r="C1772" s="372" t="s">
        <v>17</v>
      </c>
      <c r="D1772" s="345" t="s">
        <v>4147</v>
      </c>
      <c r="E1772" s="500" t="str">
        <f>B1772&amp;"_"&amp;C1772&amp;"_"&amp;F1772&amp;", "&amp;G1772&amp;", "&amp;I1772</f>
        <v>1771_T3.2_Other Sectors, Currency and deposits, More than 2yrs</v>
      </c>
      <c r="F1772" s="348" t="s">
        <v>57</v>
      </c>
      <c r="G1772" s="497" t="s">
        <v>203</v>
      </c>
      <c r="H1772" s="345"/>
      <c r="I1772" s="499" t="s">
        <v>4323</v>
      </c>
      <c r="J1772" s="463">
        <f t="shared" si="246"/>
        <v>0</v>
      </c>
      <c r="K1772" s="311" t="s">
        <v>1815</v>
      </c>
      <c r="L1772">
        <f t="shared" si="247"/>
        <v>6</v>
      </c>
      <c r="P1772" s="14">
        <f>'STable 3.2'!I63</f>
        <v>0</v>
      </c>
    </row>
    <row r="1773" spans="1:16" x14ac:dyDescent="0.2">
      <c r="A1773" s="361" t="str">
        <f>B1773&amp;"_"&amp;C1773&amp;"_"&amp;".... "&amp;D1773</f>
        <v>1772_T3.2_.... Principal (More than 2yrs)</v>
      </c>
      <c r="B1773" s="366" t="s">
        <v>2795</v>
      </c>
      <c r="C1773" s="372" t="s">
        <v>17</v>
      </c>
      <c r="D1773" s="346" t="s">
        <v>3901</v>
      </c>
      <c r="E1773" s="500" t="str">
        <f>B1773&amp;"_"&amp;C1773&amp;"_"&amp;F1773&amp;", "&amp;G1773&amp;", "&amp;H1773&amp;", "&amp;I1773</f>
        <v>1772_T3.2_Other Sectors, Currency and deposits, Principal, More than 2yrs</v>
      </c>
      <c r="F1773" s="348" t="s">
        <v>57</v>
      </c>
      <c r="G1773" s="497" t="s">
        <v>203</v>
      </c>
      <c r="H1773" s="497" t="s">
        <v>9</v>
      </c>
      <c r="I1773" s="499" t="s">
        <v>4323</v>
      </c>
      <c r="J1773" s="463">
        <f t="shared" si="246"/>
        <v>0</v>
      </c>
      <c r="K1773" s="311" t="s">
        <v>1822</v>
      </c>
      <c r="L1773">
        <f t="shared" si="247"/>
        <v>6</v>
      </c>
      <c r="P1773" s="14">
        <f>'STable 3.2'!I64</f>
        <v>0</v>
      </c>
    </row>
    <row r="1774" spans="1:16" x14ac:dyDescent="0.2">
      <c r="A1774" s="361" t="str">
        <f>B1774&amp;"_"&amp;C1774&amp;"_"&amp;".... "&amp;D1774</f>
        <v>1773_T3.2_.... Interest (More than 2yrs)</v>
      </c>
      <c r="B1774" s="366" t="s">
        <v>2796</v>
      </c>
      <c r="C1774" s="372" t="s">
        <v>17</v>
      </c>
      <c r="D1774" s="346" t="s">
        <v>3902</v>
      </c>
      <c r="E1774" s="500" t="str">
        <f>B1774&amp;"_"&amp;C1774&amp;"_"&amp;F1774&amp;", "&amp;G1774&amp;", "&amp;H1774&amp;", "&amp;I1774</f>
        <v>1773_T3.2_Other Sectors, Currency and deposits, Interest, More than 2yrs</v>
      </c>
      <c r="F1774" s="348" t="s">
        <v>57</v>
      </c>
      <c r="G1774" s="497" t="s">
        <v>203</v>
      </c>
      <c r="H1774" s="498" t="s">
        <v>10</v>
      </c>
      <c r="I1774" s="499" t="s">
        <v>4323</v>
      </c>
      <c r="J1774" s="463">
        <f t="shared" si="246"/>
        <v>0</v>
      </c>
      <c r="K1774" s="311" t="s">
        <v>1829</v>
      </c>
      <c r="L1774">
        <f t="shared" si="247"/>
        <v>6</v>
      </c>
      <c r="P1774" s="14">
        <f>'STable 3.2'!I65</f>
        <v>0</v>
      </c>
    </row>
    <row r="1775" spans="1:16" x14ac:dyDescent="0.2">
      <c r="A1775" s="361" t="str">
        <f>B1775&amp;"_"&amp;C1775&amp;"_"&amp;".. "&amp;D1775</f>
        <v>1774_T3.2_.. Debt securities (More than 2yrs)</v>
      </c>
      <c r="B1775" s="366" t="s">
        <v>2797</v>
      </c>
      <c r="C1775" s="372" t="s">
        <v>17</v>
      </c>
      <c r="D1775" s="345" t="s">
        <v>4148</v>
      </c>
      <c r="E1775" s="500" t="str">
        <f>B1775&amp;"_"&amp;C1775&amp;"_"&amp;F1775&amp;", "&amp;G1775&amp;", "&amp;I1775</f>
        <v>1774_T3.2_Other Sectors, Debt securities, More than 2yrs</v>
      </c>
      <c r="F1775" s="348" t="s">
        <v>57</v>
      </c>
      <c r="G1775" s="497" t="s">
        <v>37</v>
      </c>
      <c r="H1775" s="345"/>
      <c r="I1775" s="499" t="s">
        <v>4323</v>
      </c>
      <c r="J1775" s="463">
        <f t="shared" si="246"/>
        <v>0</v>
      </c>
      <c r="K1775" s="311" t="s">
        <v>1836</v>
      </c>
      <c r="L1775">
        <f t="shared" si="247"/>
        <v>6</v>
      </c>
      <c r="P1775" s="14">
        <f>'STable 3.2'!I66</f>
        <v>0</v>
      </c>
    </row>
    <row r="1776" spans="1:16" x14ac:dyDescent="0.2">
      <c r="A1776" s="361" t="str">
        <f>B1776&amp;"_"&amp;C1776&amp;"_"&amp;".... "&amp;D1776</f>
        <v>1775_T3.2_.... Principal (More than 2yrs)</v>
      </c>
      <c r="B1776" s="366" t="s">
        <v>2798</v>
      </c>
      <c r="C1776" s="372" t="s">
        <v>17</v>
      </c>
      <c r="D1776" s="346" t="s">
        <v>3901</v>
      </c>
      <c r="E1776" s="500" t="str">
        <f>B1776&amp;"_"&amp;C1776&amp;"_"&amp;F1776&amp;", "&amp;G1776&amp;", "&amp;H1776&amp;", "&amp;I1776</f>
        <v>1775_T3.2_Other Sectors, Debt securities, Principal, More than 2yrs</v>
      </c>
      <c r="F1776" s="348" t="s">
        <v>57</v>
      </c>
      <c r="G1776" s="497" t="s">
        <v>37</v>
      </c>
      <c r="H1776" s="497" t="s">
        <v>9</v>
      </c>
      <c r="I1776" s="499" t="s">
        <v>4323</v>
      </c>
      <c r="J1776" s="463">
        <f t="shared" si="246"/>
        <v>0</v>
      </c>
      <c r="K1776" s="311" t="s">
        <v>1843</v>
      </c>
      <c r="L1776">
        <f t="shared" si="247"/>
        <v>6</v>
      </c>
      <c r="P1776" s="14">
        <f>'STable 3.2'!I67</f>
        <v>0</v>
      </c>
    </row>
    <row r="1777" spans="1:16" x14ac:dyDescent="0.2">
      <c r="A1777" s="361" t="str">
        <f>B1777&amp;"_"&amp;C1777&amp;"_"&amp;".... "&amp;D1777</f>
        <v>1776_T3.2_.... Interest (More than 2yrs)</v>
      </c>
      <c r="B1777" s="366" t="s">
        <v>2799</v>
      </c>
      <c r="C1777" s="372" t="s">
        <v>17</v>
      </c>
      <c r="D1777" s="346" t="s">
        <v>3902</v>
      </c>
      <c r="E1777" s="500" t="str">
        <f>B1777&amp;"_"&amp;C1777&amp;"_"&amp;F1777&amp;", "&amp;G1777&amp;", "&amp;H1777&amp;", "&amp;I1777</f>
        <v>1776_T3.2_Other Sectors, Debt securities, Interest, More than 2yrs</v>
      </c>
      <c r="F1777" s="348" t="s">
        <v>57</v>
      </c>
      <c r="G1777" s="497" t="s">
        <v>37</v>
      </c>
      <c r="H1777" s="498" t="s">
        <v>10</v>
      </c>
      <c r="I1777" s="499" t="s">
        <v>4323</v>
      </c>
      <c r="J1777" s="463">
        <f t="shared" si="246"/>
        <v>0</v>
      </c>
      <c r="K1777" s="311" t="s">
        <v>1850</v>
      </c>
      <c r="L1777">
        <f t="shared" si="247"/>
        <v>6</v>
      </c>
      <c r="P1777" s="14">
        <f>'STable 3.2'!I68</f>
        <v>0</v>
      </c>
    </row>
    <row r="1778" spans="1:16" x14ac:dyDescent="0.2">
      <c r="A1778" s="361" t="str">
        <f>B1778&amp;"_"&amp;C1778&amp;"_"&amp;".. "&amp;D1778</f>
        <v>1777_T3.2_.. Loans (More than 2yrs)</v>
      </c>
      <c r="B1778" s="366" t="s">
        <v>2800</v>
      </c>
      <c r="C1778" s="372" t="s">
        <v>17</v>
      </c>
      <c r="D1778" s="345" t="s">
        <v>4149</v>
      </c>
      <c r="E1778" s="500" t="str">
        <f>B1778&amp;"_"&amp;C1778&amp;"_"&amp;F1778&amp;", "&amp;G1778&amp;", "&amp;I1778</f>
        <v>1777_T3.2_Other Sectors, Loans, More than 2yrs</v>
      </c>
      <c r="F1778" s="348" t="s">
        <v>57</v>
      </c>
      <c r="G1778" s="497" t="s">
        <v>2</v>
      </c>
      <c r="H1778" s="345"/>
      <c r="I1778" s="499" t="s">
        <v>4323</v>
      </c>
      <c r="J1778" s="463">
        <f t="shared" si="246"/>
        <v>0</v>
      </c>
      <c r="K1778" s="311" t="s">
        <v>1857</v>
      </c>
      <c r="L1778">
        <f t="shared" si="247"/>
        <v>6</v>
      </c>
      <c r="P1778" s="14">
        <f>'STable 3.2'!I69</f>
        <v>0</v>
      </c>
    </row>
    <row r="1779" spans="1:16" x14ac:dyDescent="0.2">
      <c r="A1779" s="361" t="str">
        <f>B1779&amp;"_"&amp;C1779&amp;"_"&amp;".... "&amp;D1779</f>
        <v>1778_T3.2_.... Principal (More than 2yrs)</v>
      </c>
      <c r="B1779" s="366" t="s">
        <v>2801</v>
      </c>
      <c r="C1779" s="372" t="s">
        <v>17</v>
      </c>
      <c r="D1779" s="346" t="s">
        <v>3901</v>
      </c>
      <c r="E1779" s="500" t="str">
        <f>B1779&amp;"_"&amp;C1779&amp;"_"&amp;F1779&amp;", "&amp;G1779&amp;", "&amp;H1779&amp;", "&amp;I1779</f>
        <v>1778_T3.2_Other Sectors, Loans, Principal, More than 2yrs</v>
      </c>
      <c r="F1779" s="348" t="s">
        <v>57</v>
      </c>
      <c r="G1779" s="497" t="s">
        <v>2</v>
      </c>
      <c r="H1779" s="497" t="s">
        <v>9</v>
      </c>
      <c r="I1779" s="499" t="s">
        <v>4323</v>
      </c>
      <c r="J1779" s="463">
        <f t="shared" si="246"/>
        <v>0</v>
      </c>
      <c r="K1779" s="311" t="s">
        <v>1864</v>
      </c>
      <c r="L1779">
        <f t="shared" si="247"/>
        <v>6</v>
      </c>
      <c r="P1779" s="14">
        <f>'STable 3.2'!I70</f>
        <v>0</v>
      </c>
    </row>
    <row r="1780" spans="1:16" x14ac:dyDescent="0.2">
      <c r="A1780" s="361" t="str">
        <f>B1780&amp;"_"&amp;C1780&amp;"_"&amp;".... "&amp;D1780</f>
        <v>1779_T3.2_.... Interest (More than 2yrs)</v>
      </c>
      <c r="B1780" s="366" t="s">
        <v>2802</v>
      </c>
      <c r="C1780" s="372" t="s">
        <v>17</v>
      </c>
      <c r="D1780" s="346" t="s">
        <v>3902</v>
      </c>
      <c r="E1780" s="500" t="str">
        <f>B1780&amp;"_"&amp;C1780&amp;"_"&amp;F1780&amp;", "&amp;G1780&amp;", "&amp;H1780&amp;", "&amp;I1780</f>
        <v>1779_T3.2_Other Sectors, Loans, Interest, More than 2yrs</v>
      </c>
      <c r="F1780" s="348" t="s">
        <v>57</v>
      </c>
      <c r="G1780" s="497" t="s">
        <v>2</v>
      </c>
      <c r="H1780" s="498" t="s">
        <v>10</v>
      </c>
      <c r="I1780" s="499" t="s">
        <v>4323</v>
      </c>
      <c r="J1780" s="463">
        <f t="shared" si="246"/>
        <v>0</v>
      </c>
      <c r="K1780" s="311" t="s">
        <v>1871</v>
      </c>
      <c r="L1780">
        <f t="shared" si="247"/>
        <v>6</v>
      </c>
      <c r="P1780" s="14">
        <f>'STable 3.2'!I71</f>
        <v>0</v>
      </c>
    </row>
    <row r="1781" spans="1:16" x14ac:dyDescent="0.2">
      <c r="A1781" s="361" t="str">
        <f>B1781&amp;"_"&amp;C1781&amp;"_"&amp;".. "&amp;D1781</f>
        <v>1780_T3.2_.. Trade credit and advances (More than 2yrs)</v>
      </c>
      <c r="B1781" s="366" t="s">
        <v>2803</v>
      </c>
      <c r="C1781" s="372" t="s">
        <v>17</v>
      </c>
      <c r="D1781" s="345" t="s">
        <v>4150</v>
      </c>
      <c r="E1781" s="500" t="str">
        <f>B1781&amp;"_"&amp;C1781&amp;"_"&amp;F1781&amp;", "&amp;G1781&amp;", "&amp;I1781</f>
        <v>1780_T3.2_Other Sectors, Trade credit and advances, More than 2yrs</v>
      </c>
      <c r="F1781" s="348" t="s">
        <v>57</v>
      </c>
      <c r="G1781" s="497" t="s">
        <v>38</v>
      </c>
      <c r="H1781" s="345"/>
      <c r="I1781" s="499" t="s">
        <v>4323</v>
      </c>
      <c r="J1781" s="463">
        <f t="shared" si="246"/>
        <v>0</v>
      </c>
      <c r="K1781" s="311" t="s">
        <v>1878</v>
      </c>
      <c r="L1781">
        <f t="shared" si="247"/>
        <v>6</v>
      </c>
      <c r="P1781" s="14">
        <f>'STable 3.2'!I72</f>
        <v>0</v>
      </c>
    </row>
    <row r="1782" spans="1:16" x14ac:dyDescent="0.2">
      <c r="A1782" s="361" t="str">
        <f>B1782&amp;"_"&amp;C1782&amp;"_"&amp;".... "&amp;D1782</f>
        <v>1781_T3.2_.... Principal (More than 2yrs)</v>
      </c>
      <c r="B1782" s="366" t="s">
        <v>2804</v>
      </c>
      <c r="C1782" s="372" t="s">
        <v>17</v>
      </c>
      <c r="D1782" s="346" t="s">
        <v>3901</v>
      </c>
      <c r="E1782" s="500" t="str">
        <f>B1782&amp;"_"&amp;C1782&amp;"_"&amp;F1782&amp;", "&amp;G1782&amp;", "&amp;H1782&amp;", "&amp;I1782</f>
        <v>1781_T3.2_Other Sectors, Trade credit and advances, Principal, More than 2yrs</v>
      </c>
      <c r="F1782" s="348" t="s">
        <v>57</v>
      </c>
      <c r="G1782" s="497" t="s">
        <v>38</v>
      </c>
      <c r="H1782" s="497" t="s">
        <v>9</v>
      </c>
      <c r="I1782" s="499" t="s">
        <v>4323</v>
      </c>
      <c r="J1782" s="463">
        <f t="shared" si="246"/>
        <v>0</v>
      </c>
      <c r="K1782" s="311" t="s">
        <v>1885</v>
      </c>
      <c r="L1782">
        <f t="shared" si="247"/>
        <v>6</v>
      </c>
      <c r="P1782" s="14">
        <f>'STable 3.2'!I73</f>
        <v>0</v>
      </c>
    </row>
    <row r="1783" spans="1:16" x14ac:dyDescent="0.2">
      <c r="A1783" s="361" t="str">
        <f>B1783&amp;"_"&amp;C1783&amp;"_"&amp;".... "&amp;D1783</f>
        <v>1782_T3.2_.... Interest (More than 2yrs)</v>
      </c>
      <c r="B1783" s="366" t="s">
        <v>2805</v>
      </c>
      <c r="C1783" s="372" t="s">
        <v>17</v>
      </c>
      <c r="D1783" s="346" t="s">
        <v>3902</v>
      </c>
      <c r="E1783" s="500" t="str">
        <f>B1783&amp;"_"&amp;C1783&amp;"_"&amp;F1783&amp;", "&amp;G1783&amp;", "&amp;H1783&amp;", "&amp;I1783</f>
        <v>1782_T3.2_Other Sectors, Trade credit and advances, Interest, More than 2yrs</v>
      </c>
      <c r="F1783" s="348" t="s">
        <v>57</v>
      </c>
      <c r="G1783" s="497" t="s">
        <v>38</v>
      </c>
      <c r="H1783" s="498" t="s">
        <v>10</v>
      </c>
      <c r="I1783" s="499" t="s">
        <v>4323</v>
      </c>
      <c r="J1783" s="463">
        <f t="shared" si="246"/>
        <v>0</v>
      </c>
      <c r="K1783" s="311" t="s">
        <v>1892</v>
      </c>
      <c r="L1783">
        <f t="shared" si="247"/>
        <v>6</v>
      </c>
      <c r="P1783" s="14">
        <f>'STable 3.2'!I74</f>
        <v>0</v>
      </c>
    </row>
    <row r="1784" spans="1:16" x14ac:dyDescent="0.2">
      <c r="A1784" s="361" t="str">
        <f>B1784&amp;"_"&amp;C1784&amp;"_"&amp;".. "&amp;D1784</f>
        <v>1783_T3.2_.. Other debt liabilities 3/ 4/ (More than 2yrs)</v>
      </c>
      <c r="B1784" s="366" t="s">
        <v>2806</v>
      </c>
      <c r="C1784" s="372" t="s">
        <v>17</v>
      </c>
      <c r="D1784" s="345" t="s">
        <v>4151</v>
      </c>
      <c r="E1784" s="500" t="str">
        <f>B1784&amp;"_"&amp;C1784&amp;"_"&amp;F1784&amp;", "&amp;G1784&amp;", "&amp;I1784</f>
        <v>1783_T3.2_Other Sectors, Other debt liabilities, More than 2yrs</v>
      </c>
      <c r="F1784" s="348" t="s">
        <v>57</v>
      </c>
      <c r="G1784" s="497" t="s">
        <v>4329</v>
      </c>
      <c r="H1784" s="345"/>
      <c r="I1784" s="499" t="s">
        <v>4323</v>
      </c>
      <c r="J1784" s="463">
        <f t="shared" si="246"/>
        <v>0</v>
      </c>
      <c r="K1784" s="311" t="s">
        <v>1899</v>
      </c>
      <c r="L1784">
        <f t="shared" si="247"/>
        <v>6</v>
      </c>
      <c r="P1784" s="14">
        <f>'STable 3.2'!I75</f>
        <v>0</v>
      </c>
    </row>
    <row r="1785" spans="1:16" x14ac:dyDescent="0.2">
      <c r="A1785" s="361" t="str">
        <f>B1785&amp;"_"&amp;C1785&amp;"_"&amp;".... "&amp;D1785</f>
        <v>1784_T3.2_.... Principal (More than 2yrs)</v>
      </c>
      <c r="B1785" s="366" t="s">
        <v>2807</v>
      </c>
      <c r="C1785" s="372" t="s">
        <v>17</v>
      </c>
      <c r="D1785" s="346" t="s">
        <v>3901</v>
      </c>
      <c r="E1785" s="500" t="str">
        <f>B1785&amp;"_"&amp;C1785&amp;"_"&amp;F1785&amp;", "&amp;G1785&amp;", "&amp;H1785&amp;", "&amp;I1785</f>
        <v>1784_T3.2_Other Sectors, Other debt liabilities, Principal, More than 2yrs</v>
      </c>
      <c r="F1785" s="348" t="s">
        <v>57</v>
      </c>
      <c r="G1785" s="497" t="s">
        <v>4329</v>
      </c>
      <c r="H1785" s="497" t="s">
        <v>9</v>
      </c>
      <c r="I1785" s="499" t="s">
        <v>4323</v>
      </c>
      <c r="J1785" s="463">
        <f t="shared" si="246"/>
        <v>0</v>
      </c>
      <c r="K1785" s="311" t="s">
        <v>1906</v>
      </c>
      <c r="L1785">
        <f t="shared" si="247"/>
        <v>6</v>
      </c>
      <c r="P1785" s="14">
        <f>'STable 3.2'!I76</f>
        <v>0</v>
      </c>
    </row>
    <row r="1786" spans="1:16" x14ac:dyDescent="0.2">
      <c r="A1786" s="361" t="str">
        <f>B1786&amp;"_"&amp;C1786&amp;"_"&amp;".... "&amp;D1786</f>
        <v>1785_T3.2_.... Interest (More than 2yrs)</v>
      </c>
      <c r="B1786" s="366" t="s">
        <v>2808</v>
      </c>
      <c r="C1786" s="372" t="s">
        <v>17</v>
      </c>
      <c r="D1786" s="346" t="s">
        <v>3902</v>
      </c>
      <c r="E1786" s="500" t="str">
        <f>B1786&amp;"_"&amp;C1786&amp;"_"&amp;F1786&amp;", "&amp;G1786&amp;", "&amp;H1786&amp;", "&amp;I1786</f>
        <v>1785_T3.2_Other Sectors, Other debt liabilities, Interest, More than 2yrs</v>
      </c>
      <c r="F1786" s="348" t="s">
        <v>57</v>
      </c>
      <c r="G1786" s="497" t="s">
        <v>4329</v>
      </c>
      <c r="H1786" s="498" t="s">
        <v>10</v>
      </c>
      <c r="I1786" s="499" t="s">
        <v>4323</v>
      </c>
      <c r="J1786" s="463">
        <f t="shared" si="246"/>
        <v>0</v>
      </c>
      <c r="K1786" s="311" t="s">
        <v>1913</v>
      </c>
      <c r="L1786">
        <f t="shared" si="247"/>
        <v>6</v>
      </c>
      <c r="P1786" s="14">
        <f>'STable 3.2'!I77</f>
        <v>0</v>
      </c>
    </row>
    <row r="1787" spans="1:16" x14ac:dyDescent="0.2">
      <c r="A1787" s="361" t="str">
        <f>B1787&amp;"_"&amp;C1787&amp;"_"&amp;D1787</f>
        <v>1786_T3.2_Direct Investment: Intercompany Lending 5/ (More than 2yrs)</v>
      </c>
      <c r="B1787" s="366" t="s">
        <v>2809</v>
      </c>
      <c r="C1787" s="372" t="s">
        <v>17</v>
      </c>
      <c r="D1787" s="297" t="s">
        <v>4153</v>
      </c>
      <c r="E1787" s="500" t="str">
        <f>B1787&amp;"_"&amp;C1787&amp;"_"&amp;F1787&amp;", "&amp;I1787</f>
        <v>1786_T3.2_Direct Investment: Intercompany Lending, More than 2yrs</v>
      </c>
      <c r="F1787" s="297" t="s">
        <v>58</v>
      </c>
      <c r="G1787" s="297"/>
      <c r="H1787" s="297"/>
      <c r="I1787" s="499" t="s">
        <v>4323</v>
      </c>
      <c r="J1787" s="463">
        <f t="shared" si="246"/>
        <v>0</v>
      </c>
      <c r="K1787" s="311" t="s">
        <v>1920</v>
      </c>
      <c r="L1787">
        <f t="shared" si="247"/>
        <v>6</v>
      </c>
      <c r="P1787" s="14">
        <f>'STable 3.2'!I78</f>
        <v>0</v>
      </c>
    </row>
    <row r="1788" spans="1:16" x14ac:dyDescent="0.2">
      <c r="A1788" s="361" t="str">
        <f>B1788&amp;"_"&amp;C1788&amp;"_"&amp;".. "&amp;D1788</f>
        <v>1787_T3.2_.. Debt liabilities of direct investment enterprises to direct investors (More than 2yrs)</v>
      </c>
      <c r="B1788" s="366" t="s">
        <v>2810</v>
      </c>
      <c r="C1788" s="372" t="s">
        <v>17</v>
      </c>
      <c r="D1788" s="349" t="s">
        <v>4154</v>
      </c>
      <c r="E1788" s="500" t="str">
        <f>B1788&amp;"_"&amp;C1788&amp;"_"&amp;F1788&amp;", "&amp;G1788&amp;", "&amp;I1788</f>
        <v>1787_T3.2_Direct Investment: Intercompany Lending, Debt liabilities of direct investment enterprises to direct investors, More than 2yrs</v>
      </c>
      <c r="F1788" s="297" t="s">
        <v>58</v>
      </c>
      <c r="G1788" s="501" t="s">
        <v>142</v>
      </c>
      <c r="H1788" s="349"/>
      <c r="I1788" s="499" t="s">
        <v>4323</v>
      </c>
      <c r="J1788" s="463">
        <f t="shared" si="246"/>
        <v>0</v>
      </c>
      <c r="K1788" s="311" t="s">
        <v>1927</v>
      </c>
      <c r="L1788">
        <f t="shared" si="247"/>
        <v>6</v>
      </c>
      <c r="P1788" s="14">
        <f>'STable 3.2'!I79</f>
        <v>0</v>
      </c>
    </row>
    <row r="1789" spans="1:16" x14ac:dyDescent="0.2">
      <c r="A1789" s="361" t="str">
        <f>B1789&amp;"_"&amp;C1789&amp;"_"&amp;".... "&amp;D1789</f>
        <v>1788_T3.2_.... Principal (More than 2yrs)</v>
      </c>
      <c r="B1789" s="366" t="s">
        <v>2811</v>
      </c>
      <c r="C1789" s="372" t="s">
        <v>17</v>
      </c>
      <c r="D1789" s="350" t="s">
        <v>3901</v>
      </c>
      <c r="E1789" s="500" t="str">
        <f>B1789&amp;"_"&amp;C1789&amp;"_"&amp;F1789&amp;", "&amp;G1789&amp;", "&amp;H1789&amp;", "&amp;I1789</f>
        <v>1788_T3.2_Direct Investment: Intercompany Lending, Debt liabilities of direct investment enterprises to direct investors, Principal, More than 2yrs</v>
      </c>
      <c r="F1789" s="297" t="s">
        <v>58</v>
      </c>
      <c r="G1789" s="501" t="s">
        <v>142</v>
      </c>
      <c r="H1789" s="497" t="s">
        <v>9</v>
      </c>
      <c r="I1789" s="499" t="s">
        <v>4323</v>
      </c>
      <c r="J1789" s="463">
        <f t="shared" si="246"/>
        <v>0</v>
      </c>
      <c r="K1789" s="311" t="s">
        <v>1934</v>
      </c>
      <c r="L1789">
        <f t="shared" si="247"/>
        <v>6</v>
      </c>
      <c r="P1789" s="14">
        <f>'STable 3.2'!I80</f>
        <v>0</v>
      </c>
    </row>
    <row r="1790" spans="1:16" x14ac:dyDescent="0.2">
      <c r="A1790" s="361" t="str">
        <f>B1790&amp;"_"&amp;C1790&amp;"_"&amp;".... "&amp;D1790</f>
        <v>1789_T3.2_.... Interest (More than 2yrs)</v>
      </c>
      <c r="B1790" s="366" t="s">
        <v>2812</v>
      </c>
      <c r="C1790" s="372" t="s">
        <v>17</v>
      </c>
      <c r="D1790" s="350" t="s">
        <v>3902</v>
      </c>
      <c r="E1790" s="500" t="str">
        <f>B1790&amp;"_"&amp;C1790&amp;"_"&amp;F1790&amp;", "&amp;G1790&amp;", "&amp;H1790&amp;", "&amp;I1790</f>
        <v>1789_T3.2_Direct Investment: Intercompany Lending, Debt liabilities of direct investment enterprises to direct investors, Interest, More than 2yrs</v>
      </c>
      <c r="F1790" s="297" t="s">
        <v>58</v>
      </c>
      <c r="G1790" s="501" t="s">
        <v>142</v>
      </c>
      <c r="H1790" s="498" t="s">
        <v>10</v>
      </c>
      <c r="I1790" s="499" t="s">
        <v>4323</v>
      </c>
      <c r="J1790" s="463">
        <f t="shared" si="246"/>
        <v>0</v>
      </c>
      <c r="K1790" s="311" t="s">
        <v>1941</v>
      </c>
      <c r="L1790">
        <f t="shared" si="247"/>
        <v>6</v>
      </c>
      <c r="P1790" s="14">
        <f>'STable 3.2'!I81</f>
        <v>0</v>
      </c>
    </row>
    <row r="1791" spans="1:16" x14ac:dyDescent="0.2">
      <c r="A1791" s="361" t="str">
        <f>B1791&amp;"_"&amp;C1791&amp;"_"&amp;".. "&amp;D1791</f>
        <v>1790_T3.2_.. Debt liabilities of direct investors to direct investment enterprises (More than 2yrs)</v>
      </c>
      <c r="B1791" s="366" t="s">
        <v>2813</v>
      </c>
      <c r="C1791" s="372" t="s">
        <v>17</v>
      </c>
      <c r="D1791" s="349" t="s">
        <v>4155</v>
      </c>
      <c r="E1791" s="500" t="str">
        <f>B1791&amp;"_"&amp;C1791&amp;"_"&amp;F1791&amp;", "&amp;G1791&amp;", "&amp;I1791</f>
        <v>1790_T3.2_Direct Investment: Intercompany Lending, Debt liabilities of direct investors to direct investment enterprises , More than 2yrs</v>
      </c>
      <c r="F1791" s="297" t="s">
        <v>58</v>
      </c>
      <c r="G1791" s="501" t="s">
        <v>40</v>
      </c>
      <c r="H1791" s="349"/>
      <c r="I1791" s="499" t="s">
        <v>4323</v>
      </c>
      <c r="J1791" s="463">
        <f t="shared" si="246"/>
        <v>0</v>
      </c>
      <c r="K1791" s="311" t="s">
        <v>1948</v>
      </c>
      <c r="L1791">
        <f t="shared" si="247"/>
        <v>6</v>
      </c>
      <c r="P1791" s="14">
        <f>'STable 3.2'!I82</f>
        <v>0</v>
      </c>
    </row>
    <row r="1792" spans="1:16" x14ac:dyDescent="0.2">
      <c r="A1792" s="361" t="str">
        <f>B1792&amp;"_"&amp;C1792&amp;"_"&amp;".... "&amp;D1792</f>
        <v>1791_T3.2_.... Principal (More than 2yrs)</v>
      </c>
      <c r="B1792" s="366" t="s">
        <v>2814</v>
      </c>
      <c r="C1792" s="372" t="s">
        <v>17</v>
      </c>
      <c r="D1792" s="350" t="s">
        <v>3901</v>
      </c>
      <c r="E1792" s="500" t="str">
        <f>B1792&amp;"_"&amp;C1792&amp;"_"&amp;F1792&amp;", "&amp;G1792&amp;", "&amp;H1792&amp;", "&amp;I1792</f>
        <v>1791_T3.2_Direct Investment: Intercompany Lending, Debt liabilities of direct investors to direct investment enterprises , Principal, More than 2yrs</v>
      </c>
      <c r="F1792" s="297" t="s">
        <v>58</v>
      </c>
      <c r="G1792" s="501" t="s">
        <v>40</v>
      </c>
      <c r="H1792" s="497" t="s">
        <v>9</v>
      </c>
      <c r="I1792" s="499" t="s">
        <v>4323</v>
      </c>
      <c r="J1792" s="463">
        <f t="shared" si="246"/>
        <v>0</v>
      </c>
      <c r="K1792" s="311" t="s">
        <v>1955</v>
      </c>
      <c r="L1792">
        <f t="shared" si="247"/>
        <v>6</v>
      </c>
      <c r="P1792" s="14">
        <f>'STable 3.2'!I83</f>
        <v>0</v>
      </c>
    </row>
    <row r="1793" spans="1:16" x14ac:dyDescent="0.2">
      <c r="A1793" s="361" t="str">
        <f>B1793&amp;"_"&amp;C1793&amp;"_"&amp;".... "&amp;D1793</f>
        <v>1792_T3.2_.... Interest (More than 2yrs)</v>
      </c>
      <c r="B1793" s="366" t="s">
        <v>2815</v>
      </c>
      <c r="C1793" s="372" t="s">
        <v>17</v>
      </c>
      <c r="D1793" s="350" t="s">
        <v>3902</v>
      </c>
      <c r="E1793" s="500" t="str">
        <f>B1793&amp;"_"&amp;C1793&amp;"_"&amp;F1793&amp;", "&amp;G1793&amp;", "&amp;H1793&amp;", "&amp;I1793</f>
        <v>1792_T3.2_Direct Investment: Intercompany Lending, Debt liabilities of direct investors to direct investment enterprises , Interest, More than 2yrs</v>
      </c>
      <c r="F1793" s="297" t="s">
        <v>58</v>
      </c>
      <c r="G1793" s="501" t="s">
        <v>40</v>
      </c>
      <c r="H1793" s="498" t="s">
        <v>10</v>
      </c>
      <c r="I1793" s="499" t="s">
        <v>4323</v>
      </c>
      <c r="J1793" s="463">
        <f t="shared" si="246"/>
        <v>0</v>
      </c>
      <c r="K1793" s="311" t="s">
        <v>1962</v>
      </c>
      <c r="L1793">
        <f t="shared" si="247"/>
        <v>6</v>
      </c>
      <c r="P1793" s="14">
        <f>'STable 3.2'!I84</f>
        <v>0</v>
      </c>
    </row>
    <row r="1794" spans="1:16" x14ac:dyDescent="0.2">
      <c r="A1794" s="361" t="str">
        <f>B1794&amp;"_"&amp;C1794&amp;"_"&amp;".. "&amp;D1794</f>
        <v>1793_T3.2_.. Debt liabilities between fellow enterprises (More than 2yrs)</v>
      </c>
      <c r="B1794" s="366" t="s">
        <v>2816</v>
      </c>
      <c r="C1794" s="372" t="s">
        <v>17</v>
      </c>
      <c r="D1794" s="349" t="s">
        <v>4156</v>
      </c>
      <c r="E1794" s="500" t="str">
        <f>B1794&amp;"_"&amp;C1794&amp;"_"&amp;F1794&amp;", "&amp;G1794&amp;", "&amp;I1794</f>
        <v>1793_T3.2_Direct Investment: Intercompany Lending, Debt liabilities between fellow enterprises, More than 2yrs</v>
      </c>
      <c r="F1794" s="297" t="s">
        <v>58</v>
      </c>
      <c r="G1794" s="501" t="s">
        <v>41</v>
      </c>
      <c r="H1794" s="349"/>
      <c r="I1794" s="499" t="s">
        <v>4323</v>
      </c>
      <c r="J1794" s="463">
        <f t="shared" si="246"/>
        <v>0</v>
      </c>
      <c r="K1794" s="311" t="s">
        <v>1969</v>
      </c>
      <c r="L1794">
        <f t="shared" si="247"/>
        <v>6</v>
      </c>
      <c r="P1794" s="14">
        <f>'STable 3.2'!I85</f>
        <v>0</v>
      </c>
    </row>
    <row r="1795" spans="1:16" x14ac:dyDescent="0.2">
      <c r="A1795" s="361" t="str">
        <f>B1795&amp;"_"&amp;C1795&amp;"_"&amp;".... "&amp;D1795</f>
        <v>1794_T3.2_.... Principal (More than 2yrs)</v>
      </c>
      <c r="B1795" s="366" t="s">
        <v>2817</v>
      </c>
      <c r="C1795" s="372" t="s">
        <v>17</v>
      </c>
      <c r="D1795" s="350" t="s">
        <v>3901</v>
      </c>
      <c r="E1795" s="500" t="str">
        <f>B1795&amp;"_"&amp;C1795&amp;"_"&amp;F1795&amp;", "&amp;G1795&amp;", "&amp;H1795&amp;", "&amp;I1795</f>
        <v>1794_T3.2_Direct Investment: Intercompany Lending, Debt liabilities between fellow enterprises, Principal, More than 2yrs</v>
      </c>
      <c r="F1795" s="297" t="s">
        <v>58</v>
      </c>
      <c r="G1795" s="501" t="s">
        <v>41</v>
      </c>
      <c r="H1795" s="497" t="s">
        <v>9</v>
      </c>
      <c r="I1795" s="499" t="s">
        <v>4323</v>
      </c>
      <c r="J1795" s="463">
        <f t="shared" si="246"/>
        <v>0</v>
      </c>
      <c r="K1795" s="311" t="s">
        <v>1976</v>
      </c>
      <c r="L1795">
        <f t="shared" si="247"/>
        <v>6</v>
      </c>
      <c r="P1795" s="14">
        <f>'STable 3.2'!I86</f>
        <v>0</v>
      </c>
    </row>
    <row r="1796" spans="1:16" x14ac:dyDescent="0.2">
      <c r="A1796" s="361" t="str">
        <f>B1796&amp;"_"&amp;C1796&amp;"_"&amp;".... "&amp;D1796</f>
        <v>1795_T3.2_.... Interest (More than 2yrs)</v>
      </c>
      <c r="B1796" s="366" t="s">
        <v>2818</v>
      </c>
      <c r="C1796" s="372" t="s">
        <v>17</v>
      </c>
      <c r="D1796" s="350" t="s">
        <v>3902</v>
      </c>
      <c r="E1796" s="500" t="str">
        <f>B1796&amp;"_"&amp;C1796&amp;"_"&amp;F1796&amp;", "&amp;G1796&amp;", "&amp;H1796&amp;", "&amp;I1796</f>
        <v>1795_T3.2_Direct Investment: Intercompany Lending, Debt liabilities between fellow enterprises, Interest, More than 2yrs</v>
      </c>
      <c r="F1796" s="297" t="s">
        <v>58</v>
      </c>
      <c r="G1796" s="501" t="s">
        <v>41</v>
      </c>
      <c r="H1796" s="498" t="s">
        <v>10</v>
      </c>
      <c r="I1796" s="499" t="s">
        <v>4323</v>
      </c>
      <c r="J1796" s="463">
        <f t="shared" ref="J1796:J1799" si="248">J1795</f>
        <v>0</v>
      </c>
      <c r="K1796" s="311" t="s">
        <v>1983</v>
      </c>
      <c r="L1796">
        <f t="shared" ref="L1796:L1799" si="249">L1795</f>
        <v>6</v>
      </c>
      <c r="P1796" s="14">
        <f>'STable 3.2'!I87</f>
        <v>0</v>
      </c>
    </row>
    <row r="1797" spans="1:16" x14ac:dyDescent="0.2">
      <c r="A1797" s="361" t="str">
        <f>B1797&amp;"_"&amp;C1797&amp;"_"&amp;D1797</f>
        <v>1796_T3.2_Gross External Debt Payments (More than 2yrs)</v>
      </c>
      <c r="B1797" s="366" t="s">
        <v>2819</v>
      </c>
      <c r="C1797" s="372" t="s">
        <v>17</v>
      </c>
      <c r="D1797" s="351" t="s">
        <v>4157</v>
      </c>
      <c r="E1797" s="500" t="str">
        <f>B1797&amp;"_"&amp;C1797&amp;"_"&amp;F1797&amp;", "&amp;I1797</f>
        <v>1796_T3.2_Gross External Debt Payments, More than 2yrs</v>
      </c>
      <c r="F1797" s="297" t="s">
        <v>208</v>
      </c>
      <c r="G1797" s="351"/>
      <c r="H1797" s="351"/>
      <c r="I1797" s="499" t="s">
        <v>4323</v>
      </c>
      <c r="J1797" s="463">
        <f t="shared" si="248"/>
        <v>0</v>
      </c>
      <c r="K1797" s="311" t="s">
        <v>1990</v>
      </c>
      <c r="L1797">
        <f t="shared" si="249"/>
        <v>6</v>
      </c>
      <c r="P1797" s="14">
        <f>'STable 3.2'!I88</f>
        <v>0</v>
      </c>
    </row>
    <row r="1798" spans="1:16" x14ac:dyDescent="0.2">
      <c r="A1798" s="361" t="str">
        <f>B1798&amp;"_"&amp;C1798&amp;"_"&amp;".... "&amp;D1798</f>
        <v>1797_T3.2_.... Principal  (More than 2yrs)</v>
      </c>
      <c r="B1798" s="366" t="s">
        <v>2820</v>
      </c>
      <c r="C1798" s="372" t="s">
        <v>17</v>
      </c>
      <c r="D1798" s="352" t="s">
        <v>3908</v>
      </c>
      <c r="E1798" s="500" t="str">
        <f>B1798&amp;"_"&amp;C1798&amp;"_"&amp;F1798&amp;", "&amp;H1798&amp;", "&amp;I1798</f>
        <v>1797_T3.2_Gross External Debt Payments, Principal, More than 2yrs</v>
      </c>
      <c r="F1798" s="297" t="s">
        <v>208</v>
      </c>
      <c r="G1798" s="352"/>
      <c r="H1798" s="497" t="s">
        <v>9</v>
      </c>
      <c r="I1798" s="499" t="s">
        <v>4323</v>
      </c>
      <c r="J1798" s="463">
        <f t="shared" si="248"/>
        <v>0</v>
      </c>
      <c r="K1798" s="311" t="s">
        <v>1997</v>
      </c>
      <c r="L1798">
        <f t="shared" si="249"/>
        <v>6</v>
      </c>
      <c r="P1798" s="14">
        <f>'STable 3.2'!I89</f>
        <v>0</v>
      </c>
    </row>
    <row r="1799" spans="1:16" x14ac:dyDescent="0.2">
      <c r="A1799" s="361" t="str">
        <f>B1799&amp;"_"&amp;C1799&amp;"_"&amp;".... "&amp;D1799</f>
        <v>1798_T3.2_.... Interest (More than 2yrs)</v>
      </c>
      <c r="B1799" s="366" t="s">
        <v>2821</v>
      </c>
      <c r="C1799" s="372" t="s">
        <v>17</v>
      </c>
      <c r="D1799" s="352" t="s">
        <v>3902</v>
      </c>
      <c r="E1799" s="500" t="str">
        <f>B1799&amp;"_"&amp;C1799&amp;"_"&amp;F1799&amp;", "&amp;H1799&amp;", "&amp;I1799</f>
        <v>1798_T3.2_Gross External Debt Payments, Interest, More than 2yrs</v>
      </c>
      <c r="F1799" s="297" t="s">
        <v>208</v>
      </c>
      <c r="G1799" s="352"/>
      <c r="H1799" s="498" t="s">
        <v>10</v>
      </c>
      <c r="I1799" s="499" t="s">
        <v>4323</v>
      </c>
      <c r="J1799" s="463">
        <f t="shared" si="248"/>
        <v>0</v>
      </c>
      <c r="K1799" s="311" t="s">
        <v>2004</v>
      </c>
      <c r="L1799">
        <f t="shared" si="249"/>
        <v>6</v>
      </c>
      <c r="P1799" s="14">
        <f>'STable 3.2'!I90</f>
        <v>0</v>
      </c>
    </row>
    <row r="1800" spans="1:16" x14ac:dyDescent="0.2">
      <c r="E1800" s="9"/>
      <c r="J1800"/>
    </row>
    <row r="1801" spans="1:16" x14ac:dyDescent="0.2">
      <c r="E1801" s="9"/>
      <c r="J1801"/>
    </row>
    <row r="1802" spans="1:16" x14ac:dyDescent="0.2">
      <c r="E1802" s="9"/>
      <c r="J1802"/>
    </row>
    <row r="1803" spans="1:16" x14ac:dyDescent="0.2">
      <c r="E1803" s="9"/>
      <c r="J1803"/>
    </row>
  </sheetData>
  <sheetProtection algorithmName="SHA-512" hashValue="RDRrzRLDwUd+HpXqiTq44qq2xc+40JzjC9zsEUnN/PyASJ6wopY8SoZxKAXtF8gUqzJBRDeXr1eQRhONr/7dBA==" saltValue="nwo3dzUjmRMc+b7MgsxDow==" spinCount="100000" sheet="1" objects="1" scenarios="1"/>
  <phoneticPr fontId="0" type="noConversion"/>
  <conditionalFormatting sqref="K2:K64">
    <cfRule type="duplicateValues" dxfId="4" priority="13" stopIfTrue="1"/>
  </conditionalFormatting>
  <conditionalFormatting sqref="K80:K238">
    <cfRule type="duplicateValues" dxfId="3" priority="16" stopIfTrue="1"/>
  </conditionalFormatting>
  <pageMargins left="0.75" right="0.75" top="1" bottom="1" header="0.5" footer="0.5"/>
  <pageSetup orientation="portrait" horizontalDpi="300" verticalDpi="300" r:id="rId1"/>
  <headerFooter alignWithMargins="0"/>
  <ignoredErrors>
    <ignoredError sqref="B2:B79 B88:B236 B239:B365 B237:B238 B369:B1799 B366:B36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426"/>
  <sheetViews>
    <sheetView workbookViewId="0">
      <selection activeCell="A2" sqref="A2"/>
    </sheetView>
  </sheetViews>
  <sheetFormatPr defaultRowHeight="12.75" x14ac:dyDescent="0.2"/>
  <cols>
    <col min="1" max="1" width="61" style="9" customWidth="1"/>
    <col min="2" max="2" width="17" style="9" customWidth="1"/>
    <col min="3" max="3" width="9.6640625" customWidth="1"/>
    <col min="4" max="4" width="72.83203125" customWidth="1"/>
    <col min="5" max="5" width="9.5" style="9" customWidth="1"/>
    <col min="6" max="6" width="29.1640625" customWidth="1"/>
    <col min="7" max="7" width="5.83203125" customWidth="1"/>
    <col min="8" max="11" width="12" customWidth="1"/>
    <col min="12" max="12" width="13" customWidth="1"/>
    <col min="13" max="13" width="15" customWidth="1"/>
  </cols>
  <sheetData>
    <row r="1" spans="1:11" x14ac:dyDescent="0.2">
      <c r="G1" s="1" t="s">
        <v>4384</v>
      </c>
      <c r="H1" s="13" t="str">
        <f>"YR"&amp;'Table 1'!B5</f>
        <v>YR2014Q3</v>
      </c>
      <c r="I1" s="13" t="str">
        <f>"YR"&amp;'Table 1'!C5</f>
        <v>YR2014Q4</v>
      </c>
      <c r="J1" s="13" t="str">
        <f>"YR"&amp;'Table 1'!D5</f>
        <v>YR2015Q1</v>
      </c>
      <c r="K1" s="13" t="str">
        <f>"YR"&amp;'Table 1'!E5</f>
        <v>YR2015Q2</v>
      </c>
    </row>
    <row r="2" spans="1:11" x14ac:dyDescent="0.2">
      <c r="A2" s="457" t="s">
        <v>2021</v>
      </c>
      <c r="B2" s="458" t="s">
        <v>2019</v>
      </c>
      <c r="C2" s="457" t="s">
        <v>2022</v>
      </c>
      <c r="D2" s="457" t="s">
        <v>14</v>
      </c>
      <c r="E2" s="458" t="s">
        <v>4324</v>
      </c>
      <c r="F2" s="459" t="s">
        <v>4383</v>
      </c>
      <c r="G2" s="9" t="s">
        <v>25</v>
      </c>
    </row>
    <row r="3" spans="1:11" x14ac:dyDescent="0.2">
      <c r="A3" s="101" t="str">
        <f>B3&amp;"_"&amp;C3&amp;"_"&amp;D3</f>
        <v>0001_T1_General Government</v>
      </c>
      <c r="B3" s="362" t="s">
        <v>2829</v>
      </c>
      <c r="C3" s="365" t="s">
        <v>2822</v>
      </c>
      <c r="D3" s="271" t="s">
        <v>27</v>
      </c>
      <c r="E3" s="460">
        <f>Readme!C$29</f>
        <v>0</v>
      </c>
      <c r="F3" s="280" t="s">
        <v>212</v>
      </c>
      <c r="G3" s="419">
        <v>6</v>
      </c>
      <c r="H3" s="626">
        <f>IF(ISNUMBER('Table 1'!B6),'Table 1'!B6,"")</f>
        <v>0</v>
      </c>
      <c r="I3" s="626">
        <f>IF(ISNUMBER('Table 1'!C6),'Table 1'!C6,"")</f>
        <v>0</v>
      </c>
      <c r="J3" s="626">
        <f>IF(ISNUMBER('Table 1'!D6),'Table 1'!D6,"")</f>
        <v>0</v>
      </c>
      <c r="K3" s="626">
        <f>IF(ISNUMBER('Table 1'!E6),'Table 1'!E6,"")</f>
        <v>0</v>
      </c>
    </row>
    <row r="4" spans="1:11" x14ac:dyDescent="0.2">
      <c r="A4" s="101" t="str">
        <f>B4&amp;"_"&amp;C4&amp;"_"&amp;".. "&amp;D4</f>
        <v>0002_T1_.. Short-term</v>
      </c>
      <c r="B4" s="362" t="s">
        <v>2830</v>
      </c>
      <c r="C4" s="365" t="s">
        <v>2822</v>
      </c>
      <c r="D4" s="272" t="s">
        <v>1</v>
      </c>
      <c r="E4" s="463">
        <f>E3</f>
        <v>0</v>
      </c>
      <c r="F4" s="279" t="s">
        <v>213</v>
      </c>
      <c r="G4">
        <f>G3</f>
        <v>6</v>
      </c>
      <c r="H4" s="626">
        <f>IF(ISNUMBER('Table 1'!B7),'Table 1'!B7,"")</f>
        <v>0</v>
      </c>
      <c r="I4" s="626">
        <f>IF(ISNUMBER('Table 1'!C7),'Table 1'!C7,"")</f>
        <v>0</v>
      </c>
      <c r="J4" s="626">
        <f>IF(ISNUMBER('Table 1'!D7),'Table 1'!D7,"")</f>
        <v>0</v>
      </c>
      <c r="K4" s="626">
        <f>IF(ISNUMBER('Table 1'!E7),'Table 1'!E7,"")</f>
        <v>0</v>
      </c>
    </row>
    <row r="5" spans="1:11" x14ac:dyDescent="0.2">
      <c r="A5" s="101" t="str">
        <f>B5&amp;"_"&amp;C5&amp;"_"&amp;".... "&amp;D5</f>
        <v>0003_T1_.... Currency and deposits 3/</v>
      </c>
      <c r="B5" s="362" t="s">
        <v>2831</v>
      </c>
      <c r="C5" s="365" t="s">
        <v>2822</v>
      </c>
      <c r="D5" s="273" t="s">
        <v>126</v>
      </c>
      <c r="E5" s="463">
        <f t="shared" ref="E5:E68" si="0">E4</f>
        <v>0</v>
      </c>
      <c r="F5" s="279" t="s">
        <v>214</v>
      </c>
      <c r="G5">
        <f t="shared" ref="G5:G68" si="1">G4</f>
        <v>6</v>
      </c>
      <c r="H5" s="626" t="str">
        <f>IF(ISNUMBER('Table 1'!B8),'Table 1'!B8,"")</f>
        <v/>
      </c>
      <c r="I5" s="626" t="str">
        <f>IF(ISNUMBER('Table 1'!C8),'Table 1'!C8,"")</f>
        <v/>
      </c>
      <c r="J5" s="626" t="str">
        <f>IF(ISNUMBER('Table 1'!D8),'Table 1'!D8,"")</f>
        <v/>
      </c>
      <c r="K5" s="626" t="str">
        <f>IF(ISNUMBER('Table 1'!E8),'Table 1'!E8,"")</f>
        <v/>
      </c>
    </row>
    <row r="6" spans="1:11" x14ac:dyDescent="0.2">
      <c r="A6" s="101" t="str">
        <f>B6&amp;"_"&amp;C6&amp;"_"&amp;".... "&amp;D6</f>
        <v>0004_T1_.... Debt securities</v>
      </c>
      <c r="B6" s="362" t="s">
        <v>2832</v>
      </c>
      <c r="C6" s="365" t="s">
        <v>2822</v>
      </c>
      <c r="D6" s="273" t="s">
        <v>37</v>
      </c>
      <c r="E6" s="463">
        <f t="shared" si="0"/>
        <v>0</v>
      </c>
      <c r="F6" s="279" t="s">
        <v>215</v>
      </c>
      <c r="G6">
        <f t="shared" si="1"/>
        <v>6</v>
      </c>
      <c r="H6" s="626" t="str">
        <f>IF(ISNUMBER('Table 1'!B9),'Table 1'!B9,"")</f>
        <v/>
      </c>
      <c r="I6" s="626" t="str">
        <f>IF(ISNUMBER('Table 1'!C9),'Table 1'!C9,"")</f>
        <v/>
      </c>
      <c r="J6" s="626" t="str">
        <f>IF(ISNUMBER('Table 1'!D9),'Table 1'!D9,"")</f>
        <v/>
      </c>
      <c r="K6" s="626" t="str">
        <f>IF(ISNUMBER('Table 1'!E9),'Table 1'!E9,"")</f>
        <v/>
      </c>
    </row>
    <row r="7" spans="1:11" x14ac:dyDescent="0.2">
      <c r="A7" s="101" t="str">
        <f>B7&amp;"_"&amp;C7&amp;"_"&amp;".... "&amp;D7</f>
        <v>0005_T1_.... Loans</v>
      </c>
      <c r="B7" s="362" t="s">
        <v>2833</v>
      </c>
      <c r="C7" s="365" t="s">
        <v>2822</v>
      </c>
      <c r="D7" s="273" t="s">
        <v>2</v>
      </c>
      <c r="E7" s="463">
        <f t="shared" si="0"/>
        <v>0</v>
      </c>
      <c r="F7" s="279" t="s">
        <v>216</v>
      </c>
      <c r="G7">
        <f t="shared" si="1"/>
        <v>6</v>
      </c>
      <c r="H7" s="626" t="str">
        <f>IF(ISNUMBER('Table 1'!B10),'Table 1'!B10,"")</f>
        <v/>
      </c>
      <c r="I7" s="626" t="str">
        <f>IF(ISNUMBER('Table 1'!C10),'Table 1'!C10,"")</f>
        <v/>
      </c>
      <c r="J7" s="626" t="str">
        <f>IF(ISNUMBER('Table 1'!D10),'Table 1'!D10,"")</f>
        <v/>
      </c>
      <c r="K7" s="626" t="str">
        <f>IF(ISNUMBER('Table 1'!E10),'Table 1'!E10,"")</f>
        <v/>
      </c>
    </row>
    <row r="8" spans="1:11" x14ac:dyDescent="0.2">
      <c r="A8" s="101" t="str">
        <f>B8&amp;"_"&amp;C8&amp;"_"&amp;".... "&amp;D8</f>
        <v>0006_T1_.... Trade credit and advances</v>
      </c>
      <c r="B8" s="362" t="s">
        <v>2834</v>
      </c>
      <c r="C8" s="365" t="s">
        <v>2822</v>
      </c>
      <c r="D8" s="273" t="s">
        <v>38</v>
      </c>
      <c r="E8" s="463">
        <f t="shared" si="0"/>
        <v>0</v>
      </c>
      <c r="F8" s="279" t="s">
        <v>217</v>
      </c>
      <c r="G8">
        <f t="shared" si="1"/>
        <v>6</v>
      </c>
      <c r="H8" s="626" t="str">
        <f>IF(ISNUMBER('Table 1'!B11),'Table 1'!B11,"")</f>
        <v/>
      </c>
      <c r="I8" s="626" t="str">
        <f>IF(ISNUMBER('Table 1'!C11),'Table 1'!C11,"")</f>
        <v/>
      </c>
      <c r="J8" s="626" t="str">
        <f>IF(ISNUMBER('Table 1'!D11),'Table 1'!D11,"")</f>
        <v/>
      </c>
      <c r="K8" s="626" t="str">
        <f>IF(ISNUMBER('Table 1'!E11),'Table 1'!E11,"")</f>
        <v/>
      </c>
    </row>
    <row r="9" spans="1:11" x14ac:dyDescent="0.2">
      <c r="A9" s="101" t="str">
        <f>B9&amp;"_"&amp;C9&amp;"_"&amp;".... "&amp;D9</f>
        <v>0007_T1_.... Other debt liabilities 4/ 5/</v>
      </c>
      <c r="B9" s="362" t="s">
        <v>2835</v>
      </c>
      <c r="C9" s="365" t="s">
        <v>2822</v>
      </c>
      <c r="D9" s="273" t="s">
        <v>127</v>
      </c>
      <c r="E9" s="463">
        <f t="shared" si="0"/>
        <v>0</v>
      </c>
      <c r="F9" s="279" t="s">
        <v>218</v>
      </c>
      <c r="G9">
        <f t="shared" si="1"/>
        <v>6</v>
      </c>
      <c r="H9" s="626" t="str">
        <f>IF(ISNUMBER('Table 1'!B12),'Table 1'!B12,"")</f>
        <v/>
      </c>
      <c r="I9" s="626" t="str">
        <f>IF(ISNUMBER('Table 1'!C12),'Table 1'!C12,"")</f>
        <v/>
      </c>
      <c r="J9" s="626" t="str">
        <f>IF(ISNUMBER('Table 1'!D12),'Table 1'!D12,"")</f>
        <v/>
      </c>
      <c r="K9" s="626" t="str">
        <f>IF(ISNUMBER('Table 1'!E12),'Table 1'!E12,"")</f>
        <v/>
      </c>
    </row>
    <row r="10" spans="1:11" x14ac:dyDescent="0.2">
      <c r="A10" s="101" t="str">
        <f>B10&amp;"_"&amp;C10&amp;"_"&amp;".. "&amp;D10</f>
        <v>0008_T1_.. Long-term</v>
      </c>
      <c r="B10" s="362" t="s">
        <v>2836</v>
      </c>
      <c r="C10" s="365" t="s">
        <v>2822</v>
      </c>
      <c r="D10" s="272" t="s">
        <v>3</v>
      </c>
      <c r="E10" s="463">
        <f t="shared" si="0"/>
        <v>0</v>
      </c>
      <c r="F10" s="279" t="s">
        <v>219</v>
      </c>
      <c r="G10">
        <f t="shared" si="1"/>
        <v>6</v>
      </c>
      <c r="H10" s="626">
        <f>IF(ISNUMBER('Table 1'!B13),'Table 1'!B13,"")</f>
        <v>0</v>
      </c>
      <c r="I10" s="626">
        <f>IF(ISNUMBER('Table 1'!C13),'Table 1'!C13,"")</f>
        <v>0</v>
      </c>
      <c r="J10" s="626">
        <f>IF(ISNUMBER('Table 1'!D13),'Table 1'!D13,"")</f>
        <v>0</v>
      </c>
      <c r="K10" s="626">
        <f>IF(ISNUMBER('Table 1'!E13),'Table 1'!E13,"")</f>
        <v>0</v>
      </c>
    </row>
    <row r="11" spans="1:11" x14ac:dyDescent="0.2">
      <c r="A11" s="101" t="str">
        <f t="shared" ref="A11:A16" si="2">B11&amp;"_"&amp;C11&amp;"_"&amp;".... "&amp;D11</f>
        <v>0009_T1_.... Special drawing rights (allocations) 6/</v>
      </c>
      <c r="B11" s="362" t="s">
        <v>2837</v>
      </c>
      <c r="C11" s="365" t="s">
        <v>2822</v>
      </c>
      <c r="D11" s="273" t="s">
        <v>4160</v>
      </c>
      <c r="E11" s="463">
        <f t="shared" si="0"/>
        <v>0</v>
      </c>
      <c r="F11" s="279" t="s">
        <v>220</v>
      </c>
      <c r="G11">
        <f t="shared" si="1"/>
        <v>6</v>
      </c>
      <c r="H11" s="626" t="str">
        <f>IF(ISNUMBER('Table 1'!B14),'Table 1'!B14,"")</f>
        <v/>
      </c>
      <c r="I11" s="626" t="str">
        <f>IF(ISNUMBER('Table 1'!C14),'Table 1'!C14,"")</f>
        <v/>
      </c>
      <c r="J11" s="626" t="str">
        <f>IF(ISNUMBER('Table 1'!D14),'Table 1'!D14,"")</f>
        <v/>
      </c>
      <c r="K11" s="626" t="str">
        <f>IF(ISNUMBER('Table 1'!E14),'Table 1'!E14,"")</f>
        <v/>
      </c>
    </row>
    <row r="12" spans="1:11" x14ac:dyDescent="0.2">
      <c r="A12" s="101" t="str">
        <f t="shared" si="2"/>
        <v>0010_T1_.... Currency and deposits 3/</v>
      </c>
      <c r="B12" s="362" t="s">
        <v>2838</v>
      </c>
      <c r="C12" s="365" t="s">
        <v>2822</v>
      </c>
      <c r="D12" s="273" t="s">
        <v>126</v>
      </c>
      <c r="E12" s="463">
        <f t="shared" si="0"/>
        <v>0</v>
      </c>
      <c r="F12" s="279" t="s">
        <v>221</v>
      </c>
      <c r="G12">
        <f t="shared" si="1"/>
        <v>6</v>
      </c>
      <c r="H12" s="626" t="str">
        <f>IF(ISNUMBER('Table 1'!B15),'Table 1'!B15,"")</f>
        <v/>
      </c>
      <c r="I12" s="626" t="str">
        <f>IF(ISNUMBER('Table 1'!C15),'Table 1'!C15,"")</f>
        <v/>
      </c>
      <c r="J12" s="626" t="str">
        <f>IF(ISNUMBER('Table 1'!D15),'Table 1'!D15,"")</f>
        <v/>
      </c>
      <c r="K12" s="626" t="str">
        <f>IF(ISNUMBER('Table 1'!E15),'Table 1'!E15,"")</f>
        <v/>
      </c>
    </row>
    <row r="13" spans="1:11" x14ac:dyDescent="0.2">
      <c r="A13" s="101" t="str">
        <f t="shared" si="2"/>
        <v>0011_T1_.... Debt securities</v>
      </c>
      <c r="B13" s="362" t="s">
        <v>2839</v>
      </c>
      <c r="C13" s="365" t="s">
        <v>2822</v>
      </c>
      <c r="D13" s="273" t="s">
        <v>37</v>
      </c>
      <c r="E13" s="463">
        <f t="shared" si="0"/>
        <v>0</v>
      </c>
      <c r="F13" s="279" t="s">
        <v>222</v>
      </c>
      <c r="G13">
        <f t="shared" si="1"/>
        <v>6</v>
      </c>
      <c r="H13" s="626" t="str">
        <f>IF(ISNUMBER('Table 1'!B16),'Table 1'!B16,"")</f>
        <v/>
      </c>
      <c r="I13" s="626" t="str">
        <f>IF(ISNUMBER('Table 1'!C16),'Table 1'!C16,"")</f>
        <v/>
      </c>
      <c r="J13" s="626" t="str">
        <f>IF(ISNUMBER('Table 1'!D16),'Table 1'!D16,"")</f>
        <v/>
      </c>
      <c r="K13" s="626" t="str">
        <f>IF(ISNUMBER('Table 1'!E16),'Table 1'!E16,"")</f>
        <v/>
      </c>
    </row>
    <row r="14" spans="1:11" x14ac:dyDescent="0.2">
      <c r="A14" s="101" t="str">
        <f t="shared" si="2"/>
        <v>0012_T1_.... Loans</v>
      </c>
      <c r="B14" s="362" t="s">
        <v>2840</v>
      </c>
      <c r="C14" s="365" t="s">
        <v>2822</v>
      </c>
      <c r="D14" s="273" t="s">
        <v>2</v>
      </c>
      <c r="E14" s="463">
        <f t="shared" si="0"/>
        <v>0</v>
      </c>
      <c r="F14" s="279" t="s">
        <v>223</v>
      </c>
      <c r="G14">
        <f t="shared" si="1"/>
        <v>6</v>
      </c>
      <c r="H14" s="626" t="str">
        <f>IF(ISNUMBER('Table 1'!B17),'Table 1'!B17,"")</f>
        <v/>
      </c>
      <c r="I14" s="626" t="str">
        <f>IF(ISNUMBER('Table 1'!C17),'Table 1'!C17,"")</f>
        <v/>
      </c>
      <c r="J14" s="626" t="str">
        <f>IF(ISNUMBER('Table 1'!D17),'Table 1'!D17,"")</f>
        <v/>
      </c>
      <c r="K14" s="626" t="str">
        <f>IF(ISNUMBER('Table 1'!E17),'Table 1'!E17,"")</f>
        <v/>
      </c>
    </row>
    <row r="15" spans="1:11" x14ac:dyDescent="0.2">
      <c r="A15" s="101" t="str">
        <f t="shared" si="2"/>
        <v>0013_T1_.... Trade credit and advances</v>
      </c>
      <c r="B15" s="362" t="s">
        <v>2841</v>
      </c>
      <c r="C15" s="365" t="s">
        <v>2822</v>
      </c>
      <c r="D15" s="273" t="s">
        <v>38</v>
      </c>
      <c r="E15" s="463">
        <f t="shared" si="0"/>
        <v>0</v>
      </c>
      <c r="F15" s="279" t="s">
        <v>224</v>
      </c>
      <c r="G15">
        <f t="shared" si="1"/>
        <v>6</v>
      </c>
      <c r="H15" s="626" t="str">
        <f>IF(ISNUMBER('Table 1'!B18),'Table 1'!B18,"")</f>
        <v/>
      </c>
      <c r="I15" s="626" t="str">
        <f>IF(ISNUMBER('Table 1'!C18),'Table 1'!C18,"")</f>
        <v/>
      </c>
      <c r="J15" s="626" t="str">
        <f>IF(ISNUMBER('Table 1'!D18),'Table 1'!D18,"")</f>
        <v/>
      </c>
      <c r="K15" s="626" t="str">
        <f>IF(ISNUMBER('Table 1'!E18),'Table 1'!E18,"")</f>
        <v/>
      </c>
    </row>
    <row r="16" spans="1:11" x14ac:dyDescent="0.2">
      <c r="A16" s="101" t="str">
        <f t="shared" si="2"/>
        <v>0014_T1_.... Other debt liabilities 4/</v>
      </c>
      <c r="B16" s="362" t="s">
        <v>2842</v>
      </c>
      <c r="C16" s="365" t="s">
        <v>2822</v>
      </c>
      <c r="D16" s="273" t="s">
        <v>128</v>
      </c>
      <c r="E16" s="463">
        <f t="shared" si="0"/>
        <v>0</v>
      </c>
      <c r="F16" s="279" t="s">
        <v>225</v>
      </c>
      <c r="G16">
        <f t="shared" si="1"/>
        <v>6</v>
      </c>
      <c r="H16" s="626" t="str">
        <f>IF(ISNUMBER('Table 1'!B19),'Table 1'!B19,"")</f>
        <v/>
      </c>
      <c r="I16" s="626" t="str">
        <f>IF(ISNUMBER('Table 1'!C19),'Table 1'!C19,"")</f>
        <v/>
      </c>
      <c r="J16" s="626" t="str">
        <f>IF(ISNUMBER('Table 1'!D19),'Table 1'!D19,"")</f>
        <v/>
      </c>
      <c r="K16" s="626" t="str">
        <f>IF(ISNUMBER('Table 1'!E19),'Table 1'!E19,"")</f>
        <v/>
      </c>
    </row>
    <row r="17" spans="1:11" x14ac:dyDescent="0.2">
      <c r="A17" s="101" t="str">
        <f>B17&amp;"_"&amp;C17&amp;"_"&amp;D17</f>
        <v>0015_T1_Central Bank</v>
      </c>
      <c r="B17" s="362" t="s">
        <v>2843</v>
      </c>
      <c r="C17" s="365" t="s">
        <v>2822</v>
      </c>
      <c r="D17" s="271" t="s">
        <v>55</v>
      </c>
      <c r="E17" s="463">
        <f t="shared" si="0"/>
        <v>0</v>
      </c>
      <c r="F17" s="280" t="s">
        <v>226</v>
      </c>
      <c r="G17">
        <f t="shared" si="1"/>
        <v>6</v>
      </c>
      <c r="H17" s="626">
        <f>IF(ISNUMBER('Table 1'!B20),'Table 1'!B20,"")</f>
        <v>0</v>
      </c>
      <c r="I17" s="626">
        <f>IF(ISNUMBER('Table 1'!C20),'Table 1'!C20,"")</f>
        <v>0</v>
      </c>
      <c r="J17" s="626">
        <f>IF(ISNUMBER('Table 1'!D20),'Table 1'!D20,"")</f>
        <v>0</v>
      </c>
      <c r="K17" s="626">
        <f>IF(ISNUMBER('Table 1'!E20),'Table 1'!E20,"")</f>
        <v>0</v>
      </c>
    </row>
    <row r="18" spans="1:11" x14ac:dyDescent="0.2">
      <c r="A18" s="101" t="str">
        <f>B18&amp;"_"&amp;C18&amp;"_"&amp;".. "&amp;D18</f>
        <v>0016_T1_.. Short-term</v>
      </c>
      <c r="B18" s="362" t="s">
        <v>2844</v>
      </c>
      <c r="C18" s="365" t="s">
        <v>2822</v>
      </c>
      <c r="D18" s="272" t="s">
        <v>1</v>
      </c>
      <c r="E18" s="463">
        <f t="shared" si="0"/>
        <v>0</v>
      </c>
      <c r="F18" s="279" t="s">
        <v>227</v>
      </c>
      <c r="G18">
        <f t="shared" si="1"/>
        <v>6</v>
      </c>
      <c r="H18" s="626">
        <f>IF(ISNUMBER('Table 1'!B21),'Table 1'!B21,"")</f>
        <v>0</v>
      </c>
      <c r="I18" s="626">
        <f>IF(ISNUMBER('Table 1'!C21),'Table 1'!C21,"")</f>
        <v>0</v>
      </c>
      <c r="J18" s="626">
        <f>IF(ISNUMBER('Table 1'!D21),'Table 1'!D21,"")</f>
        <v>0</v>
      </c>
      <c r="K18" s="626">
        <f>IF(ISNUMBER('Table 1'!E21),'Table 1'!E21,"")</f>
        <v>0</v>
      </c>
    </row>
    <row r="19" spans="1:11" x14ac:dyDescent="0.2">
      <c r="A19" s="101" t="str">
        <f>B19&amp;"_"&amp;C19&amp;"_"&amp;".... "&amp;D19</f>
        <v>0017_T1_.... Currency and deposits 3/</v>
      </c>
      <c r="B19" s="362" t="s">
        <v>2845</v>
      </c>
      <c r="C19" s="365" t="s">
        <v>2822</v>
      </c>
      <c r="D19" s="273" t="s">
        <v>126</v>
      </c>
      <c r="E19" s="463">
        <f t="shared" si="0"/>
        <v>0</v>
      </c>
      <c r="F19" s="279" t="s">
        <v>228</v>
      </c>
      <c r="G19">
        <f t="shared" si="1"/>
        <v>6</v>
      </c>
      <c r="H19" s="626" t="str">
        <f>IF(ISNUMBER('Table 1'!B22),'Table 1'!B22,"")</f>
        <v/>
      </c>
      <c r="I19" s="626" t="str">
        <f>IF(ISNUMBER('Table 1'!C22),'Table 1'!C22,"")</f>
        <v/>
      </c>
      <c r="J19" s="626" t="str">
        <f>IF(ISNUMBER('Table 1'!D22),'Table 1'!D22,"")</f>
        <v/>
      </c>
      <c r="K19" s="626" t="str">
        <f>IF(ISNUMBER('Table 1'!E22),'Table 1'!E22,"")</f>
        <v/>
      </c>
    </row>
    <row r="20" spans="1:11" x14ac:dyDescent="0.2">
      <c r="A20" s="101" t="str">
        <f>B20&amp;"_"&amp;C20&amp;"_"&amp;".... "&amp;D20</f>
        <v>0018_T1_.... Debt securities</v>
      </c>
      <c r="B20" s="362" t="s">
        <v>2846</v>
      </c>
      <c r="C20" s="365" t="s">
        <v>2822</v>
      </c>
      <c r="D20" s="273" t="s">
        <v>37</v>
      </c>
      <c r="E20" s="463">
        <f t="shared" si="0"/>
        <v>0</v>
      </c>
      <c r="F20" s="279" t="s">
        <v>229</v>
      </c>
      <c r="G20">
        <f t="shared" si="1"/>
        <v>6</v>
      </c>
      <c r="H20" s="626" t="str">
        <f>IF(ISNUMBER('Table 1'!B23),'Table 1'!B23,"")</f>
        <v/>
      </c>
      <c r="I20" s="626" t="str">
        <f>IF(ISNUMBER('Table 1'!C23),'Table 1'!C23,"")</f>
        <v/>
      </c>
      <c r="J20" s="626" t="str">
        <f>IF(ISNUMBER('Table 1'!D23),'Table 1'!D23,"")</f>
        <v/>
      </c>
      <c r="K20" s="626" t="str">
        <f>IF(ISNUMBER('Table 1'!E23),'Table 1'!E23,"")</f>
        <v/>
      </c>
    </row>
    <row r="21" spans="1:11" x14ac:dyDescent="0.2">
      <c r="A21" s="101" t="str">
        <f>B21&amp;"_"&amp;C21&amp;"_"&amp;".... "&amp;D21</f>
        <v>0019_T1_.... Loans</v>
      </c>
      <c r="B21" s="362" t="s">
        <v>2847</v>
      </c>
      <c r="C21" s="365" t="s">
        <v>2822</v>
      </c>
      <c r="D21" s="273" t="s">
        <v>2</v>
      </c>
      <c r="E21" s="463">
        <f t="shared" si="0"/>
        <v>0</v>
      </c>
      <c r="F21" s="279" t="s">
        <v>230</v>
      </c>
      <c r="G21">
        <f t="shared" si="1"/>
        <v>6</v>
      </c>
      <c r="H21" s="626" t="str">
        <f>IF(ISNUMBER('Table 1'!B24),'Table 1'!B24,"")</f>
        <v/>
      </c>
      <c r="I21" s="626" t="str">
        <f>IF(ISNUMBER('Table 1'!C24),'Table 1'!C24,"")</f>
        <v/>
      </c>
      <c r="J21" s="626" t="str">
        <f>IF(ISNUMBER('Table 1'!D24),'Table 1'!D24,"")</f>
        <v/>
      </c>
      <c r="K21" s="626" t="str">
        <f>IF(ISNUMBER('Table 1'!E24),'Table 1'!E24,"")</f>
        <v/>
      </c>
    </row>
    <row r="22" spans="1:11" x14ac:dyDescent="0.2">
      <c r="A22" s="101" t="str">
        <f>B22&amp;"_"&amp;C22&amp;"_"&amp;".... "&amp;D22</f>
        <v>0020_T1_.... Trade credit and advances</v>
      </c>
      <c r="B22" s="362" t="s">
        <v>2848</v>
      </c>
      <c r="C22" s="365" t="s">
        <v>2822</v>
      </c>
      <c r="D22" s="273" t="s">
        <v>38</v>
      </c>
      <c r="E22" s="463">
        <f t="shared" si="0"/>
        <v>0</v>
      </c>
      <c r="F22" s="279" t="s">
        <v>231</v>
      </c>
      <c r="G22">
        <f t="shared" si="1"/>
        <v>6</v>
      </c>
      <c r="H22" s="626" t="str">
        <f>IF(ISNUMBER('Table 1'!B25),'Table 1'!B25,"")</f>
        <v/>
      </c>
      <c r="I22" s="626" t="str">
        <f>IF(ISNUMBER('Table 1'!C25),'Table 1'!C25,"")</f>
        <v/>
      </c>
      <c r="J22" s="626" t="str">
        <f>IF(ISNUMBER('Table 1'!D25),'Table 1'!D25,"")</f>
        <v/>
      </c>
      <c r="K22" s="626" t="str">
        <f>IF(ISNUMBER('Table 1'!E25),'Table 1'!E25,"")</f>
        <v/>
      </c>
    </row>
    <row r="23" spans="1:11" x14ac:dyDescent="0.2">
      <c r="A23" s="101" t="str">
        <f>B23&amp;"_"&amp;C23&amp;"_"&amp;".... "&amp;D23</f>
        <v>0021_T1_.... Other debt liabilities 4/ 5/</v>
      </c>
      <c r="B23" s="362" t="s">
        <v>2849</v>
      </c>
      <c r="C23" s="365" t="s">
        <v>2822</v>
      </c>
      <c r="D23" s="273" t="s">
        <v>127</v>
      </c>
      <c r="E23" s="463">
        <f t="shared" si="0"/>
        <v>0</v>
      </c>
      <c r="F23" s="279" t="s">
        <v>232</v>
      </c>
      <c r="G23">
        <f t="shared" si="1"/>
        <v>6</v>
      </c>
      <c r="H23" s="626" t="str">
        <f>IF(ISNUMBER('Table 1'!B26),'Table 1'!B26,"")</f>
        <v/>
      </c>
      <c r="I23" s="626" t="str">
        <f>IF(ISNUMBER('Table 1'!C26),'Table 1'!C26,"")</f>
        <v/>
      </c>
      <c r="J23" s="626" t="str">
        <f>IF(ISNUMBER('Table 1'!D26),'Table 1'!D26,"")</f>
        <v/>
      </c>
      <c r="K23" s="626" t="str">
        <f>IF(ISNUMBER('Table 1'!E26),'Table 1'!E26,"")</f>
        <v/>
      </c>
    </row>
    <row r="24" spans="1:11" x14ac:dyDescent="0.2">
      <c r="A24" s="101" t="str">
        <f>B24&amp;"_"&amp;C24&amp;"_"&amp;".. "&amp;D24</f>
        <v>0022_T1_.. Long-term</v>
      </c>
      <c r="B24" s="362" t="s">
        <v>2850</v>
      </c>
      <c r="C24" s="365" t="s">
        <v>2822</v>
      </c>
      <c r="D24" s="272" t="s">
        <v>3</v>
      </c>
      <c r="E24" s="463">
        <f t="shared" si="0"/>
        <v>0</v>
      </c>
      <c r="F24" s="279" t="s">
        <v>233</v>
      </c>
      <c r="G24">
        <f t="shared" si="1"/>
        <v>6</v>
      </c>
      <c r="H24" s="626">
        <f>IF(ISNUMBER('Table 1'!B27),'Table 1'!B27,"")</f>
        <v>0</v>
      </c>
      <c r="I24" s="626">
        <f>IF(ISNUMBER('Table 1'!C27),'Table 1'!C27,"")</f>
        <v>0</v>
      </c>
      <c r="J24" s="626">
        <f>IF(ISNUMBER('Table 1'!D27),'Table 1'!D27,"")</f>
        <v>0</v>
      </c>
      <c r="K24" s="626">
        <f>IF(ISNUMBER('Table 1'!E27),'Table 1'!E27,"")</f>
        <v>0</v>
      </c>
    </row>
    <row r="25" spans="1:11" x14ac:dyDescent="0.2">
      <c r="A25" s="101" t="str">
        <f t="shared" ref="A25:A30" si="3">B25&amp;"_"&amp;C25&amp;"_"&amp;".... "&amp;D25</f>
        <v>0023_T1_.... Special drawing rights (allocations) 6/</v>
      </c>
      <c r="B25" s="362" t="s">
        <v>2851</v>
      </c>
      <c r="C25" s="365" t="s">
        <v>2822</v>
      </c>
      <c r="D25" s="273" t="s">
        <v>4160</v>
      </c>
      <c r="E25" s="463">
        <f t="shared" si="0"/>
        <v>0</v>
      </c>
      <c r="F25" s="279" t="s">
        <v>234</v>
      </c>
      <c r="G25">
        <f t="shared" si="1"/>
        <v>6</v>
      </c>
      <c r="H25" s="626" t="str">
        <f>IF(ISNUMBER('Table 1'!B28),'Table 1'!B28,"")</f>
        <v/>
      </c>
      <c r="I25" s="626" t="str">
        <f>IF(ISNUMBER('Table 1'!C28),'Table 1'!C28,"")</f>
        <v/>
      </c>
      <c r="J25" s="626" t="str">
        <f>IF(ISNUMBER('Table 1'!D28),'Table 1'!D28,"")</f>
        <v/>
      </c>
      <c r="K25" s="626" t="str">
        <f>IF(ISNUMBER('Table 1'!E28),'Table 1'!E28,"")</f>
        <v/>
      </c>
    </row>
    <row r="26" spans="1:11" x14ac:dyDescent="0.2">
      <c r="A26" s="101" t="str">
        <f t="shared" si="3"/>
        <v>0024_T1_.... Currency and deposits 3/</v>
      </c>
      <c r="B26" s="362" t="s">
        <v>2852</v>
      </c>
      <c r="C26" s="365" t="s">
        <v>2822</v>
      </c>
      <c r="D26" s="273" t="s">
        <v>126</v>
      </c>
      <c r="E26" s="463">
        <f t="shared" si="0"/>
        <v>0</v>
      </c>
      <c r="F26" s="279" t="s">
        <v>235</v>
      </c>
      <c r="G26">
        <f t="shared" si="1"/>
        <v>6</v>
      </c>
      <c r="H26" s="626" t="str">
        <f>IF(ISNUMBER('Table 1'!B29),'Table 1'!B29,"")</f>
        <v/>
      </c>
      <c r="I26" s="626" t="str">
        <f>IF(ISNUMBER('Table 1'!C29),'Table 1'!C29,"")</f>
        <v/>
      </c>
      <c r="J26" s="626" t="str">
        <f>IF(ISNUMBER('Table 1'!D29),'Table 1'!D29,"")</f>
        <v/>
      </c>
      <c r="K26" s="626" t="str">
        <f>IF(ISNUMBER('Table 1'!E29),'Table 1'!E29,"")</f>
        <v/>
      </c>
    </row>
    <row r="27" spans="1:11" x14ac:dyDescent="0.2">
      <c r="A27" s="101" t="str">
        <f t="shared" si="3"/>
        <v>0025_T1_.... Debt securities</v>
      </c>
      <c r="B27" s="362" t="s">
        <v>2853</v>
      </c>
      <c r="C27" s="365" t="s">
        <v>2822</v>
      </c>
      <c r="D27" s="273" t="s">
        <v>37</v>
      </c>
      <c r="E27" s="463">
        <f t="shared" si="0"/>
        <v>0</v>
      </c>
      <c r="F27" s="279" t="s">
        <v>236</v>
      </c>
      <c r="G27">
        <f t="shared" si="1"/>
        <v>6</v>
      </c>
      <c r="H27" s="626" t="str">
        <f>IF(ISNUMBER('Table 1'!B30),'Table 1'!B30,"")</f>
        <v/>
      </c>
      <c r="I27" s="626" t="str">
        <f>IF(ISNUMBER('Table 1'!C30),'Table 1'!C30,"")</f>
        <v/>
      </c>
      <c r="J27" s="626" t="str">
        <f>IF(ISNUMBER('Table 1'!D30),'Table 1'!D30,"")</f>
        <v/>
      </c>
      <c r="K27" s="626" t="str">
        <f>IF(ISNUMBER('Table 1'!E30),'Table 1'!E30,"")</f>
        <v/>
      </c>
    </row>
    <row r="28" spans="1:11" x14ac:dyDescent="0.2">
      <c r="A28" s="101" t="str">
        <f t="shared" si="3"/>
        <v>0026_T1_.... Loans</v>
      </c>
      <c r="B28" s="362" t="s">
        <v>2854</v>
      </c>
      <c r="C28" s="365" t="s">
        <v>2822</v>
      </c>
      <c r="D28" s="273" t="s">
        <v>2</v>
      </c>
      <c r="E28" s="463">
        <f t="shared" si="0"/>
        <v>0</v>
      </c>
      <c r="F28" s="279" t="s">
        <v>237</v>
      </c>
      <c r="G28">
        <f t="shared" si="1"/>
        <v>6</v>
      </c>
      <c r="H28" s="626" t="str">
        <f>IF(ISNUMBER('Table 1'!B31),'Table 1'!B31,"")</f>
        <v/>
      </c>
      <c r="I28" s="626" t="str">
        <f>IF(ISNUMBER('Table 1'!C31),'Table 1'!C31,"")</f>
        <v/>
      </c>
      <c r="J28" s="626" t="str">
        <f>IF(ISNUMBER('Table 1'!D31),'Table 1'!D31,"")</f>
        <v/>
      </c>
      <c r="K28" s="626" t="str">
        <f>IF(ISNUMBER('Table 1'!E31),'Table 1'!E31,"")</f>
        <v/>
      </c>
    </row>
    <row r="29" spans="1:11" x14ac:dyDescent="0.2">
      <c r="A29" s="101" t="str">
        <f t="shared" si="3"/>
        <v>0027_T1_.... Trade credit and advances</v>
      </c>
      <c r="B29" s="362" t="s">
        <v>2855</v>
      </c>
      <c r="C29" s="365" t="s">
        <v>2822</v>
      </c>
      <c r="D29" s="273" t="s">
        <v>38</v>
      </c>
      <c r="E29" s="463">
        <f t="shared" si="0"/>
        <v>0</v>
      </c>
      <c r="F29" s="279" t="s">
        <v>238</v>
      </c>
      <c r="G29">
        <f t="shared" si="1"/>
        <v>6</v>
      </c>
      <c r="H29" s="626" t="str">
        <f>IF(ISNUMBER('Table 1'!B32),'Table 1'!B32,"")</f>
        <v/>
      </c>
      <c r="I29" s="626" t="str">
        <f>IF(ISNUMBER('Table 1'!C32),'Table 1'!C32,"")</f>
        <v/>
      </c>
      <c r="J29" s="626" t="str">
        <f>IF(ISNUMBER('Table 1'!D32),'Table 1'!D32,"")</f>
        <v/>
      </c>
      <c r="K29" s="626" t="str">
        <f>IF(ISNUMBER('Table 1'!E32),'Table 1'!E32,"")</f>
        <v/>
      </c>
    </row>
    <row r="30" spans="1:11" x14ac:dyDescent="0.2">
      <c r="A30" s="101" t="str">
        <f t="shared" si="3"/>
        <v>0028_T1_.... Other debt liabilities 4/</v>
      </c>
      <c r="B30" s="362" t="s">
        <v>2856</v>
      </c>
      <c r="C30" s="365" t="s">
        <v>2822</v>
      </c>
      <c r="D30" s="273" t="s">
        <v>128</v>
      </c>
      <c r="E30" s="463">
        <f t="shared" si="0"/>
        <v>0</v>
      </c>
      <c r="F30" s="279" t="s">
        <v>239</v>
      </c>
      <c r="G30">
        <f t="shared" si="1"/>
        <v>6</v>
      </c>
      <c r="H30" s="626" t="str">
        <f>IF(ISNUMBER('Table 1'!B33),'Table 1'!B33,"")</f>
        <v/>
      </c>
      <c r="I30" s="626" t="str">
        <f>IF(ISNUMBER('Table 1'!C33),'Table 1'!C33,"")</f>
        <v/>
      </c>
      <c r="J30" s="626" t="str">
        <f>IF(ISNUMBER('Table 1'!D33),'Table 1'!D33,"")</f>
        <v/>
      </c>
      <c r="K30" s="626" t="str">
        <f>IF(ISNUMBER('Table 1'!E33),'Table 1'!E33,"")</f>
        <v/>
      </c>
    </row>
    <row r="31" spans="1:11" x14ac:dyDescent="0.2">
      <c r="A31" s="101" t="str">
        <f>B31&amp;"_"&amp;C31&amp;"_"&amp;D31</f>
        <v>0029_T1_Deposit-Taking Corporations, except the Central Bank</v>
      </c>
      <c r="B31" s="362" t="s">
        <v>2857</v>
      </c>
      <c r="C31" s="365" t="s">
        <v>2822</v>
      </c>
      <c r="D31" s="271" t="s">
        <v>56</v>
      </c>
      <c r="E31" s="463">
        <f t="shared" si="0"/>
        <v>0</v>
      </c>
      <c r="F31" s="280" t="s">
        <v>240</v>
      </c>
      <c r="G31">
        <f t="shared" si="1"/>
        <v>6</v>
      </c>
      <c r="H31" s="626">
        <f>IF(ISNUMBER('Table 1'!B34),'Table 1'!B34,"")</f>
        <v>0</v>
      </c>
      <c r="I31" s="626">
        <f>IF(ISNUMBER('Table 1'!C34),'Table 1'!C34,"")</f>
        <v>0</v>
      </c>
      <c r="J31" s="626">
        <f>IF(ISNUMBER('Table 1'!D34),'Table 1'!D34,"")</f>
        <v>0</v>
      </c>
      <c r="K31" s="626">
        <f>IF(ISNUMBER('Table 1'!E34),'Table 1'!E34,"")</f>
        <v>0</v>
      </c>
    </row>
    <row r="32" spans="1:11" x14ac:dyDescent="0.2">
      <c r="A32" s="101" t="str">
        <f>B32&amp;"_"&amp;C32&amp;"_"&amp;".. "&amp;D32</f>
        <v>0030_T1_.. Short-term</v>
      </c>
      <c r="B32" s="362" t="s">
        <v>2858</v>
      </c>
      <c r="C32" s="365" t="s">
        <v>2822</v>
      </c>
      <c r="D32" s="272" t="s">
        <v>1</v>
      </c>
      <c r="E32" s="463">
        <f t="shared" si="0"/>
        <v>0</v>
      </c>
      <c r="F32" s="279" t="s">
        <v>241</v>
      </c>
      <c r="G32">
        <f t="shared" si="1"/>
        <v>6</v>
      </c>
      <c r="H32" s="626">
        <f>IF(ISNUMBER('Table 1'!B35),'Table 1'!B35,"")</f>
        <v>0</v>
      </c>
      <c r="I32" s="626">
        <f>IF(ISNUMBER('Table 1'!C35),'Table 1'!C35,"")</f>
        <v>0</v>
      </c>
      <c r="J32" s="626">
        <f>IF(ISNUMBER('Table 1'!D35),'Table 1'!D35,"")</f>
        <v>0</v>
      </c>
      <c r="K32" s="626">
        <f>IF(ISNUMBER('Table 1'!E35),'Table 1'!E35,"")</f>
        <v>0</v>
      </c>
    </row>
    <row r="33" spans="1:11" x14ac:dyDescent="0.2">
      <c r="A33" s="101" t="str">
        <f>B33&amp;"_"&amp;C33&amp;"_"&amp;".... "&amp;D33</f>
        <v>0031_T1_.... Currency and deposits 3/</v>
      </c>
      <c r="B33" s="362" t="s">
        <v>2859</v>
      </c>
      <c r="C33" s="365" t="s">
        <v>2822</v>
      </c>
      <c r="D33" s="273" t="s">
        <v>126</v>
      </c>
      <c r="E33" s="463">
        <f t="shared" si="0"/>
        <v>0</v>
      </c>
      <c r="F33" s="279" t="s">
        <v>242</v>
      </c>
      <c r="G33">
        <f t="shared" si="1"/>
        <v>6</v>
      </c>
      <c r="H33" s="626" t="str">
        <f>IF(ISNUMBER('Table 1'!B36),'Table 1'!B36,"")</f>
        <v/>
      </c>
      <c r="I33" s="626" t="str">
        <f>IF(ISNUMBER('Table 1'!C36),'Table 1'!C36,"")</f>
        <v/>
      </c>
      <c r="J33" s="626" t="str">
        <f>IF(ISNUMBER('Table 1'!D36),'Table 1'!D36,"")</f>
        <v/>
      </c>
      <c r="K33" s="626" t="str">
        <f>IF(ISNUMBER('Table 1'!E36),'Table 1'!E36,"")</f>
        <v/>
      </c>
    </row>
    <row r="34" spans="1:11" x14ac:dyDescent="0.2">
      <c r="A34" s="101" t="str">
        <f>B34&amp;"_"&amp;C34&amp;"_"&amp;".... "&amp;D34</f>
        <v>0032_T1_.... Debt securities</v>
      </c>
      <c r="B34" s="362" t="s">
        <v>2860</v>
      </c>
      <c r="C34" s="365" t="s">
        <v>2822</v>
      </c>
      <c r="D34" s="273" t="s">
        <v>37</v>
      </c>
      <c r="E34" s="463">
        <f t="shared" si="0"/>
        <v>0</v>
      </c>
      <c r="F34" s="279" t="s">
        <v>243</v>
      </c>
      <c r="G34">
        <f t="shared" si="1"/>
        <v>6</v>
      </c>
      <c r="H34" s="626" t="str">
        <f>IF(ISNUMBER('Table 1'!B37),'Table 1'!B37,"")</f>
        <v/>
      </c>
      <c r="I34" s="626" t="str">
        <f>IF(ISNUMBER('Table 1'!C37),'Table 1'!C37,"")</f>
        <v/>
      </c>
      <c r="J34" s="626" t="str">
        <f>IF(ISNUMBER('Table 1'!D37),'Table 1'!D37,"")</f>
        <v/>
      </c>
      <c r="K34" s="626" t="str">
        <f>IF(ISNUMBER('Table 1'!E37),'Table 1'!E37,"")</f>
        <v/>
      </c>
    </row>
    <row r="35" spans="1:11" x14ac:dyDescent="0.2">
      <c r="A35" s="101" t="str">
        <f>B35&amp;"_"&amp;C35&amp;"_"&amp;".... "&amp;D35</f>
        <v>0033_T1_.... Loans</v>
      </c>
      <c r="B35" s="362" t="s">
        <v>2861</v>
      </c>
      <c r="C35" s="365" t="s">
        <v>2822</v>
      </c>
      <c r="D35" s="273" t="s">
        <v>2</v>
      </c>
      <c r="E35" s="463">
        <f t="shared" si="0"/>
        <v>0</v>
      </c>
      <c r="F35" s="279" t="s">
        <v>244</v>
      </c>
      <c r="G35">
        <f t="shared" si="1"/>
        <v>6</v>
      </c>
      <c r="H35" s="626" t="str">
        <f>IF(ISNUMBER('Table 1'!B38),'Table 1'!B38,"")</f>
        <v/>
      </c>
      <c r="I35" s="626" t="str">
        <f>IF(ISNUMBER('Table 1'!C38),'Table 1'!C38,"")</f>
        <v/>
      </c>
      <c r="J35" s="626" t="str">
        <f>IF(ISNUMBER('Table 1'!D38),'Table 1'!D38,"")</f>
        <v/>
      </c>
      <c r="K35" s="626" t="str">
        <f>IF(ISNUMBER('Table 1'!E38),'Table 1'!E38,"")</f>
        <v/>
      </c>
    </row>
    <row r="36" spans="1:11" x14ac:dyDescent="0.2">
      <c r="A36" s="101" t="str">
        <f>B36&amp;"_"&amp;C36&amp;"_"&amp;".... "&amp;D36</f>
        <v>0034_T1_.... Trade credit and advances</v>
      </c>
      <c r="B36" s="362" t="s">
        <v>2862</v>
      </c>
      <c r="C36" s="365" t="s">
        <v>2822</v>
      </c>
      <c r="D36" s="273" t="s">
        <v>38</v>
      </c>
      <c r="E36" s="463">
        <f t="shared" si="0"/>
        <v>0</v>
      </c>
      <c r="F36" s="279" t="s">
        <v>245</v>
      </c>
      <c r="G36">
        <f t="shared" si="1"/>
        <v>6</v>
      </c>
      <c r="H36" s="626" t="str">
        <f>IF(ISNUMBER('Table 1'!B39),'Table 1'!B39,"")</f>
        <v/>
      </c>
      <c r="I36" s="626" t="str">
        <f>IF(ISNUMBER('Table 1'!C39),'Table 1'!C39,"")</f>
        <v/>
      </c>
      <c r="J36" s="626" t="str">
        <f>IF(ISNUMBER('Table 1'!D39),'Table 1'!D39,"")</f>
        <v/>
      </c>
      <c r="K36" s="626" t="str">
        <f>IF(ISNUMBER('Table 1'!E39),'Table 1'!E39,"")</f>
        <v/>
      </c>
    </row>
    <row r="37" spans="1:11" x14ac:dyDescent="0.2">
      <c r="A37" s="101" t="str">
        <f>B37&amp;"_"&amp;C37&amp;"_"&amp;".... "&amp;D37</f>
        <v>0035_T1_.... Other debt liabilities 4/ 5/</v>
      </c>
      <c r="B37" s="362" t="s">
        <v>2863</v>
      </c>
      <c r="C37" s="365" t="s">
        <v>2822</v>
      </c>
      <c r="D37" s="273" t="s">
        <v>127</v>
      </c>
      <c r="E37" s="463">
        <f t="shared" si="0"/>
        <v>0</v>
      </c>
      <c r="F37" s="279" t="s">
        <v>246</v>
      </c>
      <c r="G37">
        <f t="shared" si="1"/>
        <v>6</v>
      </c>
      <c r="H37" s="626" t="str">
        <f>IF(ISNUMBER('Table 1'!B40),'Table 1'!B40,"")</f>
        <v/>
      </c>
      <c r="I37" s="626" t="str">
        <f>IF(ISNUMBER('Table 1'!C40),'Table 1'!C40,"")</f>
        <v/>
      </c>
      <c r="J37" s="626" t="str">
        <f>IF(ISNUMBER('Table 1'!D40),'Table 1'!D40,"")</f>
        <v/>
      </c>
      <c r="K37" s="626" t="str">
        <f>IF(ISNUMBER('Table 1'!E40),'Table 1'!E40,"")</f>
        <v/>
      </c>
    </row>
    <row r="38" spans="1:11" x14ac:dyDescent="0.2">
      <c r="A38" s="101" t="str">
        <f>B38&amp;"_"&amp;C38&amp;"_"&amp;".. "&amp;D38</f>
        <v>0036_T1_.. Long-term</v>
      </c>
      <c r="B38" s="362" t="s">
        <v>2864</v>
      </c>
      <c r="C38" s="365" t="s">
        <v>2822</v>
      </c>
      <c r="D38" s="272" t="s">
        <v>3</v>
      </c>
      <c r="E38" s="463">
        <f t="shared" si="0"/>
        <v>0</v>
      </c>
      <c r="F38" s="279" t="s">
        <v>247</v>
      </c>
      <c r="G38">
        <f t="shared" si="1"/>
        <v>6</v>
      </c>
      <c r="H38" s="626">
        <f>IF(ISNUMBER('Table 1'!B41),'Table 1'!B41,"")</f>
        <v>0</v>
      </c>
      <c r="I38" s="626">
        <f>IF(ISNUMBER('Table 1'!C41),'Table 1'!C41,"")</f>
        <v>0</v>
      </c>
      <c r="J38" s="626">
        <f>IF(ISNUMBER('Table 1'!D41),'Table 1'!D41,"")</f>
        <v>0</v>
      </c>
      <c r="K38" s="626">
        <f>IF(ISNUMBER('Table 1'!E41),'Table 1'!E41,"")</f>
        <v>0</v>
      </c>
    </row>
    <row r="39" spans="1:11" x14ac:dyDescent="0.2">
      <c r="A39" s="101" t="str">
        <f>B39&amp;"_"&amp;C39&amp;"_"&amp;".... "&amp;D39</f>
        <v>0037_T1_.... Currency and deposits 3/</v>
      </c>
      <c r="B39" s="362" t="s">
        <v>2865</v>
      </c>
      <c r="C39" s="365" t="s">
        <v>2822</v>
      </c>
      <c r="D39" s="273" t="s">
        <v>126</v>
      </c>
      <c r="E39" s="463">
        <f t="shared" si="0"/>
        <v>0</v>
      </c>
      <c r="F39" s="279" t="s">
        <v>248</v>
      </c>
      <c r="G39">
        <f t="shared" si="1"/>
        <v>6</v>
      </c>
      <c r="H39" s="626" t="str">
        <f>IF(ISNUMBER('Table 1'!B42),'Table 1'!B42,"")</f>
        <v/>
      </c>
      <c r="I39" s="626" t="str">
        <f>IF(ISNUMBER('Table 1'!C42),'Table 1'!C42,"")</f>
        <v/>
      </c>
      <c r="J39" s="626" t="str">
        <f>IF(ISNUMBER('Table 1'!D42),'Table 1'!D42,"")</f>
        <v/>
      </c>
      <c r="K39" s="626" t="str">
        <f>IF(ISNUMBER('Table 1'!E42),'Table 1'!E42,"")</f>
        <v/>
      </c>
    </row>
    <row r="40" spans="1:11" x14ac:dyDescent="0.2">
      <c r="A40" s="101" t="str">
        <f>B40&amp;"_"&amp;C40&amp;"_"&amp;".... "&amp;D40</f>
        <v>0038_T1_.... Debt securities</v>
      </c>
      <c r="B40" s="362" t="s">
        <v>2866</v>
      </c>
      <c r="C40" s="365" t="s">
        <v>2822</v>
      </c>
      <c r="D40" s="273" t="s">
        <v>37</v>
      </c>
      <c r="E40" s="463">
        <f t="shared" si="0"/>
        <v>0</v>
      </c>
      <c r="F40" s="279" t="s">
        <v>249</v>
      </c>
      <c r="G40">
        <f t="shared" si="1"/>
        <v>6</v>
      </c>
      <c r="H40" s="626" t="str">
        <f>IF(ISNUMBER('Table 1'!B43),'Table 1'!B43,"")</f>
        <v/>
      </c>
      <c r="I40" s="626" t="str">
        <f>IF(ISNUMBER('Table 1'!C43),'Table 1'!C43,"")</f>
        <v/>
      </c>
      <c r="J40" s="626" t="str">
        <f>IF(ISNUMBER('Table 1'!D43),'Table 1'!D43,"")</f>
        <v/>
      </c>
      <c r="K40" s="626" t="str">
        <f>IF(ISNUMBER('Table 1'!E43),'Table 1'!E43,"")</f>
        <v/>
      </c>
    </row>
    <row r="41" spans="1:11" x14ac:dyDescent="0.2">
      <c r="A41" s="101" t="str">
        <f>B41&amp;"_"&amp;C41&amp;"_"&amp;".... "&amp;D41</f>
        <v>0039_T1_.... Loans</v>
      </c>
      <c r="B41" s="362" t="s">
        <v>2867</v>
      </c>
      <c r="C41" s="365" t="s">
        <v>2822</v>
      </c>
      <c r="D41" s="273" t="s">
        <v>2</v>
      </c>
      <c r="E41" s="463">
        <f t="shared" si="0"/>
        <v>0</v>
      </c>
      <c r="F41" s="279" t="s">
        <v>250</v>
      </c>
      <c r="G41">
        <f t="shared" si="1"/>
        <v>6</v>
      </c>
      <c r="H41" s="626" t="str">
        <f>IF(ISNUMBER('Table 1'!B44),'Table 1'!B44,"")</f>
        <v/>
      </c>
      <c r="I41" s="626" t="str">
        <f>IF(ISNUMBER('Table 1'!C44),'Table 1'!C44,"")</f>
        <v/>
      </c>
      <c r="J41" s="626" t="str">
        <f>IF(ISNUMBER('Table 1'!D44),'Table 1'!D44,"")</f>
        <v/>
      </c>
      <c r="K41" s="626" t="str">
        <f>IF(ISNUMBER('Table 1'!E44),'Table 1'!E44,"")</f>
        <v/>
      </c>
    </row>
    <row r="42" spans="1:11" x14ac:dyDescent="0.2">
      <c r="A42" s="101" t="str">
        <f>B42&amp;"_"&amp;C42&amp;"_"&amp;".... "&amp;D42</f>
        <v>0040_T1_.... Trade credit and advances</v>
      </c>
      <c r="B42" s="362" t="s">
        <v>2868</v>
      </c>
      <c r="C42" s="365" t="s">
        <v>2822</v>
      </c>
      <c r="D42" s="273" t="s">
        <v>38</v>
      </c>
      <c r="E42" s="463">
        <f t="shared" si="0"/>
        <v>0</v>
      </c>
      <c r="F42" s="279" t="s">
        <v>251</v>
      </c>
      <c r="G42">
        <f t="shared" si="1"/>
        <v>6</v>
      </c>
      <c r="H42" s="626" t="str">
        <f>IF(ISNUMBER('Table 1'!B45),'Table 1'!B45,"")</f>
        <v/>
      </c>
      <c r="I42" s="626" t="str">
        <f>IF(ISNUMBER('Table 1'!C45),'Table 1'!C45,"")</f>
        <v/>
      </c>
      <c r="J42" s="626" t="str">
        <f>IF(ISNUMBER('Table 1'!D45),'Table 1'!D45,"")</f>
        <v/>
      </c>
      <c r="K42" s="626" t="str">
        <f>IF(ISNUMBER('Table 1'!E45),'Table 1'!E45,"")</f>
        <v/>
      </c>
    </row>
    <row r="43" spans="1:11" x14ac:dyDescent="0.2">
      <c r="A43" s="101" t="str">
        <f>B43&amp;"_"&amp;C43&amp;"_"&amp;".... "&amp;D43</f>
        <v>0041_T1_.... Other debt liabilities 4/</v>
      </c>
      <c r="B43" s="362" t="s">
        <v>2869</v>
      </c>
      <c r="C43" s="365" t="s">
        <v>2822</v>
      </c>
      <c r="D43" s="273" t="s">
        <v>128</v>
      </c>
      <c r="E43" s="463">
        <f t="shared" si="0"/>
        <v>0</v>
      </c>
      <c r="F43" s="279" t="s">
        <v>252</v>
      </c>
      <c r="G43">
        <f t="shared" si="1"/>
        <v>6</v>
      </c>
      <c r="H43" s="626" t="str">
        <f>IF(ISNUMBER('Table 1'!B46),'Table 1'!B46,"")</f>
        <v/>
      </c>
      <c r="I43" s="626" t="str">
        <f>IF(ISNUMBER('Table 1'!C46),'Table 1'!C46,"")</f>
        <v/>
      </c>
      <c r="J43" s="626" t="str">
        <f>IF(ISNUMBER('Table 1'!D46),'Table 1'!D46,"")</f>
        <v/>
      </c>
      <c r="K43" s="626" t="str">
        <f>IF(ISNUMBER('Table 1'!E46),'Table 1'!E46,"")</f>
        <v/>
      </c>
    </row>
    <row r="44" spans="1:11" x14ac:dyDescent="0.2">
      <c r="A44" s="101" t="str">
        <f>B44&amp;"_"&amp;C44&amp;"_"&amp;D44</f>
        <v>0042_T1_Other Sectors</v>
      </c>
      <c r="B44" s="362" t="s">
        <v>2870</v>
      </c>
      <c r="C44" s="365" t="s">
        <v>2822</v>
      </c>
      <c r="D44" s="271" t="s">
        <v>57</v>
      </c>
      <c r="E44" s="463">
        <f t="shared" si="0"/>
        <v>0</v>
      </c>
      <c r="F44" s="280" t="s">
        <v>253</v>
      </c>
      <c r="G44">
        <f t="shared" si="1"/>
        <v>6</v>
      </c>
      <c r="H44" s="626">
        <f>IF(ISNUMBER('Table 1'!B47),'Table 1'!B47,"")</f>
        <v>0</v>
      </c>
      <c r="I44" s="626">
        <f>IF(ISNUMBER('Table 1'!C47),'Table 1'!C47,"")</f>
        <v>0</v>
      </c>
      <c r="J44" s="626">
        <f>IF(ISNUMBER('Table 1'!D47),'Table 1'!D47,"")</f>
        <v>0</v>
      </c>
      <c r="K44" s="626">
        <f>IF(ISNUMBER('Table 1'!E47),'Table 1'!E47,"")</f>
        <v>0</v>
      </c>
    </row>
    <row r="45" spans="1:11" x14ac:dyDescent="0.2">
      <c r="A45" s="101" t="str">
        <f>B45&amp;"_"&amp;C45&amp;"_"&amp;".. "&amp;D45</f>
        <v>0043_T1_.. Short-term</v>
      </c>
      <c r="B45" s="362" t="s">
        <v>2871</v>
      </c>
      <c r="C45" s="365" t="s">
        <v>2822</v>
      </c>
      <c r="D45" s="272" t="s">
        <v>1</v>
      </c>
      <c r="E45" s="463">
        <f t="shared" si="0"/>
        <v>0</v>
      </c>
      <c r="F45" s="279" t="s">
        <v>254</v>
      </c>
      <c r="G45">
        <f t="shared" si="1"/>
        <v>6</v>
      </c>
      <c r="H45" s="626">
        <f>IF(ISNUMBER('Table 1'!B48),'Table 1'!B48,"")</f>
        <v>0</v>
      </c>
      <c r="I45" s="626">
        <f>IF(ISNUMBER('Table 1'!C48),'Table 1'!C48,"")</f>
        <v>0</v>
      </c>
      <c r="J45" s="626">
        <f>IF(ISNUMBER('Table 1'!D48),'Table 1'!D48,"")</f>
        <v>0</v>
      </c>
      <c r="K45" s="626">
        <f>IF(ISNUMBER('Table 1'!E48),'Table 1'!E48,"")</f>
        <v>0</v>
      </c>
    </row>
    <row r="46" spans="1:11" x14ac:dyDescent="0.2">
      <c r="A46" s="101" t="str">
        <f>B46&amp;"_"&amp;C46&amp;"_"&amp;".... "&amp;D46</f>
        <v>0044_T1_.... Currency and deposits 3/</v>
      </c>
      <c r="B46" s="362" t="s">
        <v>2872</v>
      </c>
      <c r="C46" s="365" t="s">
        <v>2822</v>
      </c>
      <c r="D46" s="273" t="s">
        <v>126</v>
      </c>
      <c r="E46" s="463">
        <f t="shared" si="0"/>
        <v>0</v>
      </c>
      <c r="F46" s="279" t="s">
        <v>255</v>
      </c>
      <c r="G46">
        <f t="shared" si="1"/>
        <v>6</v>
      </c>
      <c r="H46" s="626" t="str">
        <f>IF(ISNUMBER('Table 1'!B49),'Table 1'!B49,"")</f>
        <v/>
      </c>
      <c r="I46" s="626" t="str">
        <f>IF(ISNUMBER('Table 1'!C49),'Table 1'!C49,"")</f>
        <v/>
      </c>
      <c r="J46" s="626" t="str">
        <f>IF(ISNUMBER('Table 1'!D49),'Table 1'!D49,"")</f>
        <v/>
      </c>
      <c r="K46" s="626" t="str">
        <f>IF(ISNUMBER('Table 1'!E49),'Table 1'!E49,"")</f>
        <v/>
      </c>
    </row>
    <row r="47" spans="1:11" x14ac:dyDescent="0.2">
      <c r="A47" s="101" t="str">
        <f>B47&amp;"_"&amp;C47&amp;"_"&amp;".... "&amp;D47</f>
        <v>0045_T1_.... Debt securities</v>
      </c>
      <c r="B47" s="362" t="s">
        <v>2873</v>
      </c>
      <c r="C47" s="365" t="s">
        <v>2822</v>
      </c>
      <c r="D47" s="273" t="s">
        <v>37</v>
      </c>
      <c r="E47" s="463">
        <f t="shared" si="0"/>
        <v>0</v>
      </c>
      <c r="F47" s="279" t="s">
        <v>256</v>
      </c>
      <c r="G47">
        <f t="shared" si="1"/>
        <v>6</v>
      </c>
      <c r="H47" s="626" t="str">
        <f>IF(ISNUMBER('Table 1'!B50),'Table 1'!B50,"")</f>
        <v/>
      </c>
      <c r="I47" s="626" t="str">
        <f>IF(ISNUMBER('Table 1'!C50),'Table 1'!C50,"")</f>
        <v/>
      </c>
      <c r="J47" s="626" t="str">
        <f>IF(ISNUMBER('Table 1'!D50),'Table 1'!D50,"")</f>
        <v/>
      </c>
      <c r="K47" s="626" t="str">
        <f>IF(ISNUMBER('Table 1'!E50),'Table 1'!E50,"")</f>
        <v/>
      </c>
    </row>
    <row r="48" spans="1:11" x14ac:dyDescent="0.2">
      <c r="A48" s="101" t="str">
        <f>B48&amp;"_"&amp;C48&amp;"_"&amp;".... "&amp;D48</f>
        <v>0046_T1_.... Loans</v>
      </c>
      <c r="B48" s="362" t="s">
        <v>2874</v>
      </c>
      <c r="C48" s="365" t="s">
        <v>2822</v>
      </c>
      <c r="D48" s="273" t="s">
        <v>2</v>
      </c>
      <c r="E48" s="463">
        <f t="shared" si="0"/>
        <v>0</v>
      </c>
      <c r="F48" s="279" t="s">
        <v>257</v>
      </c>
      <c r="G48">
        <f t="shared" si="1"/>
        <v>6</v>
      </c>
      <c r="H48" s="626" t="str">
        <f>IF(ISNUMBER('Table 1'!B51),'Table 1'!B51,"")</f>
        <v/>
      </c>
      <c r="I48" s="626" t="str">
        <f>IF(ISNUMBER('Table 1'!C51),'Table 1'!C51,"")</f>
        <v/>
      </c>
      <c r="J48" s="626" t="str">
        <f>IF(ISNUMBER('Table 1'!D51),'Table 1'!D51,"")</f>
        <v/>
      </c>
      <c r="K48" s="626" t="str">
        <f>IF(ISNUMBER('Table 1'!E51),'Table 1'!E51,"")</f>
        <v/>
      </c>
    </row>
    <row r="49" spans="1:11" x14ac:dyDescent="0.2">
      <c r="A49" s="101" t="str">
        <f>B49&amp;"_"&amp;C49&amp;"_"&amp;".... "&amp;D49</f>
        <v>0047_T1_.... Trade credit and advances</v>
      </c>
      <c r="B49" s="362" t="s">
        <v>2875</v>
      </c>
      <c r="C49" s="365" t="s">
        <v>2822</v>
      </c>
      <c r="D49" s="273" t="s">
        <v>38</v>
      </c>
      <c r="E49" s="463">
        <f t="shared" si="0"/>
        <v>0</v>
      </c>
      <c r="F49" s="279" t="s">
        <v>258</v>
      </c>
      <c r="G49">
        <f t="shared" si="1"/>
        <v>6</v>
      </c>
      <c r="H49" s="626" t="str">
        <f>IF(ISNUMBER('Table 1'!B52),'Table 1'!B52,"")</f>
        <v/>
      </c>
      <c r="I49" s="626" t="str">
        <f>IF(ISNUMBER('Table 1'!C52),'Table 1'!C52,"")</f>
        <v/>
      </c>
      <c r="J49" s="626" t="str">
        <f>IF(ISNUMBER('Table 1'!D52),'Table 1'!D52,"")</f>
        <v/>
      </c>
      <c r="K49" s="626" t="str">
        <f>IF(ISNUMBER('Table 1'!E52),'Table 1'!E52,"")</f>
        <v/>
      </c>
    </row>
    <row r="50" spans="1:11" x14ac:dyDescent="0.2">
      <c r="A50" s="101" t="str">
        <f>B50&amp;"_"&amp;C50&amp;"_"&amp;".... "&amp;D50</f>
        <v>0048_T1_.... Other debt liabilities 4/ 5/</v>
      </c>
      <c r="B50" s="362" t="s">
        <v>2876</v>
      </c>
      <c r="C50" s="365" t="s">
        <v>2822</v>
      </c>
      <c r="D50" s="273" t="s">
        <v>127</v>
      </c>
      <c r="E50" s="463">
        <f t="shared" si="0"/>
        <v>0</v>
      </c>
      <c r="F50" s="279" t="s">
        <v>259</v>
      </c>
      <c r="G50">
        <f t="shared" si="1"/>
        <v>6</v>
      </c>
      <c r="H50" s="626" t="str">
        <f>IF(ISNUMBER('Table 1'!B53),'Table 1'!B53,"")</f>
        <v/>
      </c>
      <c r="I50" s="626" t="str">
        <f>IF(ISNUMBER('Table 1'!C53),'Table 1'!C53,"")</f>
        <v/>
      </c>
      <c r="J50" s="626" t="str">
        <f>IF(ISNUMBER('Table 1'!D53),'Table 1'!D53,"")</f>
        <v/>
      </c>
      <c r="K50" s="626" t="str">
        <f>IF(ISNUMBER('Table 1'!E53),'Table 1'!E53,"")</f>
        <v/>
      </c>
    </row>
    <row r="51" spans="1:11" x14ac:dyDescent="0.2">
      <c r="A51" s="101" t="str">
        <f>B51&amp;"_"&amp;C51&amp;"_"&amp;".. "&amp;D51</f>
        <v>0049_T1_.. Long-term</v>
      </c>
      <c r="B51" s="362" t="s">
        <v>2877</v>
      </c>
      <c r="C51" s="365" t="s">
        <v>2822</v>
      </c>
      <c r="D51" s="272" t="s">
        <v>3</v>
      </c>
      <c r="E51" s="463">
        <f t="shared" si="0"/>
        <v>0</v>
      </c>
      <c r="F51" s="279" t="s">
        <v>260</v>
      </c>
      <c r="G51">
        <f t="shared" si="1"/>
        <v>6</v>
      </c>
      <c r="H51" s="626">
        <f>IF(ISNUMBER('Table 1'!B54),'Table 1'!B54,"")</f>
        <v>0</v>
      </c>
      <c r="I51" s="626">
        <f>IF(ISNUMBER('Table 1'!C54),'Table 1'!C54,"")</f>
        <v>0</v>
      </c>
      <c r="J51" s="626">
        <f>IF(ISNUMBER('Table 1'!D54),'Table 1'!D54,"")</f>
        <v>0</v>
      </c>
      <c r="K51" s="626">
        <f>IF(ISNUMBER('Table 1'!E54),'Table 1'!E54,"")</f>
        <v>0</v>
      </c>
    </row>
    <row r="52" spans="1:11" x14ac:dyDescent="0.2">
      <c r="A52" s="101" t="str">
        <f>B52&amp;"_"&amp;C52&amp;"_"&amp;".... "&amp;D52</f>
        <v>0050_T1_.... Currency and deposits 3/</v>
      </c>
      <c r="B52" s="362" t="s">
        <v>2878</v>
      </c>
      <c r="C52" s="365" t="s">
        <v>2822</v>
      </c>
      <c r="D52" s="273" t="s">
        <v>126</v>
      </c>
      <c r="E52" s="463">
        <f t="shared" si="0"/>
        <v>0</v>
      </c>
      <c r="F52" s="279" t="s">
        <v>261</v>
      </c>
      <c r="G52">
        <f t="shared" si="1"/>
        <v>6</v>
      </c>
      <c r="H52" s="626" t="str">
        <f>IF(ISNUMBER('Table 1'!B55),'Table 1'!B55,"")</f>
        <v/>
      </c>
      <c r="I52" s="626" t="str">
        <f>IF(ISNUMBER('Table 1'!C55),'Table 1'!C55,"")</f>
        <v/>
      </c>
      <c r="J52" s="626" t="str">
        <f>IF(ISNUMBER('Table 1'!D55),'Table 1'!D55,"")</f>
        <v/>
      </c>
      <c r="K52" s="626" t="str">
        <f>IF(ISNUMBER('Table 1'!E55),'Table 1'!E55,"")</f>
        <v/>
      </c>
    </row>
    <row r="53" spans="1:11" x14ac:dyDescent="0.2">
      <c r="A53" s="101" t="str">
        <f>B53&amp;"_"&amp;C53&amp;"_"&amp;".... "&amp;D53</f>
        <v>0051_T1_.... Debt securities</v>
      </c>
      <c r="B53" s="362" t="s">
        <v>2879</v>
      </c>
      <c r="C53" s="365" t="s">
        <v>2822</v>
      </c>
      <c r="D53" s="273" t="s">
        <v>37</v>
      </c>
      <c r="E53" s="463">
        <f t="shared" si="0"/>
        <v>0</v>
      </c>
      <c r="F53" s="279" t="s">
        <v>262</v>
      </c>
      <c r="G53">
        <f t="shared" si="1"/>
        <v>6</v>
      </c>
      <c r="H53" s="626" t="str">
        <f>IF(ISNUMBER('Table 1'!B56),'Table 1'!B56,"")</f>
        <v/>
      </c>
      <c r="I53" s="626" t="str">
        <f>IF(ISNUMBER('Table 1'!C56),'Table 1'!C56,"")</f>
        <v/>
      </c>
      <c r="J53" s="626" t="str">
        <f>IF(ISNUMBER('Table 1'!D56),'Table 1'!D56,"")</f>
        <v/>
      </c>
      <c r="K53" s="626" t="str">
        <f>IF(ISNUMBER('Table 1'!E56),'Table 1'!E56,"")</f>
        <v/>
      </c>
    </row>
    <row r="54" spans="1:11" x14ac:dyDescent="0.2">
      <c r="A54" s="101" t="str">
        <f>B54&amp;"_"&amp;C54&amp;"_"&amp;".... "&amp;D54</f>
        <v>0052_T1_.... Loans</v>
      </c>
      <c r="B54" s="362" t="s">
        <v>2880</v>
      </c>
      <c r="C54" s="365" t="s">
        <v>2822</v>
      </c>
      <c r="D54" s="273" t="s">
        <v>2</v>
      </c>
      <c r="E54" s="463">
        <f t="shared" si="0"/>
        <v>0</v>
      </c>
      <c r="F54" s="279" t="s">
        <v>263</v>
      </c>
      <c r="G54">
        <f t="shared" si="1"/>
        <v>6</v>
      </c>
      <c r="H54" s="626" t="str">
        <f>IF(ISNUMBER('Table 1'!B57),'Table 1'!B57,"")</f>
        <v/>
      </c>
      <c r="I54" s="626" t="str">
        <f>IF(ISNUMBER('Table 1'!C57),'Table 1'!C57,"")</f>
        <v/>
      </c>
      <c r="J54" s="626" t="str">
        <f>IF(ISNUMBER('Table 1'!D57),'Table 1'!D57,"")</f>
        <v/>
      </c>
      <c r="K54" s="626" t="str">
        <f>IF(ISNUMBER('Table 1'!E57),'Table 1'!E57,"")</f>
        <v/>
      </c>
    </row>
    <row r="55" spans="1:11" x14ac:dyDescent="0.2">
      <c r="A55" s="101" t="str">
        <f>B55&amp;"_"&amp;C55&amp;"_"&amp;".... "&amp;D55</f>
        <v>0053_T1_.... Trade credit and advances</v>
      </c>
      <c r="B55" s="362" t="s">
        <v>2881</v>
      </c>
      <c r="C55" s="365" t="s">
        <v>2822</v>
      </c>
      <c r="D55" s="273" t="s">
        <v>38</v>
      </c>
      <c r="E55" s="463">
        <f t="shared" si="0"/>
        <v>0</v>
      </c>
      <c r="F55" s="279" t="s">
        <v>264</v>
      </c>
      <c r="G55">
        <f t="shared" si="1"/>
        <v>6</v>
      </c>
      <c r="H55" s="626" t="str">
        <f>IF(ISNUMBER('Table 1'!B58),'Table 1'!B58,"")</f>
        <v/>
      </c>
      <c r="I55" s="626" t="str">
        <f>IF(ISNUMBER('Table 1'!C58),'Table 1'!C58,"")</f>
        <v/>
      </c>
      <c r="J55" s="626" t="str">
        <f>IF(ISNUMBER('Table 1'!D58),'Table 1'!D58,"")</f>
        <v/>
      </c>
      <c r="K55" s="626" t="str">
        <f>IF(ISNUMBER('Table 1'!E58),'Table 1'!E58,"")</f>
        <v/>
      </c>
    </row>
    <row r="56" spans="1:11" x14ac:dyDescent="0.2">
      <c r="A56" s="101" t="str">
        <f>B56&amp;"_"&amp;C56&amp;"_"&amp;".... "&amp;D56</f>
        <v>0054_T1_.... Other debt liabilities 4/</v>
      </c>
      <c r="B56" s="362" t="s">
        <v>2882</v>
      </c>
      <c r="C56" s="365" t="s">
        <v>2822</v>
      </c>
      <c r="D56" s="273" t="s">
        <v>128</v>
      </c>
      <c r="E56" s="463">
        <f t="shared" si="0"/>
        <v>0</v>
      </c>
      <c r="F56" s="279" t="s">
        <v>265</v>
      </c>
      <c r="G56">
        <f t="shared" si="1"/>
        <v>6</v>
      </c>
      <c r="H56" s="626" t="str">
        <f>IF(ISNUMBER('Table 1'!B59),'Table 1'!B59,"")</f>
        <v/>
      </c>
      <c r="I56" s="626" t="str">
        <f>IF(ISNUMBER('Table 1'!C59),'Table 1'!C59,"")</f>
        <v/>
      </c>
      <c r="J56" s="626" t="str">
        <f>IF(ISNUMBER('Table 1'!D59),'Table 1'!D59,"")</f>
        <v/>
      </c>
      <c r="K56" s="626" t="str">
        <f>IF(ISNUMBER('Table 1'!E59),'Table 1'!E59,"")</f>
        <v/>
      </c>
    </row>
    <row r="57" spans="1:11" x14ac:dyDescent="0.2">
      <c r="A57" s="101" t="str">
        <f>B57&amp;"_"&amp;C57&amp;"_"&amp;D57</f>
        <v>0055_T1_Direct Investment: Intercompany Lending</v>
      </c>
      <c r="B57" s="362" t="s">
        <v>2883</v>
      </c>
      <c r="C57" s="365" t="s">
        <v>2822</v>
      </c>
      <c r="D57" s="274" t="s">
        <v>58</v>
      </c>
      <c r="E57" s="463">
        <f t="shared" si="0"/>
        <v>0</v>
      </c>
      <c r="F57" s="280" t="s">
        <v>266</v>
      </c>
      <c r="G57">
        <f t="shared" si="1"/>
        <v>6</v>
      </c>
      <c r="H57" s="626">
        <f>IF(ISNUMBER('Table 1'!B60),'Table 1'!B60,"")</f>
        <v>0</v>
      </c>
      <c r="I57" s="626">
        <f>IF(ISNUMBER('Table 1'!C60),'Table 1'!C60,"")</f>
        <v>0</v>
      </c>
      <c r="J57" s="626">
        <f>IF(ISNUMBER('Table 1'!D60),'Table 1'!D60,"")</f>
        <v>0</v>
      </c>
      <c r="K57" s="626">
        <f>IF(ISNUMBER('Table 1'!E60),'Table 1'!E60,"")</f>
        <v>0</v>
      </c>
    </row>
    <row r="58" spans="1:11" x14ac:dyDescent="0.2">
      <c r="A58" s="101" t="str">
        <f>B58&amp;"_"&amp;C58&amp;"_"&amp;".. "&amp;D58</f>
        <v xml:space="preserve">0056_T1_.. Debt liabilities of direct investment enterprises to direct investors              </v>
      </c>
      <c r="B58" s="362" t="s">
        <v>2884</v>
      </c>
      <c r="C58" s="365" t="s">
        <v>2822</v>
      </c>
      <c r="D58" s="275" t="s">
        <v>39</v>
      </c>
      <c r="E58" s="463">
        <f t="shared" si="0"/>
        <v>0</v>
      </c>
      <c r="F58" s="279" t="s">
        <v>267</v>
      </c>
      <c r="G58">
        <f t="shared" si="1"/>
        <v>6</v>
      </c>
      <c r="H58" s="626" t="str">
        <f>IF(ISNUMBER('Table 1'!B61),'Table 1'!B61,"")</f>
        <v/>
      </c>
      <c r="I58" s="626" t="str">
        <f>IF(ISNUMBER('Table 1'!C61),'Table 1'!C61,"")</f>
        <v/>
      </c>
      <c r="J58" s="626" t="str">
        <f>IF(ISNUMBER('Table 1'!D61),'Table 1'!D61,"")</f>
        <v/>
      </c>
      <c r="K58" s="626" t="str">
        <f>IF(ISNUMBER('Table 1'!E61),'Table 1'!E61,"")</f>
        <v/>
      </c>
    </row>
    <row r="59" spans="1:11" x14ac:dyDescent="0.2">
      <c r="A59" s="101" t="str">
        <f>B59&amp;"_"&amp;C59&amp;"_"&amp;".. "&amp;D59</f>
        <v xml:space="preserve">0057_T1_.. Debt liabilities of direct investors to direct investment enterprises </v>
      </c>
      <c r="B59" s="362" t="s">
        <v>2885</v>
      </c>
      <c r="C59" s="365" t="s">
        <v>2822</v>
      </c>
      <c r="D59" s="275" t="s">
        <v>40</v>
      </c>
      <c r="E59" s="463">
        <f t="shared" si="0"/>
        <v>0</v>
      </c>
      <c r="F59" s="279" t="s">
        <v>268</v>
      </c>
      <c r="G59">
        <f t="shared" si="1"/>
        <v>6</v>
      </c>
      <c r="H59" s="626" t="str">
        <f>IF(ISNUMBER('Table 1'!B62),'Table 1'!B62,"")</f>
        <v/>
      </c>
      <c r="I59" s="626" t="str">
        <f>IF(ISNUMBER('Table 1'!C62),'Table 1'!C62,"")</f>
        <v/>
      </c>
      <c r="J59" s="626" t="str">
        <f>IF(ISNUMBER('Table 1'!D62),'Table 1'!D62,"")</f>
        <v/>
      </c>
      <c r="K59" s="626" t="str">
        <f>IF(ISNUMBER('Table 1'!E62),'Table 1'!E62,"")</f>
        <v/>
      </c>
    </row>
    <row r="60" spans="1:11" x14ac:dyDescent="0.2">
      <c r="A60" s="101" t="str">
        <f>B60&amp;"_"&amp;C60&amp;"_"&amp;".. "&amp;D60</f>
        <v>0058_T1_.. Debt liabilities to fellow enterprises</v>
      </c>
      <c r="B60" s="362" t="s">
        <v>2886</v>
      </c>
      <c r="C60" s="365" t="s">
        <v>2822</v>
      </c>
      <c r="D60" s="275" t="s">
        <v>59</v>
      </c>
      <c r="E60" s="463">
        <f t="shared" si="0"/>
        <v>0</v>
      </c>
      <c r="F60" s="279" t="s">
        <v>269</v>
      </c>
      <c r="G60">
        <f t="shared" si="1"/>
        <v>6</v>
      </c>
      <c r="H60" s="626" t="str">
        <f>IF(ISNUMBER('Table 1'!B63),'Table 1'!B63,"")</f>
        <v/>
      </c>
      <c r="I60" s="626" t="str">
        <f>IF(ISNUMBER('Table 1'!C63),'Table 1'!C63,"")</f>
        <v/>
      </c>
      <c r="J60" s="626" t="str">
        <f>IF(ISNUMBER('Table 1'!D63),'Table 1'!D63,"")</f>
        <v/>
      </c>
      <c r="K60" s="626" t="str">
        <f>IF(ISNUMBER('Table 1'!E63),'Table 1'!E63,"")</f>
        <v/>
      </c>
    </row>
    <row r="61" spans="1:11" x14ac:dyDescent="0.2">
      <c r="A61" s="101" t="str">
        <f>B61&amp;"_"&amp;C61&amp;"_"&amp;D61</f>
        <v>0059_T1_Gross External Debt Position</v>
      </c>
      <c r="B61" s="362" t="s">
        <v>2887</v>
      </c>
      <c r="C61" s="365" t="s">
        <v>2822</v>
      </c>
      <c r="D61" s="401" t="s">
        <v>29</v>
      </c>
      <c r="E61" s="463">
        <f t="shared" si="0"/>
        <v>0</v>
      </c>
      <c r="F61" s="402" t="s">
        <v>60</v>
      </c>
      <c r="G61">
        <f t="shared" si="1"/>
        <v>6</v>
      </c>
      <c r="H61" s="626">
        <f>IF(ISNUMBER('Table 1'!B64),'Table 1'!B64,"")</f>
        <v>0</v>
      </c>
      <c r="I61" s="626">
        <f>IF(ISNUMBER('Table 1'!C64),'Table 1'!C64,"")</f>
        <v>0</v>
      </c>
      <c r="J61" s="626">
        <f>IF(ISNUMBER('Table 1'!D64),'Table 1'!D64,"")</f>
        <v>0</v>
      </c>
      <c r="K61" s="626">
        <f>IF(ISNUMBER('Table 1'!E64),'Table 1'!E64,"")</f>
        <v>0</v>
      </c>
    </row>
    <row r="62" spans="1:11" x14ac:dyDescent="0.2">
      <c r="A62" s="101" t="str">
        <f>B62&amp;"_"&amp;C62&amp;"_"&amp;D62</f>
        <v>0060_T1_Arrears: By Sector</v>
      </c>
      <c r="B62" s="362" t="s">
        <v>2888</v>
      </c>
      <c r="C62" s="365" t="s">
        <v>2822</v>
      </c>
      <c r="D62" s="276" t="s">
        <v>61</v>
      </c>
      <c r="E62" s="463">
        <f t="shared" si="0"/>
        <v>0</v>
      </c>
      <c r="F62" s="279" t="s">
        <v>270</v>
      </c>
      <c r="G62">
        <f t="shared" si="1"/>
        <v>6</v>
      </c>
      <c r="H62" s="626">
        <f>IF(ISNUMBER('Table 1'!B67),'Table 1'!B67,"")</f>
        <v>0</v>
      </c>
      <c r="I62" s="626">
        <f>IF(ISNUMBER('Table 1'!C67),'Table 1'!C67,"")</f>
        <v>0</v>
      </c>
      <c r="J62" s="626">
        <f>IF(ISNUMBER('Table 1'!D67),'Table 1'!D67,"")</f>
        <v>0</v>
      </c>
      <c r="K62" s="626">
        <f>IF(ISNUMBER('Table 1'!E67),'Table 1'!E67,"")</f>
        <v>0</v>
      </c>
    </row>
    <row r="63" spans="1:11" x14ac:dyDescent="0.2">
      <c r="A63" s="101" t="str">
        <f t="shared" ref="A63:A72" si="4">B63&amp;"_"&amp;C63&amp;"_"&amp;".. "&amp;D63</f>
        <v>0061_T1_.. General Government</v>
      </c>
      <c r="B63" s="362" t="s">
        <v>2889</v>
      </c>
      <c r="C63" s="365" t="s">
        <v>2822</v>
      </c>
      <c r="D63" s="277" t="s">
        <v>27</v>
      </c>
      <c r="E63" s="463">
        <f t="shared" si="0"/>
        <v>0</v>
      </c>
      <c r="F63" s="279" t="s">
        <v>271</v>
      </c>
      <c r="G63">
        <f t="shared" si="1"/>
        <v>6</v>
      </c>
      <c r="H63" s="626" t="str">
        <f>IF(ISNUMBER('Table 1'!B68),'Table 1'!B68,"")</f>
        <v/>
      </c>
      <c r="I63" s="626" t="str">
        <f>IF(ISNUMBER('Table 1'!C68),'Table 1'!C68,"")</f>
        <v/>
      </c>
      <c r="J63" s="626" t="str">
        <f>IF(ISNUMBER('Table 1'!D68),'Table 1'!D68,"")</f>
        <v/>
      </c>
      <c r="K63" s="626" t="str">
        <f>IF(ISNUMBER('Table 1'!E68),'Table 1'!E68,"")</f>
        <v/>
      </c>
    </row>
    <row r="64" spans="1:11" x14ac:dyDescent="0.2">
      <c r="A64" s="101" t="str">
        <f t="shared" si="4"/>
        <v>0062_T1_.. Central Bank</v>
      </c>
      <c r="B64" s="362" t="s">
        <v>2890</v>
      </c>
      <c r="C64" s="365" t="s">
        <v>2822</v>
      </c>
      <c r="D64" s="278" t="s">
        <v>55</v>
      </c>
      <c r="E64" s="463">
        <f t="shared" si="0"/>
        <v>0</v>
      </c>
      <c r="F64" s="279" t="s">
        <v>272</v>
      </c>
      <c r="G64">
        <f t="shared" si="1"/>
        <v>6</v>
      </c>
      <c r="H64" s="626" t="str">
        <f>IF(ISNUMBER('Table 1'!B69),'Table 1'!B69,"")</f>
        <v/>
      </c>
      <c r="I64" s="626" t="str">
        <f>IF(ISNUMBER('Table 1'!C69),'Table 1'!C69,"")</f>
        <v/>
      </c>
      <c r="J64" s="626" t="str">
        <f>IF(ISNUMBER('Table 1'!D69),'Table 1'!D69,"")</f>
        <v/>
      </c>
      <c r="K64" s="626" t="str">
        <f>IF(ISNUMBER('Table 1'!E69),'Table 1'!E69,"")</f>
        <v/>
      </c>
    </row>
    <row r="65" spans="1:11" x14ac:dyDescent="0.2">
      <c r="A65" s="101" t="str">
        <f t="shared" si="4"/>
        <v>0063_T1_.. Deposit-Taking Corporations, except the Central Bank</v>
      </c>
      <c r="B65" s="362" t="s">
        <v>2891</v>
      </c>
      <c r="C65" s="365" t="s">
        <v>2822</v>
      </c>
      <c r="D65" s="278" t="s">
        <v>56</v>
      </c>
      <c r="E65" s="463">
        <f t="shared" si="0"/>
        <v>0</v>
      </c>
      <c r="F65" s="279" t="s">
        <v>273</v>
      </c>
      <c r="G65">
        <f t="shared" si="1"/>
        <v>6</v>
      </c>
      <c r="H65" s="626" t="str">
        <f>IF(ISNUMBER('Table 1'!B70),'Table 1'!B70,"")</f>
        <v/>
      </c>
      <c r="I65" s="626" t="str">
        <f>IF(ISNUMBER('Table 1'!C70),'Table 1'!C70,"")</f>
        <v/>
      </c>
      <c r="J65" s="626" t="str">
        <f>IF(ISNUMBER('Table 1'!D70),'Table 1'!D70,"")</f>
        <v/>
      </c>
      <c r="K65" s="626" t="str">
        <f>IF(ISNUMBER('Table 1'!E70),'Table 1'!E70,"")</f>
        <v/>
      </c>
    </row>
    <row r="66" spans="1:11" x14ac:dyDescent="0.2">
      <c r="A66" s="101" t="str">
        <f t="shared" si="4"/>
        <v>0064_T1_.. Other Sectors</v>
      </c>
      <c r="B66" s="362" t="s">
        <v>2892</v>
      </c>
      <c r="C66" s="365" t="s">
        <v>2822</v>
      </c>
      <c r="D66" s="278" t="s">
        <v>57</v>
      </c>
      <c r="E66" s="463">
        <f t="shared" si="0"/>
        <v>0</v>
      </c>
      <c r="F66" s="279" t="s">
        <v>274</v>
      </c>
      <c r="G66">
        <f t="shared" si="1"/>
        <v>6</v>
      </c>
      <c r="H66" s="626" t="str">
        <f>IF(ISNUMBER('Table 1'!B71),'Table 1'!B71,"")</f>
        <v/>
      </c>
      <c r="I66" s="626" t="str">
        <f>IF(ISNUMBER('Table 1'!C71),'Table 1'!C71,"")</f>
        <v/>
      </c>
      <c r="J66" s="626" t="str">
        <f>IF(ISNUMBER('Table 1'!D71),'Table 1'!D71,"")</f>
        <v/>
      </c>
      <c r="K66" s="626" t="str">
        <f>IF(ISNUMBER('Table 1'!E71),'Table 1'!E71,"")</f>
        <v/>
      </c>
    </row>
    <row r="67" spans="1:11" x14ac:dyDescent="0.2">
      <c r="A67" s="101" t="str">
        <f t="shared" si="4"/>
        <v>0065_T1_.. Direct investment: Intercompany Lending</v>
      </c>
      <c r="B67" s="362" t="s">
        <v>2893</v>
      </c>
      <c r="C67" s="365" t="s">
        <v>2822</v>
      </c>
      <c r="D67" s="278" t="s">
        <v>62</v>
      </c>
      <c r="E67" s="463">
        <f t="shared" si="0"/>
        <v>0</v>
      </c>
      <c r="F67" s="279" t="s">
        <v>275</v>
      </c>
      <c r="G67">
        <f t="shared" si="1"/>
        <v>6</v>
      </c>
      <c r="H67" s="626" t="str">
        <f>IF(ISNUMBER('Table 1'!B72),'Table 1'!B72,"")</f>
        <v/>
      </c>
      <c r="I67" s="626" t="str">
        <f>IF(ISNUMBER('Table 1'!C72),'Table 1'!C72,"")</f>
        <v/>
      </c>
      <c r="J67" s="626" t="str">
        <f>IF(ISNUMBER('Table 1'!D72),'Table 1'!D72,"")</f>
        <v/>
      </c>
      <c r="K67" s="626" t="str">
        <f>IF(ISNUMBER('Table 1'!E72),'Table 1'!E72,"")</f>
        <v/>
      </c>
    </row>
    <row r="68" spans="1:11" x14ac:dyDescent="0.2">
      <c r="A68" s="101" t="str">
        <f>B68&amp;"_"&amp;C68&amp;"_"&amp;D68</f>
        <v xml:space="preserve">0066_T1_Debt Securities: By Sector 2/ </v>
      </c>
      <c r="B68" s="362" t="s">
        <v>2894</v>
      </c>
      <c r="C68" s="365" t="s">
        <v>2822</v>
      </c>
      <c r="D68" s="276" t="s">
        <v>4161</v>
      </c>
      <c r="E68" s="463">
        <f t="shared" si="0"/>
        <v>0</v>
      </c>
      <c r="F68" s="279" t="s">
        <v>276</v>
      </c>
      <c r="G68">
        <f t="shared" si="1"/>
        <v>6</v>
      </c>
      <c r="H68" s="626">
        <f>IF(ISNUMBER('Table 1'!B73),'Table 1'!B73,"")</f>
        <v>0</v>
      </c>
      <c r="I68" s="626">
        <f>IF(ISNUMBER('Table 1'!C73),'Table 1'!C73,"")</f>
        <v>0</v>
      </c>
      <c r="J68" s="626">
        <f>IF(ISNUMBER('Table 1'!D73),'Table 1'!D73,"")</f>
        <v>0</v>
      </c>
      <c r="K68" s="626">
        <f>IF(ISNUMBER('Table 1'!E73),'Table 1'!E73,"")</f>
        <v>0</v>
      </c>
    </row>
    <row r="69" spans="1:11" x14ac:dyDescent="0.2">
      <c r="A69" s="101" t="str">
        <f t="shared" si="4"/>
        <v>0067_T1_.. General Government</v>
      </c>
      <c r="B69" s="362" t="s">
        <v>2895</v>
      </c>
      <c r="C69" s="365" t="s">
        <v>2822</v>
      </c>
      <c r="D69" s="278" t="s">
        <v>27</v>
      </c>
      <c r="E69" s="463">
        <f t="shared" ref="E69:E132" si="5">E68</f>
        <v>0</v>
      </c>
      <c r="F69" s="279" t="s">
        <v>277</v>
      </c>
      <c r="G69">
        <f t="shared" ref="G69:G132" si="6">G68</f>
        <v>6</v>
      </c>
      <c r="H69" s="626" t="str">
        <f>IF(ISNUMBER('Table 1'!B74),'Table 1'!B74,"")</f>
        <v/>
      </c>
      <c r="I69" s="626" t="str">
        <f>IF(ISNUMBER('Table 1'!C74),'Table 1'!C74,"")</f>
        <v/>
      </c>
      <c r="J69" s="626" t="str">
        <f>IF(ISNUMBER('Table 1'!D74),'Table 1'!D74,"")</f>
        <v/>
      </c>
      <c r="K69" s="626" t="str">
        <f>IF(ISNUMBER('Table 1'!E74),'Table 1'!E74,"")</f>
        <v/>
      </c>
    </row>
    <row r="70" spans="1:11" x14ac:dyDescent="0.2">
      <c r="A70" s="101" t="str">
        <f t="shared" si="4"/>
        <v>0068_T1_.. Central Bank</v>
      </c>
      <c r="B70" s="362" t="s">
        <v>2896</v>
      </c>
      <c r="C70" s="365" t="s">
        <v>2822</v>
      </c>
      <c r="D70" s="277" t="s">
        <v>55</v>
      </c>
      <c r="E70" s="463">
        <f t="shared" si="5"/>
        <v>0</v>
      </c>
      <c r="F70" s="279" t="s">
        <v>278</v>
      </c>
      <c r="G70">
        <f t="shared" si="6"/>
        <v>6</v>
      </c>
      <c r="H70" s="626" t="str">
        <f>IF(ISNUMBER('Table 1'!B75),'Table 1'!B75,"")</f>
        <v/>
      </c>
      <c r="I70" s="626" t="str">
        <f>IF(ISNUMBER('Table 1'!C75),'Table 1'!C75,"")</f>
        <v/>
      </c>
      <c r="J70" s="626" t="str">
        <f>IF(ISNUMBER('Table 1'!D75),'Table 1'!D75,"")</f>
        <v/>
      </c>
      <c r="K70" s="626" t="str">
        <f>IF(ISNUMBER('Table 1'!E75),'Table 1'!E75,"")</f>
        <v/>
      </c>
    </row>
    <row r="71" spans="1:11" x14ac:dyDescent="0.2">
      <c r="A71" s="101" t="str">
        <f t="shared" si="4"/>
        <v>0069_T1_.. Deposit-Taking Corporations, except the Central Bank</v>
      </c>
      <c r="B71" s="362" t="s">
        <v>2897</v>
      </c>
      <c r="C71" s="365" t="s">
        <v>2822</v>
      </c>
      <c r="D71" s="278" t="s">
        <v>56</v>
      </c>
      <c r="E71" s="463">
        <f t="shared" si="5"/>
        <v>0</v>
      </c>
      <c r="F71" s="279" t="s">
        <v>279</v>
      </c>
      <c r="G71">
        <f t="shared" si="6"/>
        <v>6</v>
      </c>
      <c r="H71" s="626" t="str">
        <f>IF(ISNUMBER('Table 1'!B76),'Table 1'!B76,"")</f>
        <v/>
      </c>
      <c r="I71" s="626" t="str">
        <f>IF(ISNUMBER('Table 1'!C76),'Table 1'!C76,"")</f>
        <v/>
      </c>
      <c r="J71" s="626" t="str">
        <f>IF(ISNUMBER('Table 1'!D76),'Table 1'!D76,"")</f>
        <v/>
      </c>
      <c r="K71" s="626" t="str">
        <f>IF(ISNUMBER('Table 1'!E76),'Table 1'!E76,"")</f>
        <v/>
      </c>
    </row>
    <row r="72" spans="1:11" x14ac:dyDescent="0.2">
      <c r="A72" s="400" t="str">
        <f t="shared" si="4"/>
        <v>0070_T1_.. Other Sectors</v>
      </c>
      <c r="B72" s="392" t="s">
        <v>2898</v>
      </c>
      <c r="C72" s="393" t="s">
        <v>2822</v>
      </c>
      <c r="D72" s="281" t="s">
        <v>57</v>
      </c>
      <c r="E72" s="463">
        <f t="shared" si="5"/>
        <v>0</v>
      </c>
      <c r="F72" s="282" t="s">
        <v>280</v>
      </c>
      <c r="G72">
        <f t="shared" si="6"/>
        <v>6</v>
      </c>
      <c r="H72" s="626" t="str">
        <f>IF(ISNUMBER('Table 1'!B77),'Table 1'!B77,"")</f>
        <v/>
      </c>
      <c r="I72" s="626" t="str">
        <f>IF(ISNUMBER('Table 1'!C77),'Table 1'!C77,"")</f>
        <v/>
      </c>
      <c r="J72" s="626" t="str">
        <f>IF(ISNUMBER('Table 1'!D77),'Table 1'!D77,"")</f>
        <v/>
      </c>
      <c r="K72" s="626" t="str">
        <f>IF(ISNUMBER('Table 1'!E77),'Table 1'!E77,"")</f>
        <v/>
      </c>
    </row>
    <row r="73" spans="1:11" x14ac:dyDescent="0.2">
      <c r="A73" s="102" t="str">
        <f>B73&amp;"_"&amp;C73&amp;"_"&amp;D73</f>
        <v>0071_T2_Foreign currency 5/</v>
      </c>
      <c r="B73" s="363" t="s">
        <v>2899</v>
      </c>
      <c r="C73" s="364" t="s">
        <v>2823</v>
      </c>
      <c r="D73" s="103" t="s">
        <v>87</v>
      </c>
      <c r="E73" s="463">
        <f t="shared" si="5"/>
        <v>0</v>
      </c>
      <c r="F73" s="284" t="s">
        <v>44</v>
      </c>
      <c r="G73">
        <f t="shared" si="6"/>
        <v>6</v>
      </c>
      <c r="H73" s="626">
        <f>IF(ISNUMBER('Table 2'!B6),'Table 2'!B6,"")</f>
        <v>0</v>
      </c>
      <c r="I73" s="626">
        <f>IF(ISNUMBER('Table 2'!C6),'Table 2'!C6,"")</f>
        <v>0</v>
      </c>
      <c r="J73" s="626">
        <f>IF(ISNUMBER('Table 2'!D6),'Table 2'!D6,"")</f>
        <v>0</v>
      </c>
      <c r="K73" s="626">
        <f>IF(ISNUMBER('Table 2'!E6),'Table 2'!E6,"")</f>
        <v>0</v>
      </c>
    </row>
    <row r="74" spans="1:11" x14ac:dyDescent="0.2">
      <c r="A74" s="102" t="str">
        <f>B74&amp;"_"&amp;C74&amp;"_"&amp;".. "&amp;D74</f>
        <v>0072_T2_.. Short-term</v>
      </c>
      <c r="B74" s="363" t="s">
        <v>2900</v>
      </c>
      <c r="C74" s="364" t="s">
        <v>2823</v>
      </c>
      <c r="D74" s="286" t="s">
        <v>1</v>
      </c>
      <c r="E74" s="463">
        <f t="shared" si="5"/>
        <v>0</v>
      </c>
      <c r="F74" s="104" t="s">
        <v>45</v>
      </c>
      <c r="G74">
        <f t="shared" si="6"/>
        <v>6</v>
      </c>
      <c r="H74" s="626" t="str">
        <f>IF(ISNUMBER('Table 2'!B7),'Table 2'!B7,"")</f>
        <v/>
      </c>
      <c r="I74" s="626" t="str">
        <f>IF(ISNUMBER('Table 2'!C7),'Table 2'!C7,"")</f>
        <v/>
      </c>
      <c r="J74" s="626" t="str">
        <f>IF(ISNUMBER('Table 2'!D7),'Table 2'!D7,"")</f>
        <v/>
      </c>
      <c r="K74" s="626" t="str">
        <f>IF(ISNUMBER('Table 2'!E7),'Table 2'!E7,"")</f>
        <v/>
      </c>
    </row>
    <row r="75" spans="1:11" x14ac:dyDescent="0.2">
      <c r="A75" s="102" t="str">
        <f>B75&amp;"_"&amp;C75&amp;"_"&amp;".. "&amp;D75</f>
        <v>0073_T2_.. Long-term 6/</v>
      </c>
      <c r="B75" s="363" t="s">
        <v>2901</v>
      </c>
      <c r="C75" s="364" t="s">
        <v>2823</v>
      </c>
      <c r="D75" s="286" t="s">
        <v>88</v>
      </c>
      <c r="E75" s="463">
        <f t="shared" si="5"/>
        <v>0</v>
      </c>
      <c r="F75" s="104" t="s">
        <v>47</v>
      </c>
      <c r="G75">
        <f t="shared" si="6"/>
        <v>6</v>
      </c>
      <c r="H75" s="626" t="str">
        <f>IF(ISNUMBER('Table 2'!B8),'Table 2'!B8,"")</f>
        <v/>
      </c>
      <c r="I75" s="626" t="str">
        <f>IF(ISNUMBER('Table 2'!C8),'Table 2'!C8,"")</f>
        <v/>
      </c>
      <c r="J75" s="626" t="str">
        <f>IF(ISNUMBER('Table 2'!D8),'Table 2'!D8,"")</f>
        <v/>
      </c>
      <c r="K75" s="626" t="str">
        <f>IF(ISNUMBER('Table 2'!E8),'Table 2'!E8,"")</f>
        <v/>
      </c>
    </row>
    <row r="76" spans="1:11" x14ac:dyDescent="0.2">
      <c r="A76" s="102" t="str">
        <f>B76&amp;"_"&amp;C76&amp;"_"&amp;D76</f>
        <v>0074_T2_Domestic currency 7/</v>
      </c>
      <c r="B76" s="363" t="s">
        <v>2902</v>
      </c>
      <c r="C76" s="364" t="s">
        <v>2823</v>
      </c>
      <c r="D76" s="285" t="s">
        <v>89</v>
      </c>
      <c r="E76" s="463">
        <f t="shared" si="5"/>
        <v>0</v>
      </c>
      <c r="F76" s="284" t="s">
        <v>281</v>
      </c>
      <c r="G76">
        <f t="shared" si="6"/>
        <v>6</v>
      </c>
      <c r="H76" s="626">
        <f>IF(ISNUMBER('Table 2'!B9),'Table 2'!B9,"")</f>
        <v>0</v>
      </c>
      <c r="I76" s="626">
        <f>IF(ISNUMBER('Table 2'!C9),'Table 2'!C9,"")</f>
        <v>0</v>
      </c>
      <c r="J76" s="626">
        <f>IF(ISNUMBER('Table 2'!D9),'Table 2'!D9,"")</f>
        <v>0</v>
      </c>
      <c r="K76" s="626">
        <f>IF(ISNUMBER('Table 2'!E9),'Table 2'!E9,"")</f>
        <v>0</v>
      </c>
    </row>
    <row r="77" spans="1:11" x14ac:dyDescent="0.2">
      <c r="A77" s="102" t="str">
        <f>B77&amp;"_"&amp;C77&amp;"_"&amp;".. "&amp;D77</f>
        <v>0075_T2_.. Short-term</v>
      </c>
      <c r="B77" s="363" t="s">
        <v>2903</v>
      </c>
      <c r="C77" s="364" t="s">
        <v>2823</v>
      </c>
      <c r="D77" s="286" t="s">
        <v>1</v>
      </c>
      <c r="E77" s="463">
        <f t="shared" si="5"/>
        <v>0</v>
      </c>
      <c r="F77" s="104" t="s">
        <v>48</v>
      </c>
      <c r="G77">
        <f t="shared" si="6"/>
        <v>6</v>
      </c>
      <c r="H77" s="626" t="str">
        <f>IF(ISNUMBER('Table 2'!B10),'Table 2'!B10,"")</f>
        <v/>
      </c>
      <c r="I77" s="626" t="str">
        <f>IF(ISNUMBER('Table 2'!C10),'Table 2'!C10,"")</f>
        <v/>
      </c>
      <c r="J77" s="626" t="str">
        <f>IF(ISNUMBER('Table 2'!D10),'Table 2'!D10,"")</f>
        <v/>
      </c>
      <c r="K77" s="626" t="str">
        <f>IF(ISNUMBER('Table 2'!E10),'Table 2'!E10,"")</f>
        <v/>
      </c>
    </row>
    <row r="78" spans="1:11" x14ac:dyDescent="0.2">
      <c r="A78" s="102" t="str">
        <f>B78&amp;"_"&amp;C78&amp;"_"&amp;".. "&amp;D78</f>
        <v>0076_T2_.. Long-term</v>
      </c>
      <c r="B78" s="363" t="s">
        <v>2904</v>
      </c>
      <c r="C78" s="364" t="s">
        <v>2823</v>
      </c>
      <c r="D78" s="286" t="s">
        <v>3</v>
      </c>
      <c r="E78" s="463">
        <f t="shared" si="5"/>
        <v>0</v>
      </c>
      <c r="F78" s="104" t="s">
        <v>49</v>
      </c>
      <c r="G78">
        <f t="shared" si="6"/>
        <v>6</v>
      </c>
      <c r="H78" s="626" t="str">
        <f>IF(ISNUMBER('Table 2'!B11),'Table 2'!B11,"")</f>
        <v/>
      </c>
      <c r="I78" s="626" t="str">
        <f>IF(ISNUMBER('Table 2'!C11),'Table 2'!C11,"")</f>
        <v/>
      </c>
      <c r="J78" s="626" t="str">
        <f>IF(ISNUMBER('Table 2'!D11),'Table 2'!D11,"")</f>
        <v/>
      </c>
      <c r="K78" s="626" t="str">
        <f>IF(ISNUMBER('Table 2'!E11),'Table 2'!E11,"")</f>
        <v/>
      </c>
    </row>
    <row r="79" spans="1:11" x14ac:dyDescent="0.2">
      <c r="A79" s="102" t="str">
        <f t="shared" ref="A79:A80" si="7">B79&amp;"_"&amp;C79&amp;"_"&amp;D79</f>
        <v>0077_T2_Unallocated</v>
      </c>
      <c r="B79" s="363" t="s">
        <v>2905</v>
      </c>
      <c r="C79" s="364" t="s">
        <v>2823</v>
      </c>
      <c r="D79" s="285" t="s">
        <v>50</v>
      </c>
      <c r="E79" s="463">
        <f t="shared" si="5"/>
        <v>0</v>
      </c>
      <c r="F79" s="284" t="s">
        <v>51</v>
      </c>
      <c r="G79">
        <f t="shared" si="6"/>
        <v>6</v>
      </c>
      <c r="H79" s="626" t="str">
        <f>IF(ISNUMBER('Table 2'!B12),'Table 2'!B12,"")</f>
        <v/>
      </c>
      <c r="I79" s="626" t="str">
        <f>IF(ISNUMBER('Table 2'!C12),'Table 2'!C12,"")</f>
        <v/>
      </c>
      <c r="J79" s="626" t="str">
        <f>IF(ISNUMBER('Table 2'!D12),'Table 2'!D12,"")</f>
        <v/>
      </c>
      <c r="K79" s="626" t="str">
        <f>IF(ISNUMBER('Table 2'!E12),'Table 2'!E12,"")</f>
        <v/>
      </c>
    </row>
    <row r="80" spans="1:11" x14ac:dyDescent="0.2">
      <c r="A80" s="399" t="str">
        <f t="shared" si="7"/>
        <v xml:space="preserve">0078_T2_Gross External Debt Position </v>
      </c>
      <c r="B80" s="383" t="s">
        <v>2906</v>
      </c>
      <c r="C80" s="384" t="s">
        <v>2823</v>
      </c>
      <c r="D80" s="105" t="s">
        <v>90</v>
      </c>
      <c r="E80" s="463">
        <f t="shared" si="5"/>
        <v>0</v>
      </c>
      <c r="F80" s="298" t="s">
        <v>282</v>
      </c>
      <c r="G80">
        <f t="shared" si="6"/>
        <v>6</v>
      </c>
      <c r="H80" s="626">
        <f>IF(ISNUMBER('Table 2'!B13),'Table 2'!B13,"")</f>
        <v>0</v>
      </c>
      <c r="I80" s="626">
        <f>IF(ISNUMBER('Table 2'!C13),'Table 2'!C13,"")</f>
        <v>0</v>
      </c>
      <c r="J80" s="626">
        <f>IF(ISNUMBER('Table 2'!D13),'Table 2'!D13,"")</f>
        <v>0</v>
      </c>
      <c r="K80" s="626">
        <f>IF(ISNUMBER('Table 2'!E13),'Table 2'!E13,"")</f>
        <v>0</v>
      </c>
    </row>
    <row r="81" spans="1:11" x14ac:dyDescent="0.2">
      <c r="A81" s="516" t="str">
        <f>B81&amp;"_"&amp;C81&amp;"_"&amp;D81</f>
        <v>0238_T4_General Government (One year or less)</v>
      </c>
      <c r="B81" s="517" t="s">
        <v>3066</v>
      </c>
      <c r="C81" s="517" t="s">
        <v>2825</v>
      </c>
      <c r="D81" s="293" t="s">
        <v>3910</v>
      </c>
      <c r="E81" s="463">
        <f t="shared" si="5"/>
        <v>0</v>
      </c>
      <c r="F81" s="415" t="s">
        <v>438</v>
      </c>
      <c r="G81">
        <f t="shared" si="6"/>
        <v>6</v>
      </c>
      <c r="H81" s="626">
        <f>IF(ISNUMBER('Table 4'!B6),'Table 4'!B6,"")</f>
        <v>0</v>
      </c>
      <c r="I81" s="626">
        <f>IF(ISNUMBER('Table 4'!C6),'Table 4'!C6,"")</f>
        <v>0</v>
      </c>
      <c r="J81" s="626">
        <f>IF(ISNUMBER('Table 4'!D6),'Table 4'!D6,"")</f>
        <v>0</v>
      </c>
      <c r="K81" s="626">
        <f>IF(ISNUMBER('Table 4'!E6),'Table 4'!E6,"")</f>
        <v>0</v>
      </c>
    </row>
    <row r="82" spans="1:11" x14ac:dyDescent="0.2">
      <c r="A82" s="356" t="str">
        <f>B82&amp;"_"&amp;C82&amp;"_"&amp;".. "&amp;D82</f>
        <v>0239_T4_.. Principal (One year or less)</v>
      </c>
      <c r="B82" s="368" t="s">
        <v>3067</v>
      </c>
      <c r="C82" s="368" t="s">
        <v>2825</v>
      </c>
      <c r="D82" s="294" t="s">
        <v>3911</v>
      </c>
      <c r="E82" s="463">
        <f t="shared" si="5"/>
        <v>0</v>
      </c>
      <c r="F82" s="292" t="s">
        <v>439</v>
      </c>
      <c r="G82">
        <f t="shared" si="6"/>
        <v>6</v>
      </c>
      <c r="H82" s="626" t="str">
        <f>IF(ISNUMBER('Table 4'!B7),'Table 4'!B7,"")</f>
        <v/>
      </c>
      <c r="I82" s="626" t="str">
        <f>IF(ISNUMBER('Table 4'!C7),'Table 4'!C7,"")</f>
        <v/>
      </c>
      <c r="J82" s="626" t="str">
        <f>IF(ISNUMBER('Table 4'!D7),'Table 4'!D7,"")</f>
        <v/>
      </c>
      <c r="K82" s="626" t="str">
        <f>IF(ISNUMBER('Table 4'!E7),'Table 4'!E7,"")</f>
        <v/>
      </c>
    </row>
    <row r="83" spans="1:11" x14ac:dyDescent="0.2">
      <c r="A83" s="356" t="str">
        <f>B83&amp;"_"&amp;C83&amp;"_"&amp;".. "&amp;D83</f>
        <v>0240_T4_.. Interest (One year or less)</v>
      </c>
      <c r="B83" s="368" t="s">
        <v>3068</v>
      </c>
      <c r="C83" s="368" t="s">
        <v>2825</v>
      </c>
      <c r="D83" s="294" t="s">
        <v>3912</v>
      </c>
      <c r="E83" s="463">
        <f t="shared" si="5"/>
        <v>0</v>
      </c>
      <c r="F83" s="292" t="s">
        <v>440</v>
      </c>
      <c r="G83">
        <f t="shared" si="6"/>
        <v>6</v>
      </c>
      <c r="H83" s="626" t="str">
        <f>IF(ISNUMBER('Table 4'!B8),'Table 4'!B8,"")</f>
        <v/>
      </c>
      <c r="I83" s="626" t="str">
        <f>IF(ISNUMBER('Table 4'!C8),'Table 4'!C8,"")</f>
        <v/>
      </c>
      <c r="J83" s="626" t="str">
        <f>IF(ISNUMBER('Table 4'!D8),'Table 4'!D8,"")</f>
        <v/>
      </c>
      <c r="K83" s="626" t="str">
        <f>IF(ISNUMBER('Table 4'!E8),'Table 4'!E8,"")</f>
        <v/>
      </c>
    </row>
    <row r="84" spans="1:11" x14ac:dyDescent="0.2">
      <c r="A84" s="356" t="str">
        <f>B84&amp;"_"&amp;C84&amp;"_"&amp;D84</f>
        <v>0241_T4_Central Bank (One year or less)</v>
      </c>
      <c r="B84" s="368" t="s">
        <v>3069</v>
      </c>
      <c r="C84" s="368" t="s">
        <v>2825</v>
      </c>
      <c r="D84" s="293" t="s">
        <v>3913</v>
      </c>
      <c r="E84" s="463">
        <f t="shared" si="5"/>
        <v>0</v>
      </c>
      <c r="F84" s="295" t="s">
        <v>441</v>
      </c>
      <c r="G84">
        <f t="shared" si="6"/>
        <v>6</v>
      </c>
      <c r="H84" s="626">
        <f>IF(ISNUMBER('Table 4'!B9),'Table 4'!B9,"")</f>
        <v>0</v>
      </c>
      <c r="I84" s="626">
        <f>IF(ISNUMBER('Table 4'!C9),'Table 4'!C9,"")</f>
        <v>0</v>
      </c>
      <c r="J84" s="626">
        <f>IF(ISNUMBER('Table 4'!D9),'Table 4'!D9,"")</f>
        <v>0</v>
      </c>
      <c r="K84" s="626">
        <f>IF(ISNUMBER('Table 4'!E9),'Table 4'!E9,"")</f>
        <v>0</v>
      </c>
    </row>
    <row r="85" spans="1:11" x14ac:dyDescent="0.2">
      <c r="A85" s="356" t="str">
        <f>B85&amp;"_"&amp;C85&amp;"_"&amp;".. "&amp;D85</f>
        <v>0242_T4_.. Principal (One year or less)</v>
      </c>
      <c r="B85" s="368" t="s">
        <v>3070</v>
      </c>
      <c r="C85" s="368" t="s">
        <v>2825</v>
      </c>
      <c r="D85" s="294" t="s">
        <v>3911</v>
      </c>
      <c r="E85" s="463">
        <f t="shared" si="5"/>
        <v>0</v>
      </c>
      <c r="F85" s="292" t="s">
        <v>442</v>
      </c>
      <c r="G85">
        <f t="shared" si="6"/>
        <v>6</v>
      </c>
      <c r="H85" s="626" t="str">
        <f>IF(ISNUMBER('Table 4'!B10),'Table 4'!B10,"")</f>
        <v/>
      </c>
      <c r="I85" s="626" t="str">
        <f>IF(ISNUMBER('Table 4'!C10),'Table 4'!C10,"")</f>
        <v/>
      </c>
      <c r="J85" s="626" t="str">
        <f>IF(ISNUMBER('Table 4'!D10),'Table 4'!D10,"")</f>
        <v/>
      </c>
      <c r="K85" s="626" t="str">
        <f>IF(ISNUMBER('Table 4'!E10),'Table 4'!E10,"")</f>
        <v/>
      </c>
    </row>
    <row r="86" spans="1:11" x14ac:dyDescent="0.2">
      <c r="A86" s="356" t="str">
        <f>B86&amp;"_"&amp;C86&amp;"_"&amp;".. "&amp;D86</f>
        <v>0243_T4_.. Interest (One year or less)</v>
      </c>
      <c r="B86" s="368" t="s">
        <v>3071</v>
      </c>
      <c r="C86" s="368" t="s">
        <v>2825</v>
      </c>
      <c r="D86" s="294" t="s">
        <v>3912</v>
      </c>
      <c r="E86" s="463">
        <f t="shared" si="5"/>
        <v>0</v>
      </c>
      <c r="F86" s="292" t="s">
        <v>443</v>
      </c>
      <c r="G86">
        <f t="shared" si="6"/>
        <v>6</v>
      </c>
      <c r="H86" s="626" t="str">
        <f>IF(ISNUMBER('Table 4'!B11),'Table 4'!B11,"")</f>
        <v/>
      </c>
      <c r="I86" s="626" t="str">
        <f>IF(ISNUMBER('Table 4'!C11),'Table 4'!C11,"")</f>
        <v/>
      </c>
      <c r="J86" s="626" t="str">
        <f>IF(ISNUMBER('Table 4'!D11),'Table 4'!D11,"")</f>
        <v/>
      </c>
      <c r="K86" s="626" t="str">
        <f>IF(ISNUMBER('Table 4'!E11),'Table 4'!E11,"")</f>
        <v/>
      </c>
    </row>
    <row r="87" spans="1:11" x14ac:dyDescent="0.2">
      <c r="A87" s="356" t="str">
        <f>B87&amp;"_"&amp;C87&amp;"_"&amp;D87</f>
        <v>0244_T4_Deposit-Taking Corporations, except the Central Bank (One year or less)</v>
      </c>
      <c r="B87" s="368" t="s">
        <v>3072</v>
      </c>
      <c r="C87" s="368" t="s">
        <v>2825</v>
      </c>
      <c r="D87" s="293" t="s">
        <v>3914</v>
      </c>
      <c r="E87" s="463">
        <f t="shared" si="5"/>
        <v>0</v>
      </c>
      <c r="F87" s="295" t="s">
        <v>444</v>
      </c>
      <c r="G87">
        <f t="shared" si="6"/>
        <v>6</v>
      </c>
      <c r="H87" s="626">
        <f>IF(ISNUMBER('Table 4'!B12),'Table 4'!B12,"")</f>
        <v>0</v>
      </c>
      <c r="I87" s="626">
        <f>IF(ISNUMBER('Table 4'!C12),'Table 4'!C12,"")</f>
        <v>0</v>
      </c>
      <c r="J87" s="626">
        <f>IF(ISNUMBER('Table 4'!D12),'Table 4'!D12,"")</f>
        <v>0</v>
      </c>
      <c r="K87" s="626">
        <f>IF(ISNUMBER('Table 4'!E12),'Table 4'!E12,"")</f>
        <v>0</v>
      </c>
    </row>
    <row r="88" spans="1:11" x14ac:dyDescent="0.2">
      <c r="A88" s="356" t="str">
        <f>B88&amp;"_"&amp;C88&amp;"_"&amp;".. "&amp;D88</f>
        <v>0245_T4_.. Principal (One year or less)</v>
      </c>
      <c r="B88" s="368" t="s">
        <v>3073</v>
      </c>
      <c r="C88" s="368" t="s">
        <v>2825</v>
      </c>
      <c r="D88" s="294" t="s">
        <v>3911</v>
      </c>
      <c r="E88" s="463">
        <f t="shared" si="5"/>
        <v>0</v>
      </c>
      <c r="F88" s="292" t="s">
        <v>445</v>
      </c>
      <c r="G88">
        <f t="shared" si="6"/>
        <v>6</v>
      </c>
      <c r="H88" s="626" t="str">
        <f>IF(ISNUMBER('Table 4'!B13),'Table 4'!B13,"")</f>
        <v/>
      </c>
      <c r="I88" s="626" t="str">
        <f>IF(ISNUMBER('Table 4'!C13),'Table 4'!C13,"")</f>
        <v/>
      </c>
      <c r="J88" s="626" t="str">
        <f>IF(ISNUMBER('Table 4'!D13),'Table 4'!D13,"")</f>
        <v/>
      </c>
      <c r="K88" s="626" t="str">
        <f>IF(ISNUMBER('Table 4'!E13),'Table 4'!E13,"")</f>
        <v/>
      </c>
    </row>
    <row r="89" spans="1:11" x14ac:dyDescent="0.2">
      <c r="A89" s="356" t="str">
        <f>B89&amp;"_"&amp;C89&amp;"_"&amp;".. "&amp;D89</f>
        <v>0246_T4_.. Interest (One year or less)</v>
      </c>
      <c r="B89" s="368" t="s">
        <v>3074</v>
      </c>
      <c r="C89" s="368" t="s">
        <v>2825</v>
      </c>
      <c r="D89" s="294" t="s">
        <v>3912</v>
      </c>
      <c r="E89" s="463">
        <f t="shared" si="5"/>
        <v>0</v>
      </c>
      <c r="F89" s="292" t="s">
        <v>446</v>
      </c>
      <c r="G89">
        <f t="shared" si="6"/>
        <v>6</v>
      </c>
      <c r="H89" s="626" t="str">
        <f>IF(ISNUMBER('Table 4'!B14),'Table 4'!B14,"")</f>
        <v/>
      </c>
      <c r="I89" s="626" t="str">
        <f>IF(ISNUMBER('Table 4'!C14),'Table 4'!C14,"")</f>
        <v/>
      </c>
      <c r="J89" s="626" t="str">
        <f>IF(ISNUMBER('Table 4'!D14),'Table 4'!D14,"")</f>
        <v/>
      </c>
      <c r="K89" s="626" t="str">
        <f>IF(ISNUMBER('Table 4'!E14),'Table 4'!E14,"")</f>
        <v/>
      </c>
    </row>
    <row r="90" spans="1:11" x14ac:dyDescent="0.2">
      <c r="A90" s="356" t="str">
        <f>B90&amp;"_"&amp;C90&amp;"_"&amp;D90</f>
        <v>0247_T4_Other Sectors (One year or less)</v>
      </c>
      <c r="B90" s="368" t="s">
        <v>3075</v>
      </c>
      <c r="C90" s="368" t="s">
        <v>2825</v>
      </c>
      <c r="D90" s="293" t="s">
        <v>3915</v>
      </c>
      <c r="E90" s="463">
        <f t="shared" si="5"/>
        <v>0</v>
      </c>
      <c r="F90" s="295" t="s">
        <v>447</v>
      </c>
      <c r="G90">
        <f t="shared" si="6"/>
        <v>6</v>
      </c>
      <c r="H90" s="626">
        <f>IF(ISNUMBER('Table 4'!B15),'Table 4'!B15,"")</f>
        <v>0</v>
      </c>
      <c r="I90" s="626">
        <f>IF(ISNUMBER('Table 4'!C15),'Table 4'!C15,"")</f>
        <v>0</v>
      </c>
      <c r="J90" s="626">
        <f>IF(ISNUMBER('Table 4'!D15),'Table 4'!D15,"")</f>
        <v>0</v>
      </c>
      <c r="K90" s="626">
        <f>IF(ISNUMBER('Table 4'!E15),'Table 4'!E15,"")</f>
        <v>0</v>
      </c>
    </row>
    <row r="91" spans="1:11" x14ac:dyDescent="0.2">
      <c r="A91" s="356" t="str">
        <f>B91&amp;"_"&amp;C91&amp;"_"&amp;".. "&amp;D91</f>
        <v>0248_T4_.. Principal (One year or less)</v>
      </c>
      <c r="B91" s="368" t="s">
        <v>3076</v>
      </c>
      <c r="C91" s="368" t="s">
        <v>2825</v>
      </c>
      <c r="D91" s="294" t="s">
        <v>3911</v>
      </c>
      <c r="E91" s="463">
        <f t="shared" si="5"/>
        <v>0</v>
      </c>
      <c r="F91" s="292" t="s">
        <v>448</v>
      </c>
      <c r="G91">
        <f t="shared" si="6"/>
        <v>6</v>
      </c>
      <c r="H91" s="626" t="str">
        <f>IF(ISNUMBER('Table 4'!B16),'Table 4'!B16,"")</f>
        <v/>
      </c>
      <c r="I91" s="626" t="str">
        <f>IF(ISNUMBER('Table 4'!C16),'Table 4'!C16,"")</f>
        <v/>
      </c>
      <c r="J91" s="626" t="str">
        <f>IF(ISNUMBER('Table 4'!D16),'Table 4'!D16,"")</f>
        <v/>
      </c>
      <c r="K91" s="626" t="str">
        <f>IF(ISNUMBER('Table 4'!E16),'Table 4'!E16,"")</f>
        <v/>
      </c>
    </row>
    <row r="92" spans="1:11" x14ac:dyDescent="0.2">
      <c r="A92" s="356" t="str">
        <f>B92&amp;"_"&amp;C92&amp;"_"&amp;".. "&amp;D92</f>
        <v>0249_T4_.. Interest (One year or less)</v>
      </c>
      <c r="B92" s="368" t="s">
        <v>3077</v>
      </c>
      <c r="C92" s="368" t="s">
        <v>2825</v>
      </c>
      <c r="D92" s="294" t="s">
        <v>3912</v>
      </c>
      <c r="E92" s="463">
        <f t="shared" si="5"/>
        <v>0</v>
      </c>
      <c r="F92" s="292" t="s">
        <v>449</v>
      </c>
      <c r="G92">
        <f t="shared" si="6"/>
        <v>6</v>
      </c>
      <c r="H92" s="626" t="str">
        <f>IF(ISNUMBER('Table 4'!B17),'Table 4'!B17,"")</f>
        <v/>
      </c>
      <c r="I92" s="626" t="str">
        <f>IF(ISNUMBER('Table 4'!C17),'Table 4'!C17,"")</f>
        <v/>
      </c>
      <c r="J92" s="626" t="str">
        <f>IF(ISNUMBER('Table 4'!D17),'Table 4'!D17,"")</f>
        <v/>
      </c>
      <c r="K92" s="626" t="str">
        <f>IF(ISNUMBER('Table 4'!E17),'Table 4'!E17,"")</f>
        <v/>
      </c>
    </row>
    <row r="93" spans="1:11" x14ac:dyDescent="0.2">
      <c r="A93" s="356" t="str">
        <f>B93&amp;"_"&amp;C93&amp;"_"&amp;D93</f>
        <v>0250_T4_Direct Investment: Intercompany Lending (One year or less)</v>
      </c>
      <c r="B93" s="368" t="s">
        <v>3078</v>
      </c>
      <c r="C93" s="368" t="s">
        <v>2825</v>
      </c>
      <c r="D93" s="293" t="s">
        <v>3916</v>
      </c>
      <c r="E93" s="463">
        <f t="shared" si="5"/>
        <v>0</v>
      </c>
      <c r="F93" s="295" t="s">
        <v>450</v>
      </c>
      <c r="G93">
        <f t="shared" si="6"/>
        <v>6</v>
      </c>
      <c r="H93" s="626">
        <f>IF(ISNUMBER('Table 4'!B18),'Table 4'!B18,"")</f>
        <v>0</v>
      </c>
      <c r="I93" s="626">
        <f>IF(ISNUMBER('Table 4'!C18),'Table 4'!C18,"")</f>
        <v>0</v>
      </c>
      <c r="J93" s="626">
        <f>IF(ISNUMBER('Table 4'!D18),'Table 4'!D18,"")</f>
        <v>0</v>
      </c>
      <c r="K93" s="626">
        <f>IF(ISNUMBER('Table 4'!E18),'Table 4'!E18,"")</f>
        <v>0</v>
      </c>
    </row>
    <row r="94" spans="1:11" x14ac:dyDescent="0.2">
      <c r="A94" s="356" t="str">
        <f>B94&amp;"_"&amp;C94&amp;"_"&amp;".. "&amp;D94</f>
        <v>0251_T4_.. Principal (One year or less)</v>
      </c>
      <c r="B94" s="368" t="s">
        <v>3079</v>
      </c>
      <c r="C94" s="368" t="s">
        <v>2825</v>
      </c>
      <c r="D94" s="294" t="s">
        <v>3911</v>
      </c>
      <c r="E94" s="463">
        <f t="shared" si="5"/>
        <v>0</v>
      </c>
      <c r="F94" s="292" t="s">
        <v>451</v>
      </c>
      <c r="G94">
        <f t="shared" si="6"/>
        <v>6</v>
      </c>
      <c r="H94" s="626" t="str">
        <f>IF(ISNUMBER('Table 4'!B19),'Table 4'!B19,"")</f>
        <v/>
      </c>
      <c r="I94" s="626" t="str">
        <f>IF(ISNUMBER('Table 4'!C19),'Table 4'!C19,"")</f>
        <v/>
      </c>
      <c r="J94" s="626" t="str">
        <f>IF(ISNUMBER('Table 4'!D19),'Table 4'!D19,"")</f>
        <v/>
      </c>
      <c r="K94" s="626" t="str">
        <f>IF(ISNUMBER('Table 4'!E19),'Table 4'!E19,"")</f>
        <v/>
      </c>
    </row>
    <row r="95" spans="1:11" x14ac:dyDescent="0.2">
      <c r="A95" s="356" t="str">
        <f>B95&amp;"_"&amp;C95&amp;"_"&amp;".. "&amp;D95</f>
        <v>0252_T4_.. Interest (One year or less)</v>
      </c>
      <c r="B95" s="368" t="s">
        <v>3080</v>
      </c>
      <c r="C95" s="368" t="s">
        <v>2825</v>
      </c>
      <c r="D95" s="294" t="s">
        <v>3912</v>
      </c>
      <c r="E95" s="463">
        <f t="shared" si="5"/>
        <v>0</v>
      </c>
      <c r="F95" s="292" t="s">
        <v>452</v>
      </c>
      <c r="G95">
        <f t="shared" si="6"/>
        <v>6</v>
      </c>
      <c r="H95" s="626" t="str">
        <f>IF(ISNUMBER('Table 4'!B20),'Table 4'!B20,"")</f>
        <v/>
      </c>
      <c r="I95" s="626" t="str">
        <f>IF(ISNUMBER('Table 4'!C20),'Table 4'!C20,"")</f>
        <v/>
      </c>
      <c r="J95" s="626" t="str">
        <f>IF(ISNUMBER('Table 4'!D20),'Table 4'!D20,"")</f>
        <v/>
      </c>
      <c r="K95" s="626" t="str">
        <f>IF(ISNUMBER('Table 4'!E20),'Table 4'!E20,"")</f>
        <v/>
      </c>
    </row>
    <row r="96" spans="1:11" x14ac:dyDescent="0.2">
      <c r="A96" s="356" t="str">
        <f>B96&amp;"_"&amp;C96&amp;"_"&amp;D96</f>
        <v>0253_T4_Total (One year or less)</v>
      </c>
      <c r="B96" s="368" t="s">
        <v>3081</v>
      </c>
      <c r="C96" s="368" t="s">
        <v>2825</v>
      </c>
      <c r="D96" s="293" t="s">
        <v>3917</v>
      </c>
      <c r="E96" s="463">
        <f t="shared" si="5"/>
        <v>0</v>
      </c>
      <c r="F96" s="295" t="s">
        <v>453</v>
      </c>
      <c r="G96">
        <f t="shared" si="6"/>
        <v>6</v>
      </c>
      <c r="H96" s="626">
        <f>IF(ISNUMBER('Table 4'!B21),'Table 4'!B21,"")</f>
        <v>0</v>
      </c>
      <c r="I96" s="626">
        <f>IF(ISNUMBER('Table 4'!C21),'Table 4'!C21,"")</f>
        <v>0</v>
      </c>
      <c r="J96" s="626">
        <f>IF(ISNUMBER('Table 4'!D21),'Table 4'!D21,"")</f>
        <v>0</v>
      </c>
      <c r="K96" s="626">
        <f>IF(ISNUMBER('Table 4'!E21),'Table 4'!E21,"")</f>
        <v>0</v>
      </c>
    </row>
    <row r="97" spans="1:11" x14ac:dyDescent="0.2">
      <c r="A97" s="356" t="str">
        <f>B97&amp;"_"&amp;C97&amp;"_"&amp;".. "&amp;D97</f>
        <v>0254_T4_.. Principal (One year or less)</v>
      </c>
      <c r="B97" s="368" t="s">
        <v>3082</v>
      </c>
      <c r="C97" s="368" t="s">
        <v>2825</v>
      </c>
      <c r="D97" s="294" t="s">
        <v>3911</v>
      </c>
      <c r="E97" s="463">
        <f t="shared" si="5"/>
        <v>0</v>
      </c>
      <c r="F97" s="292" t="s">
        <v>454</v>
      </c>
      <c r="G97">
        <f t="shared" si="6"/>
        <v>6</v>
      </c>
      <c r="H97" s="626">
        <f>IF(ISNUMBER('Table 4'!B22),'Table 4'!B22,"")</f>
        <v>0</v>
      </c>
      <c r="I97" s="626">
        <f>IF(ISNUMBER('Table 4'!C22),'Table 4'!C22,"")</f>
        <v>0</v>
      </c>
      <c r="J97" s="626">
        <f>IF(ISNUMBER('Table 4'!D22),'Table 4'!D22,"")</f>
        <v>0</v>
      </c>
      <c r="K97" s="626">
        <f>IF(ISNUMBER('Table 4'!E22),'Table 4'!E22,"")</f>
        <v>0</v>
      </c>
    </row>
    <row r="98" spans="1:11" x14ac:dyDescent="0.2">
      <c r="A98" s="397" t="str">
        <f>B98&amp;"_"&amp;C98&amp;"_"&amp;".. "&amp;D98</f>
        <v>0255_T4_.. Interest (One year or less)</v>
      </c>
      <c r="B98" s="398" t="s">
        <v>3083</v>
      </c>
      <c r="C98" s="398" t="s">
        <v>2825</v>
      </c>
      <c r="D98" s="299" t="s">
        <v>3912</v>
      </c>
      <c r="E98" s="463">
        <f t="shared" si="5"/>
        <v>0</v>
      </c>
      <c r="F98" s="115" t="s">
        <v>455</v>
      </c>
      <c r="G98">
        <f t="shared" si="6"/>
        <v>6</v>
      </c>
      <c r="H98" s="626">
        <f>IF(ISNUMBER('Table 4'!B23),'Table 4'!B23,"")</f>
        <v>0</v>
      </c>
      <c r="I98" s="626">
        <f>IF(ISNUMBER('Table 4'!C23),'Table 4'!C23,"")</f>
        <v>0</v>
      </c>
      <c r="J98" s="626">
        <f>IF(ISNUMBER('Table 4'!D23),'Table 4'!D23,"")</f>
        <v>0</v>
      </c>
      <c r="K98" s="626">
        <f>IF(ISNUMBER('Table 4'!E23),'Table 4'!E23,"")</f>
        <v>0</v>
      </c>
    </row>
    <row r="99" spans="1:11" x14ac:dyDescent="0.2">
      <c r="A99" s="113" t="str">
        <f>B99&amp;"_"&amp;C99&amp;"_"&amp;D99</f>
        <v>0256_T1.1_General Government (Nominal Value)</v>
      </c>
      <c r="B99" s="364" t="s">
        <v>3084</v>
      </c>
      <c r="C99" s="364" t="s">
        <v>16</v>
      </c>
      <c r="D99" s="3" t="s">
        <v>4338</v>
      </c>
      <c r="E99" s="463">
        <f t="shared" si="5"/>
        <v>0</v>
      </c>
      <c r="F99" s="296" t="s">
        <v>456</v>
      </c>
      <c r="G99">
        <f t="shared" si="6"/>
        <v>6</v>
      </c>
      <c r="H99" s="627">
        <f>IF(ISNUMBER('STable 1.1'!B8),'STable 1.1'!B8,"")</f>
        <v>0</v>
      </c>
      <c r="I99" s="628">
        <f>IF(ISNUMBER('STable 1.1'!E8),'STable 1.1'!E8,"")</f>
        <v>0</v>
      </c>
      <c r="J99" s="628">
        <f>IF(ISNUMBER('STable 1.1'!H8),'STable 1.1'!H8,"")</f>
        <v>0</v>
      </c>
      <c r="K99" s="628">
        <f>IF(ISNUMBER('STable 1.1'!K8),'STable 1.1'!K8,"")</f>
        <v>0</v>
      </c>
    </row>
    <row r="100" spans="1:11" x14ac:dyDescent="0.2">
      <c r="A100" s="113" t="str">
        <f>B100&amp;"_"&amp;C100&amp;"_"&amp;".. "&amp;D100</f>
        <v>0257_T1.1_.. Short-term (Nominal Value)</v>
      </c>
      <c r="B100" s="364" t="s">
        <v>3085</v>
      </c>
      <c r="C100" s="364" t="s">
        <v>16</v>
      </c>
      <c r="D100" s="473" t="s">
        <v>501</v>
      </c>
      <c r="E100" s="463">
        <f t="shared" si="5"/>
        <v>0</v>
      </c>
      <c r="F100" s="109" t="s">
        <v>457</v>
      </c>
      <c r="G100">
        <f t="shared" si="6"/>
        <v>6</v>
      </c>
      <c r="H100" s="627" t="str">
        <f>IF(ISNUMBER('STable 1.1'!B9),'STable 1.1'!B9,"")</f>
        <v/>
      </c>
      <c r="I100" s="628" t="str">
        <f>IF(ISNUMBER('STable 1.1'!E9),'STable 1.1'!E9,"")</f>
        <v/>
      </c>
      <c r="J100" s="628" t="str">
        <f>IF(ISNUMBER('STable 1.1'!H9),'STable 1.1'!H9,"")</f>
        <v/>
      </c>
      <c r="K100" s="628" t="str">
        <f>IF(ISNUMBER('STable 1.1'!K9),'STable 1.1'!K9,"")</f>
        <v/>
      </c>
    </row>
    <row r="101" spans="1:11" x14ac:dyDescent="0.2">
      <c r="A101" s="113" t="str">
        <f>B101&amp;"_"&amp;C101&amp;"_"&amp;".. "&amp;D101</f>
        <v>0258_T1.1_.. Long-term (Nominal Value)</v>
      </c>
      <c r="B101" s="364" t="s">
        <v>3086</v>
      </c>
      <c r="C101" s="364" t="s">
        <v>16</v>
      </c>
      <c r="D101" s="5" t="s">
        <v>502</v>
      </c>
      <c r="E101" s="463">
        <f t="shared" si="5"/>
        <v>0</v>
      </c>
      <c r="F101" s="109" t="s">
        <v>458</v>
      </c>
      <c r="G101">
        <f t="shared" si="6"/>
        <v>6</v>
      </c>
      <c r="H101" s="627" t="str">
        <f>IF(ISNUMBER('STable 1.1'!B10),'STable 1.1'!B10,"")</f>
        <v/>
      </c>
      <c r="I101" s="628" t="str">
        <f>IF(ISNUMBER('STable 1.1'!E10),'STable 1.1'!E10,"")</f>
        <v/>
      </c>
      <c r="J101" s="628" t="str">
        <f>IF(ISNUMBER('STable 1.1'!H10),'STable 1.1'!H10,"")</f>
        <v/>
      </c>
      <c r="K101" s="628" t="str">
        <f>IF(ISNUMBER('STable 1.1'!K10),'STable 1.1'!K10,"")</f>
        <v/>
      </c>
    </row>
    <row r="102" spans="1:11" x14ac:dyDescent="0.2">
      <c r="A102" s="113" t="str">
        <f>B102&amp;"_"&amp;C102&amp;"_"&amp;D102</f>
        <v>0259_T1.1_Central Bank (Nominal Value)</v>
      </c>
      <c r="B102" s="364" t="s">
        <v>3087</v>
      </c>
      <c r="C102" s="364" t="s">
        <v>16</v>
      </c>
      <c r="D102" s="6" t="s">
        <v>503</v>
      </c>
      <c r="E102" s="463">
        <f t="shared" si="5"/>
        <v>0</v>
      </c>
      <c r="F102" s="296" t="s">
        <v>459</v>
      </c>
      <c r="G102">
        <f t="shared" si="6"/>
        <v>6</v>
      </c>
      <c r="H102" s="627">
        <f>IF(ISNUMBER('STable 1.1'!B11),'STable 1.1'!B11,"")</f>
        <v>0</v>
      </c>
      <c r="I102" s="628">
        <f>IF(ISNUMBER('STable 1.1'!E11),'STable 1.1'!E11,"")</f>
        <v>0</v>
      </c>
      <c r="J102" s="628">
        <f>IF(ISNUMBER('STable 1.1'!H11),'STable 1.1'!H11,"")</f>
        <v>0</v>
      </c>
      <c r="K102" s="628">
        <f>IF(ISNUMBER('STable 1.1'!K11),'STable 1.1'!K11,"")</f>
        <v>0</v>
      </c>
    </row>
    <row r="103" spans="1:11" x14ac:dyDescent="0.2">
      <c r="A103" s="113" t="str">
        <f>B103&amp;"_"&amp;C103&amp;"_"&amp;".. "&amp;D103</f>
        <v>0260_T1.1_.. Short-term (Nominal Value)</v>
      </c>
      <c r="B103" s="364" t="s">
        <v>3088</v>
      </c>
      <c r="C103" s="364" t="s">
        <v>16</v>
      </c>
      <c r="D103" s="5" t="s">
        <v>501</v>
      </c>
      <c r="E103" s="463">
        <f t="shared" si="5"/>
        <v>0</v>
      </c>
      <c r="F103" s="109" t="s">
        <v>460</v>
      </c>
      <c r="G103">
        <f t="shared" si="6"/>
        <v>6</v>
      </c>
      <c r="H103" s="627" t="str">
        <f>IF(ISNUMBER('STable 1.1'!B12),'STable 1.1'!B12,"")</f>
        <v/>
      </c>
      <c r="I103" s="628" t="str">
        <f>IF(ISNUMBER('STable 1.1'!E12),'STable 1.1'!E12,"")</f>
        <v/>
      </c>
      <c r="J103" s="628" t="str">
        <f>IF(ISNUMBER('STable 1.1'!H12),'STable 1.1'!H12,"")</f>
        <v/>
      </c>
      <c r="K103" s="628" t="str">
        <f>IF(ISNUMBER('STable 1.1'!K12),'STable 1.1'!K12,"")</f>
        <v/>
      </c>
    </row>
    <row r="104" spans="1:11" x14ac:dyDescent="0.2">
      <c r="A104" s="113" t="str">
        <f>B104&amp;"_"&amp;C104&amp;"_"&amp;".. "&amp;D104</f>
        <v>0261_T1.1_.. Long-term (Nominal Value)</v>
      </c>
      <c r="B104" s="364" t="s">
        <v>3089</v>
      </c>
      <c r="C104" s="364" t="s">
        <v>16</v>
      </c>
      <c r="D104" s="5" t="s">
        <v>502</v>
      </c>
      <c r="E104" s="463">
        <f t="shared" si="5"/>
        <v>0</v>
      </c>
      <c r="F104" s="109" t="s">
        <v>461</v>
      </c>
      <c r="G104">
        <f t="shared" si="6"/>
        <v>6</v>
      </c>
      <c r="H104" s="627" t="str">
        <f>IF(ISNUMBER('STable 1.1'!B13),'STable 1.1'!B13,"")</f>
        <v/>
      </c>
      <c r="I104" s="628" t="str">
        <f>IF(ISNUMBER('STable 1.1'!E13),'STable 1.1'!E13,"")</f>
        <v/>
      </c>
      <c r="J104" s="628" t="str">
        <f>IF(ISNUMBER('STable 1.1'!H13),'STable 1.1'!H13,"")</f>
        <v/>
      </c>
      <c r="K104" s="628" t="str">
        <f>IF(ISNUMBER('STable 1.1'!K13),'STable 1.1'!K13,"")</f>
        <v/>
      </c>
    </row>
    <row r="105" spans="1:11" x14ac:dyDescent="0.2">
      <c r="A105" s="113" t="str">
        <f>B105&amp;"_"&amp;C105&amp;"_"&amp;D105</f>
        <v>0262_T1.1_Deposit-Taking Corporations, except the Central Bank (Nominal Value)</v>
      </c>
      <c r="B105" s="364" t="s">
        <v>3090</v>
      </c>
      <c r="C105" s="364" t="s">
        <v>16</v>
      </c>
      <c r="D105" s="3" t="s">
        <v>504</v>
      </c>
      <c r="E105" s="463">
        <f t="shared" si="5"/>
        <v>0</v>
      </c>
      <c r="F105" s="296" t="s">
        <v>462</v>
      </c>
      <c r="G105">
        <f t="shared" si="6"/>
        <v>6</v>
      </c>
      <c r="H105" s="627">
        <f>IF(ISNUMBER('STable 1.1'!B14),'STable 1.1'!B14,"")</f>
        <v>0</v>
      </c>
      <c r="I105" s="628">
        <f>IF(ISNUMBER('STable 1.1'!E14),'STable 1.1'!E14,"")</f>
        <v>0</v>
      </c>
      <c r="J105" s="628">
        <f>IF(ISNUMBER('STable 1.1'!H14),'STable 1.1'!H14,"")</f>
        <v>0</v>
      </c>
      <c r="K105" s="628">
        <f>IF(ISNUMBER('STable 1.1'!K14),'STable 1.1'!K14,"")</f>
        <v>0</v>
      </c>
    </row>
    <row r="106" spans="1:11" x14ac:dyDescent="0.2">
      <c r="A106" s="113" t="str">
        <f>B106&amp;"_"&amp;C106&amp;"_"&amp;".. "&amp;D106</f>
        <v>0263_T1.1_.. Short-term (Nominal Value)</v>
      </c>
      <c r="B106" s="364" t="s">
        <v>3091</v>
      </c>
      <c r="C106" s="364" t="s">
        <v>16</v>
      </c>
      <c r="D106" s="5" t="s">
        <v>501</v>
      </c>
      <c r="E106" s="463">
        <f t="shared" si="5"/>
        <v>0</v>
      </c>
      <c r="F106" s="110" t="s">
        <v>463</v>
      </c>
      <c r="G106">
        <f t="shared" si="6"/>
        <v>6</v>
      </c>
      <c r="H106" s="627" t="str">
        <f>IF(ISNUMBER('STable 1.1'!B15),'STable 1.1'!B15,"")</f>
        <v/>
      </c>
      <c r="I106" s="628" t="str">
        <f>IF(ISNUMBER('STable 1.1'!E15),'STable 1.1'!E15,"")</f>
        <v/>
      </c>
      <c r="J106" s="628" t="str">
        <f>IF(ISNUMBER('STable 1.1'!H15),'STable 1.1'!H15,"")</f>
        <v/>
      </c>
      <c r="K106" s="628" t="str">
        <f>IF(ISNUMBER('STable 1.1'!K15),'STable 1.1'!K15,"")</f>
        <v/>
      </c>
    </row>
    <row r="107" spans="1:11" x14ac:dyDescent="0.2">
      <c r="A107" s="113" t="str">
        <f>B107&amp;"_"&amp;C107&amp;"_"&amp;".. "&amp;D107</f>
        <v>0264_T1.1_.. Long-term (Nominal Value)</v>
      </c>
      <c r="B107" s="364" t="s">
        <v>3092</v>
      </c>
      <c r="C107" s="364" t="s">
        <v>16</v>
      </c>
      <c r="D107" s="5" t="s">
        <v>502</v>
      </c>
      <c r="E107" s="463">
        <f t="shared" si="5"/>
        <v>0</v>
      </c>
      <c r="F107" s="110" t="s">
        <v>464</v>
      </c>
      <c r="G107">
        <f t="shared" si="6"/>
        <v>6</v>
      </c>
      <c r="H107" s="627" t="str">
        <f>IF(ISNUMBER('STable 1.1'!B16),'STable 1.1'!B16,"")</f>
        <v/>
      </c>
      <c r="I107" s="628" t="str">
        <f>IF(ISNUMBER('STable 1.1'!E16),'STable 1.1'!E16,"")</f>
        <v/>
      </c>
      <c r="J107" s="628" t="str">
        <f>IF(ISNUMBER('STable 1.1'!H16),'STable 1.1'!H16,"")</f>
        <v/>
      </c>
      <c r="K107" s="628" t="str">
        <f>IF(ISNUMBER('STable 1.1'!K16),'STable 1.1'!K16,"")</f>
        <v/>
      </c>
    </row>
    <row r="108" spans="1:11" x14ac:dyDescent="0.2">
      <c r="A108" s="113" t="str">
        <f>B108&amp;"_"&amp;C108&amp;"_"&amp;D108</f>
        <v>0265_T1.1_Other.Sectors (Nominal Value)</v>
      </c>
      <c r="B108" s="364" t="s">
        <v>3093</v>
      </c>
      <c r="C108" s="364" t="s">
        <v>16</v>
      </c>
      <c r="D108" s="3" t="s">
        <v>505</v>
      </c>
      <c r="E108" s="463">
        <f t="shared" si="5"/>
        <v>0</v>
      </c>
      <c r="F108" s="296" t="s">
        <v>465</v>
      </c>
      <c r="G108">
        <f t="shared" si="6"/>
        <v>6</v>
      </c>
      <c r="H108" s="627">
        <f>IF(ISNUMBER('STable 1.1'!B17),'STable 1.1'!B17,"")</f>
        <v>0</v>
      </c>
      <c r="I108" s="628">
        <f>IF(ISNUMBER('STable 1.1'!E17),'STable 1.1'!E17,"")</f>
        <v>0</v>
      </c>
      <c r="J108" s="628">
        <f>IF(ISNUMBER('STable 1.1'!H17),'STable 1.1'!H17,"")</f>
        <v>0</v>
      </c>
      <c r="K108" s="628">
        <f>IF(ISNUMBER('STable 1.1'!K17),'STable 1.1'!K17,"")</f>
        <v>0</v>
      </c>
    </row>
    <row r="109" spans="1:11" x14ac:dyDescent="0.2">
      <c r="A109" s="113" t="str">
        <f>B109&amp;"_"&amp;C109&amp;"_"&amp;".. "&amp;D109</f>
        <v>0266_T1.1_.. Short-term (Nominal Value)</v>
      </c>
      <c r="B109" s="364" t="s">
        <v>3094</v>
      </c>
      <c r="C109" s="364" t="s">
        <v>16</v>
      </c>
      <c r="D109" s="4" t="s">
        <v>501</v>
      </c>
      <c r="E109" s="463">
        <f t="shared" si="5"/>
        <v>0</v>
      </c>
      <c r="F109" s="110" t="s">
        <v>466</v>
      </c>
      <c r="G109">
        <f t="shared" si="6"/>
        <v>6</v>
      </c>
      <c r="H109" s="627" t="str">
        <f>IF(ISNUMBER('STable 1.1'!B18),'STable 1.1'!B18,"")</f>
        <v/>
      </c>
      <c r="I109" s="628" t="str">
        <f>IF(ISNUMBER('STable 1.1'!E18),'STable 1.1'!E18,"")</f>
        <v/>
      </c>
      <c r="J109" s="628" t="str">
        <f>IF(ISNUMBER('STable 1.1'!H18),'STable 1.1'!H18,"")</f>
        <v/>
      </c>
      <c r="K109" s="628" t="str">
        <f>IF(ISNUMBER('STable 1.1'!K18),'STable 1.1'!K18,"")</f>
        <v/>
      </c>
    </row>
    <row r="110" spans="1:11" x14ac:dyDescent="0.2">
      <c r="A110" s="113" t="str">
        <f>B110&amp;"_"&amp;C110&amp;"_"&amp;".. "&amp;D110</f>
        <v>0267_T1.1_.. Long-term (Nominal Value)</v>
      </c>
      <c r="B110" s="364" t="s">
        <v>3095</v>
      </c>
      <c r="C110" s="364" t="s">
        <v>16</v>
      </c>
      <c r="D110" s="5" t="s">
        <v>502</v>
      </c>
      <c r="E110" s="463">
        <f t="shared" si="5"/>
        <v>0</v>
      </c>
      <c r="F110" s="110" t="s">
        <v>467</v>
      </c>
      <c r="G110">
        <f t="shared" si="6"/>
        <v>6</v>
      </c>
      <c r="H110" s="627" t="str">
        <f>IF(ISNUMBER('STable 1.1'!B19),'STable 1.1'!B19,"")</f>
        <v/>
      </c>
      <c r="I110" s="628" t="str">
        <f>IF(ISNUMBER('STable 1.1'!E19),'STable 1.1'!E19,"")</f>
        <v/>
      </c>
      <c r="J110" s="628" t="str">
        <f>IF(ISNUMBER('STable 1.1'!H19),'STable 1.1'!H19,"")</f>
        <v/>
      </c>
      <c r="K110" s="628" t="str">
        <f>IF(ISNUMBER('STable 1.1'!K19),'STable 1.1'!K19,"")</f>
        <v/>
      </c>
    </row>
    <row r="111" spans="1:11" x14ac:dyDescent="0.2">
      <c r="A111" s="113" t="str">
        <f>B111&amp;"_"&amp;C111&amp;"_"&amp;D111</f>
        <v>0268_T1.1_Total (Nominal Value)</v>
      </c>
      <c r="B111" s="364" t="s">
        <v>3096</v>
      </c>
      <c r="C111" s="364" t="s">
        <v>16</v>
      </c>
      <c r="D111" s="3" t="s">
        <v>506</v>
      </c>
      <c r="E111" s="463">
        <f t="shared" si="5"/>
        <v>0</v>
      </c>
      <c r="F111" s="296" t="s">
        <v>468</v>
      </c>
      <c r="G111">
        <f t="shared" si="6"/>
        <v>6</v>
      </c>
      <c r="H111" s="627">
        <f>IF(ISNUMBER('STable 1.1'!B20),'STable 1.1'!B20,"")</f>
        <v>0</v>
      </c>
      <c r="I111" s="628">
        <f>IF(ISNUMBER('STable 1.1'!E20),'STable 1.1'!E20,"")</f>
        <v>0</v>
      </c>
      <c r="J111" s="628">
        <f>IF(ISNUMBER('STable 1.1'!H20),'STable 1.1'!H20,"")</f>
        <v>0</v>
      </c>
      <c r="K111" s="628">
        <f>IF(ISNUMBER('STable 1.1'!K20),'STable 1.1'!K20,"")</f>
        <v>0</v>
      </c>
    </row>
    <row r="112" spans="1:11" x14ac:dyDescent="0.2">
      <c r="A112" s="113" t="str">
        <f>B112&amp;"_"&amp;C112&amp;"_"&amp;".. "&amp;D112</f>
        <v>0269_T1.1_.. Short-term (Nominal Value)</v>
      </c>
      <c r="B112" s="364" t="s">
        <v>3097</v>
      </c>
      <c r="C112" s="364" t="s">
        <v>16</v>
      </c>
      <c r="D112" s="4" t="s">
        <v>501</v>
      </c>
      <c r="E112" s="463">
        <f t="shared" si="5"/>
        <v>0</v>
      </c>
      <c r="F112" s="110" t="s">
        <v>469</v>
      </c>
      <c r="G112">
        <f t="shared" si="6"/>
        <v>6</v>
      </c>
      <c r="H112" s="627">
        <f>IF(ISNUMBER('STable 1.1'!B21),'STable 1.1'!B21,"")</f>
        <v>0</v>
      </c>
      <c r="I112" s="628">
        <f>IF(ISNUMBER('STable 1.1'!E21),'STable 1.1'!E21,"")</f>
        <v>0</v>
      </c>
      <c r="J112" s="628">
        <f>IF(ISNUMBER('STable 1.1'!H21),'STable 1.1'!H21,"")</f>
        <v>0</v>
      </c>
      <c r="K112" s="628">
        <f>IF(ISNUMBER('STable 1.1'!K21),'STable 1.1'!K21,"")</f>
        <v>0</v>
      </c>
    </row>
    <row r="113" spans="1:11" x14ac:dyDescent="0.2">
      <c r="A113" s="113" t="str">
        <f>B113&amp;"_"&amp;C113&amp;"_"&amp;".. "&amp;D113</f>
        <v>0270_T1.1_.. Long-term (Nominal Value)</v>
      </c>
      <c r="B113" s="364" t="s">
        <v>3098</v>
      </c>
      <c r="C113" s="364" t="s">
        <v>16</v>
      </c>
      <c r="D113" s="5" t="s">
        <v>502</v>
      </c>
      <c r="E113" s="463">
        <f t="shared" si="5"/>
        <v>0</v>
      </c>
      <c r="F113" s="110" t="s">
        <v>470</v>
      </c>
      <c r="G113">
        <f t="shared" si="6"/>
        <v>6</v>
      </c>
      <c r="H113" s="627">
        <f>IF(ISNUMBER('STable 1.1'!B22),'STable 1.1'!B22,"")</f>
        <v>0</v>
      </c>
      <c r="I113" s="628">
        <f>IF(ISNUMBER('STable 1.1'!E22),'STable 1.1'!E22,"")</f>
        <v>0</v>
      </c>
      <c r="J113" s="628">
        <f>IF(ISNUMBER('STable 1.1'!H22),'STable 1.1'!H22,"")</f>
        <v>0</v>
      </c>
      <c r="K113" s="628">
        <f>IF(ISNUMBER('STable 1.1'!K22),'STable 1.1'!K22,"")</f>
        <v>0</v>
      </c>
    </row>
    <row r="114" spans="1:11" x14ac:dyDescent="0.2">
      <c r="A114" s="113" t="str">
        <f>B114&amp;"_"&amp;C114&amp;"_"&amp;D114</f>
        <v>0271_T1.1_General Government (Difference Market Value)</v>
      </c>
      <c r="B114" s="364" t="s">
        <v>3099</v>
      </c>
      <c r="C114" s="364" t="s">
        <v>16</v>
      </c>
      <c r="D114" s="3" t="s">
        <v>4426</v>
      </c>
      <c r="E114" s="463">
        <f t="shared" si="5"/>
        <v>0</v>
      </c>
      <c r="F114" s="296" t="s">
        <v>471</v>
      </c>
      <c r="G114">
        <f t="shared" si="6"/>
        <v>6</v>
      </c>
      <c r="H114" s="628">
        <f>IF(ISNUMBER('STable 1.1'!C8),'STable 1.1'!C8,"")</f>
        <v>0</v>
      </c>
      <c r="I114" s="628">
        <f>IF(ISNUMBER('STable 1.1'!F8),'STable 1.1'!F8,"")</f>
        <v>0</v>
      </c>
      <c r="J114" s="628">
        <f>IF(ISNUMBER('STable 1.1'!I8), 'STable 1.1'!I8,"")</f>
        <v>0</v>
      </c>
      <c r="K114" s="628">
        <f>IF(ISNUMBER('STable 1.1'!L8),'STable 1.1'!L8,"")</f>
        <v>0</v>
      </c>
    </row>
    <row r="115" spans="1:11" x14ac:dyDescent="0.2">
      <c r="A115" s="113" t="str">
        <f>B115&amp;"_"&amp;C115&amp;"_"&amp;".. "&amp;D115</f>
        <v>0272_T1.1_.. Short-term (Difference Market Value)</v>
      </c>
      <c r="B115" s="364" t="s">
        <v>3100</v>
      </c>
      <c r="C115" s="364" t="s">
        <v>16</v>
      </c>
      <c r="D115" s="473" t="s">
        <v>4427</v>
      </c>
      <c r="E115" s="463">
        <f t="shared" si="5"/>
        <v>0</v>
      </c>
      <c r="F115" s="110" t="s">
        <v>472</v>
      </c>
      <c r="G115">
        <f t="shared" si="6"/>
        <v>6</v>
      </c>
      <c r="H115" s="628" t="str">
        <f>IF(ISNUMBER('STable 1.1'!C9),'STable 1.1'!C9,"")</f>
        <v/>
      </c>
      <c r="I115" s="628" t="str">
        <f>IF(ISNUMBER('STable 1.1'!F9),'STable 1.1'!F9,"")</f>
        <v/>
      </c>
      <c r="J115" s="628" t="str">
        <f>IF(ISNUMBER('STable 1.1'!I9), 'STable 1.1'!I9,"")</f>
        <v/>
      </c>
      <c r="K115" s="628" t="str">
        <f>IF(ISNUMBER('STable 1.1'!L9),'STable 1.1'!L9,"")</f>
        <v/>
      </c>
    </row>
    <row r="116" spans="1:11" x14ac:dyDescent="0.2">
      <c r="A116" s="113" t="str">
        <f>B116&amp;"_"&amp;C116&amp;"_"&amp;".. "&amp;D116</f>
        <v>0273_T1.1_.. Long-term (Difference Market Value)</v>
      </c>
      <c r="B116" s="364" t="s">
        <v>3101</v>
      </c>
      <c r="C116" s="364" t="s">
        <v>16</v>
      </c>
      <c r="D116" s="629" t="s">
        <v>4428</v>
      </c>
      <c r="E116" s="463">
        <f t="shared" si="5"/>
        <v>0</v>
      </c>
      <c r="F116" s="110" t="s">
        <v>473</v>
      </c>
      <c r="G116">
        <f t="shared" si="6"/>
        <v>6</v>
      </c>
      <c r="H116" s="628" t="str">
        <f>IF(ISNUMBER('STable 1.1'!C10),'STable 1.1'!C10,"")</f>
        <v/>
      </c>
      <c r="I116" s="628" t="str">
        <f>IF(ISNUMBER('STable 1.1'!F10),'STable 1.1'!F10,"")</f>
        <v/>
      </c>
      <c r="J116" s="628" t="str">
        <f>IF(ISNUMBER('STable 1.1'!I10), 'STable 1.1'!I10,"")</f>
        <v/>
      </c>
      <c r="K116" s="628" t="str">
        <f>IF(ISNUMBER('STable 1.1'!L10),'STable 1.1'!L10,"")</f>
        <v/>
      </c>
    </row>
    <row r="117" spans="1:11" x14ac:dyDescent="0.2">
      <c r="A117" s="113" t="str">
        <f>B117&amp;"_"&amp;C117&amp;"_"&amp;D117</f>
        <v>0274_T1.1_Central Bank (Difference Market Value)</v>
      </c>
      <c r="B117" s="364" t="s">
        <v>3102</v>
      </c>
      <c r="C117" s="364" t="s">
        <v>16</v>
      </c>
      <c r="D117" s="6" t="s">
        <v>4429</v>
      </c>
      <c r="E117" s="463">
        <f t="shared" si="5"/>
        <v>0</v>
      </c>
      <c r="F117" s="296" t="s">
        <v>474</v>
      </c>
      <c r="G117">
        <f t="shared" si="6"/>
        <v>6</v>
      </c>
      <c r="H117" s="628">
        <f>IF(ISNUMBER('STable 1.1'!C11),'STable 1.1'!C11,"")</f>
        <v>0</v>
      </c>
      <c r="I117" s="628">
        <f>IF(ISNUMBER('STable 1.1'!F11),'STable 1.1'!F11,"")</f>
        <v>0</v>
      </c>
      <c r="J117" s="628">
        <f>IF(ISNUMBER('STable 1.1'!I11), 'STable 1.1'!I11,"")</f>
        <v>0</v>
      </c>
      <c r="K117" s="628">
        <f>IF(ISNUMBER('STable 1.1'!L11),'STable 1.1'!L11,"")</f>
        <v>0</v>
      </c>
    </row>
    <row r="118" spans="1:11" x14ac:dyDescent="0.2">
      <c r="A118" s="113" t="str">
        <f>B118&amp;"_"&amp;C118&amp;"_"&amp;".. "&amp;D118</f>
        <v>0275_T1.1_.. Short-term (Difference Market Value)</v>
      </c>
      <c r="B118" s="364" t="s">
        <v>3103</v>
      </c>
      <c r="C118" s="364" t="s">
        <v>16</v>
      </c>
      <c r="D118" s="629" t="s">
        <v>4427</v>
      </c>
      <c r="E118" s="463">
        <f t="shared" si="5"/>
        <v>0</v>
      </c>
      <c r="F118" s="110" t="s">
        <v>475</v>
      </c>
      <c r="G118">
        <f t="shared" si="6"/>
        <v>6</v>
      </c>
      <c r="H118" s="628" t="str">
        <f>IF(ISNUMBER('STable 1.1'!C12),'STable 1.1'!C12,"")</f>
        <v/>
      </c>
      <c r="I118" s="628" t="str">
        <f>IF(ISNUMBER('STable 1.1'!F12),'STable 1.1'!F12,"")</f>
        <v/>
      </c>
      <c r="J118" s="628" t="str">
        <f>IF(ISNUMBER('STable 1.1'!I12), 'STable 1.1'!I12,"")</f>
        <v/>
      </c>
      <c r="K118" s="628" t="str">
        <f>IF(ISNUMBER('STable 1.1'!L12),'STable 1.1'!L12,"")</f>
        <v/>
      </c>
    </row>
    <row r="119" spans="1:11" x14ac:dyDescent="0.2">
      <c r="A119" s="113" t="str">
        <f>B119&amp;"_"&amp;C119&amp;"_"&amp;".. "&amp;D119</f>
        <v>0276_T1.1_.. Long-term (Difference Market Value)</v>
      </c>
      <c r="B119" s="364" t="s">
        <v>3104</v>
      </c>
      <c r="C119" s="364" t="s">
        <v>16</v>
      </c>
      <c r="D119" s="629" t="s">
        <v>4428</v>
      </c>
      <c r="E119" s="463">
        <f t="shared" si="5"/>
        <v>0</v>
      </c>
      <c r="F119" s="110" t="s">
        <v>476</v>
      </c>
      <c r="G119">
        <f t="shared" si="6"/>
        <v>6</v>
      </c>
      <c r="H119" s="628" t="str">
        <f>IF(ISNUMBER('STable 1.1'!C13),'STable 1.1'!C13,"")</f>
        <v/>
      </c>
      <c r="I119" s="628" t="str">
        <f>IF(ISNUMBER('STable 1.1'!F13),'STable 1.1'!F13,"")</f>
        <v/>
      </c>
      <c r="J119" s="628" t="str">
        <f>IF(ISNUMBER('STable 1.1'!I13), 'STable 1.1'!I13,"")</f>
        <v/>
      </c>
      <c r="K119" s="628" t="str">
        <f>IF(ISNUMBER('STable 1.1'!L13),'STable 1.1'!L13,"")</f>
        <v/>
      </c>
    </row>
    <row r="120" spans="1:11" x14ac:dyDescent="0.2">
      <c r="A120" s="113" t="str">
        <f>B120&amp;"_"&amp;C120&amp;"_"&amp;D120</f>
        <v>0277_T1.1_Deposit-Taking Corporations, except the Central Bank (Difference Market Value)</v>
      </c>
      <c r="B120" s="364" t="s">
        <v>3105</v>
      </c>
      <c r="C120" s="364" t="s">
        <v>16</v>
      </c>
      <c r="D120" s="3" t="s">
        <v>4430</v>
      </c>
      <c r="E120" s="463">
        <f t="shared" si="5"/>
        <v>0</v>
      </c>
      <c r="F120" s="296" t="s">
        <v>477</v>
      </c>
      <c r="G120">
        <f t="shared" si="6"/>
        <v>6</v>
      </c>
      <c r="H120" s="628">
        <f>IF(ISNUMBER('STable 1.1'!C14),'STable 1.1'!C14,"")</f>
        <v>0</v>
      </c>
      <c r="I120" s="628">
        <f>IF(ISNUMBER('STable 1.1'!F14),'STable 1.1'!F14,"")</f>
        <v>0</v>
      </c>
      <c r="J120" s="628">
        <f>IF(ISNUMBER('STable 1.1'!I14), 'STable 1.1'!I14,"")</f>
        <v>0</v>
      </c>
      <c r="K120" s="628">
        <f>IF(ISNUMBER('STable 1.1'!L14),'STable 1.1'!L14,"")</f>
        <v>0</v>
      </c>
    </row>
    <row r="121" spans="1:11" x14ac:dyDescent="0.2">
      <c r="A121" s="113" t="str">
        <f>B121&amp;"_"&amp;C121&amp;"_"&amp;".. "&amp;D121</f>
        <v>0278_T1.1_.. Short-term (Difference Market Value)</v>
      </c>
      <c r="B121" s="364" t="s">
        <v>3106</v>
      </c>
      <c r="C121" s="364" t="s">
        <v>16</v>
      </c>
      <c r="D121" s="629" t="s">
        <v>4427</v>
      </c>
      <c r="E121" s="463">
        <f t="shared" si="5"/>
        <v>0</v>
      </c>
      <c r="F121" s="110" t="s">
        <v>478</v>
      </c>
      <c r="G121">
        <f t="shared" si="6"/>
        <v>6</v>
      </c>
      <c r="H121" s="628" t="str">
        <f>IF(ISNUMBER('STable 1.1'!C15),'STable 1.1'!C15,"")</f>
        <v/>
      </c>
      <c r="I121" s="628" t="str">
        <f>IF(ISNUMBER('STable 1.1'!F15),'STable 1.1'!F15,"")</f>
        <v/>
      </c>
      <c r="J121" s="628" t="str">
        <f>IF(ISNUMBER('STable 1.1'!I15), 'STable 1.1'!I15,"")</f>
        <v/>
      </c>
      <c r="K121" s="628" t="str">
        <f>IF(ISNUMBER('STable 1.1'!L15),'STable 1.1'!L15,"")</f>
        <v/>
      </c>
    </row>
    <row r="122" spans="1:11" x14ac:dyDescent="0.2">
      <c r="A122" s="113" t="str">
        <f>B122&amp;"_"&amp;C122&amp;"_"&amp;".. "&amp;D122</f>
        <v>0279_T1.1_.. Long-term (Difference Market Value)</v>
      </c>
      <c r="B122" s="364" t="s">
        <v>3107</v>
      </c>
      <c r="C122" s="364" t="s">
        <v>16</v>
      </c>
      <c r="D122" s="629" t="s">
        <v>4428</v>
      </c>
      <c r="E122" s="463">
        <f t="shared" si="5"/>
        <v>0</v>
      </c>
      <c r="F122" s="110" t="s">
        <v>479</v>
      </c>
      <c r="G122">
        <f t="shared" si="6"/>
        <v>6</v>
      </c>
      <c r="H122" s="628" t="str">
        <f>IF(ISNUMBER('STable 1.1'!C16),'STable 1.1'!C16,"")</f>
        <v/>
      </c>
      <c r="I122" s="628" t="str">
        <f>IF(ISNUMBER('STable 1.1'!F16),'STable 1.1'!F16,"")</f>
        <v/>
      </c>
      <c r="J122" s="628" t="str">
        <f>IF(ISNUMBER('STable 1.1'!I16), 'STable 1.1'!I16,"")</f>
        <v/>
      </c>
      <c r="K122" s="628" t="str">
        <f>IF(ISNUMBER('STable 1.1'!L16),'STable 1.1'!L16,"")</f>
        <v/>
      </c>
    </row>
    <row r="123" spans="1:11" x14ac:dyDescent="0.2">
      <c r="A123" s="113" t="str">
        <f>B123&amp;"_"&amp;C123&amp;"_"&amp;D123</f>
        <v>0280_T1.1_Other Sectors (Difference Market Value)</v>
      </c>
      <c r="B123" s="364" t="s">
        <v>3108</v>
      </c>
      <c r="C123" s="364" t="s">
        <v>16</v>
      </c>
      <c r="D123" s="3" t="s">
        <v>4431</v>
      </c>
      <c r="E123" s="463">
        <f t="shared" si="5"/>
        <v>0</v>
      </c>
      <c r="F123" s="296" t="s">
        <v>480</v>
      </c>
      <c r="G123">
        <f t="shared" si="6"/>
        <v>6</v>
      </c>
      <c r="H123" s="628">
        <f>IF(ISNUMBER('STable 1.1'!C17),'STable 1.1'!C17,"")</f>
        <v>0</v>
      </c>
      <c r="I123" s="628">
        <f>IF(ISNUMBER('STable 1.1'!F17),'STable 1.1'!F17,"")</f>
        <v>0</v>
      </c>
      <c r="J123" s="628">
        <f>IF(ISNUMBER('STable 1.1'!I17), 'STable 1.1'!I17,"")</f>
        <v>0</v>
      </c>
      <c r="K123" s="628">
        <f>IF(ISNUMBER('STable 1.1'!L17),'STable 1.1'!L17,"")</f>
        <v>0</v>
      </c>
    </row>
    <row r="124" spans="1:11" x14ac:dyDescent="0.2">
      <c r="A124" s="113" t="str">
        <f>B124&amp;"_"&amp;C124&amp;"_"&amp;".. "&amp;D124</f>
        <v>0281_T1.1_.. Short-term (Difference Market Value)</v>
      </c>
      <c r="B124" s="364" t="s">
        <v>3109</v>
      </c>
      <c r="C124" s="364" t="s">
        <v>16</v>
      </c>
      <c r="D124" s="473" t="s">
        <v>4427</v>
      </c>
      <c r="E124" s="463">
        <f t="shared" si="5"/>
        <v>0</v>
      </c>
      <c r="F124" s="110" t="s">
        <v>481</v>
      </c>
      <c r="G124">
        <f t="shared" si="6"/>
        <v>6</v>
      </c>
      <c r="H124" s="628" t="str">
        <f>IF(ISNUMBER('STable 1.1'!C18),'STable 1.1'!C18,"")</f>
        <v/>
      </c>
      <c r="I124" s="628" t="str">
        <f>IF(ISNUMBER('STable 1.1'!F18),'STable 1.1'!F18,"")</f>
        <v/>
      </c>
      <c r="J124" s="628" t="str">
        <f>IF(ISNUMBER('STable 1.1'!I18), 'STable 1.1'!I18,"")</f>
        <v/>
      </c>
      <c r="K124" s="628" t="str">
        <f>IF(ISNUMBER('STable 1.1'!L18),'STable 1.1'!L18,"")</f>
        <v/>
      </c>
    </row>
    <row r="125" spans="1:11" x14ac:dyDescent="0.2">
      <c r="A125" s="113" t="str">
        <f>B125&amp;"_"&amp;C125&amp;"_"&amp;".. "&amp;D125</f>
        <v>0282_T1.1_.. Long-term (Difference Market Value)</v>
      </c>
      <c r="B125" s="364" t="s">
        <v>3110</v>
      </c>
      <c r="C125" s="364" t="s">
        <v>16</v>
      </c>
      <c r="D125" s="629" t="s">
        <v>4428</v>
      </c>
      <c r="E125" s="463">
        <f t="shared" si="5"/>
        <v>0</v>
      </c>
      <c r="F125" s="110" t="s">
        <v>482</v>
      </c>
      <c r="G125">
        <f t="shared" si="6"/>
        <v>6</v>
      </c>
      <c r="H125" s="628" t="str">
        <f>IF(ISNUMBER('STable 1.1'!C19),'STable 1.1'!C19,"")</f>
        <v/>
      </c>
      <c r="I125" s="628" t="str">
        <f>IF(ISNUMBER('STable 1.1'!F19),'STable 1.1'!F19,"")</f>
        <v/>
      </c>
      <c r="J125" s="628" t="str">
        <f>IF(ISNUMBER('STable 1.1'!I19), 'STable 1.1'!I19,"")</f>
        <v/>
      </c>
      <c r="K125" s="628" t="str">
        <f>IF(ISNUMBER('STable 1.1'!L19),'STable 1.1'!L19,"")</f>
        <v/>
      </c>
    </row>
    <row r="126" spans="1:11" x14ac:dyDescent="0.2">
      <c r="A126" s="113" t="str">
        <f>B126&amp;"_"&amp;C126&amp;"_"&amp;D126</f>
        <v>0283_T1.1_Total (Difference Market Value)</v>
      </c>
      <c r="B126" s="364" t="s">
        <v>3111</v>
      </c>
      <c r="C126" s="364" t="s">
        <v>16</v>
      </c>
      <c r="D126" s="3" t="s">
        <v>4432</v>
      </c>
      <c r="E126" s="463">
        <f t="shared" si="5"/>
        <v>0</v>
      </c>
      <c r="F126" s="296" t="s">
        <v>483</v>
      </c>
      <c r="G126">
        <f t="shared" si="6"/>
        <v>6</v>
      </c>
      <c r="H126" s="628">
        <f>IF(ISNUMBER('STable 1.1'!C20),'STable 1.1'!C20,"")</f>
        <v>0</v>
      </c>
      <c r="I126" s="628">
        <f>IF(ISNUMBER('STable 1.1'!F20),'STable 1.1'!F20,"")</f>
        <v>0</v>
      </c>
      <c r="J126" s="628">
        <f>IF(ISNUMBER('STable 1.1'!I20), 'STable 1.1'!I20,"")</f>
        <v>0</v>
      </c>
      <c r="K126" s="628">
        <f>IF(ISNUMBER('STable 1.1'!L20),'STable 1.1'!L20,"")</f>
        <v>0</v>
      </c>
    </row>
    <row r="127" spans="1:11" x14ac:dyDescent="0.2">
      <c r="A127" s="113" t="str">
        <f>B127&amp;"_"&amp;C127&amp;"_"&amp;".. "&amp;D127</f>
        <v>0284_T1.1_.. Short-term (Difference Market Value)</v>
      </c>
      <c r="B127" s="364" t="s">
        <v>3112</v>
      </c>
      <c r="C127" s="364" t="s">
        <v>16</v>
      </c>
      <c r="D127" s="473" t="s">
        <v>4427</v>
      </c>
      <c r="E127" s="463">
        <f t="shared" si="5"/>
        <v>0</v>
      </c>
      <c r="F127" s="110" t="s">
        <v>484</v>
      </c>
      <c r="G127">
        <f t="shared" si="6"/>
        <v>6</v>
      </c>
      <c r="H127" s="628">
        <f>IF(ISNUMBER('STable 1.1'!C21),'STable 1.1'!C21,"")</f>
        <v>0</v>
      </c>
      <c r="I127" s="628">
        <f>IF(ISNUMBER('STable 1.1'!F21),'STable 1.1'!F21,"")</f>
        <v>0</v>
      </c>
      <c r="J127" s="628">
        <f>IF(ISNUMBER('STable 1.1'!I21), 'STable 1.1'!I21,"")</f>
        <v>0</v>
      </c>
      <c r="K127" s="628">
        <f>IF(ISNUMBER('STable 1.1'!L21),'STable 1.1'!L21,"")</f>
        <v>0</v>
      </c>
    </row>
    <row r="128" spans="1:11" x14ac:dyDescent="0.2">
      <c r="A128" s="113" t="str">
        <f>B128&amp;"_"&amp;C128&amp;"_"&amp;".. "&amp;D128</f>
        <v>0285_T1.1_.. Long-term (Difference Market Value)</v>
      </c>
      <c r="B128" s="364" t="s">
        <v>3113</v>
      </c>
      <c r="C128" s="364" t="s">
        <v>16</v>
      </c>
      <c r="D128" s="629" t="s">
        <v>4428</v>
      </c>
      <c r="E128" s="463">
        <f t="shared" si="5"/>
        <v>0</v>
      </c>
      <c r="F128" s="110" t="s">
        <v>485</v>
      </c>
      <c r="G128">
        <f t="shared" si="6"/>
        <v>6</v>
      </c>
      <c r="H128" s="628">
        <f>IF(ISNUMBER('STable 1.1'!C22),'STable 1.1'!C22,"")</f>
        <v>0</v>
      </c>
      <c r="I128" s="628">
        <f>IF(ISNUMBER('STable 1.1'!F22),'STable 1.1'!F22,"")</f>
        <v>0</v>
      </c>
      <c r="J128" s="628">
        <f>IF(ISNUMBER('STable 1.1'!I22), 'STable 1.1'!I22,"")</f>
        <v>0</v>
      </c>
      <c r="K128" s="628">
        <f>IF(ISNUMBER('STable 1.1'!L22),'STable 1.1'!L22,"")</f>
        <v>0</v>
      </c>
    </row>
    <row r="129" spans="1:11" x14ac:dyDescent="0.2">
      <c r="A129" s="113" t="str">
        <f>B129&amp;"_"&amp;C129&amp;"_"&amp;D129</f>
        <v>0286_T1.1_General Government (Market Value)</v>
      </c>
      <c r="B129" s="364" t="s">
        <v>3114</v>
      </c>
      <c r="C129" s="364" t="s">
        <v>16</v>
      </c>
      <c r="D129" s="3" t="s">
        <v>4339</v>
      </c>
      <c r="E129" s="463">
        <f t="shared" si="5"/>
        <v>0</v>
      </c>
      <c r="F129" s="296" t="s">
        <v>486</v>
      </c>
      <c r="G129">
        <f t="shared" si="6"/>
        <v>6</v>
      </c>
      <c r="H129" s="628">
        <f>IF(ISNUMBER('STable 1.1'!D8),'STable 1.1'!D8,"")</f>
        <v>0</v>
      </c>
      <c r="I129" s="628">
        <f>IF(ISNUMBER('STable 1.1'!G8),'STable 1.1'!G8,"")</f>
        <v>0</v>
      </c>
      <c r="J129" s="628">
        <f>IF(ISNUMBER('STable 1.1'!J8),'STable 1.1'!J8,"")</f>
        <v>0</v>
      </c>
      <c r="K129" s="628">
        <f>IF(ISNUMBER('STable 1.1'!M8),'STable 1.1'!M8,"")</f>
        <v>0</v>
      </c>
    </row>
    <row r="130" spans="1:11" x14ac:dyDescent="0.2">
      <c r="A130" s="113" t="str">
        <f>B130&amp;"_"&amp;C130&amp;"_"&amp;".. "&amp;D130</f>
        <v>0287_T1.1_.. Short-term (Market Value)</v>
      </c>
      <c r="B130" s="364" t="s">
        <v>3115</v>
      </c>
      <c r="C130" s="364" t="s">
        <v>16</v>
      </c>
      <c r="D130" s="4" t="s">
        <v>507</v>
      </c>
      <c r="E130" s="463">
        <f t="shared" si="5"/>
        <v>0</v>
      </c>
      <c r="F130" s="110" t="s">
        <v>487</v>
      </c>
      <c r="G130">
        <f t="shared" si="6"/>
        <v>6</v>
      </c>
      <c r="H130" s="628" t="str">
        <f>IF(ISNUMBER('STable 1.1'!D9),'STable 1.1'!D9,"")</f>
        <v/>
      </c>
      <c r="I130" s="628" t="str">
        <f>IF(ISNUMBER('STable 1.1'!G9),'STable 1.1'!G9,"")</f>
        <v/>
      </c>
      <c r="J130" s="628" t="str">
        <f>IF(ISNUMBER('STable 1.1'!J9),'STable 1.1'!J9,"")</f>
        <v/>
      </c>
      <c r="K130" s="628" t="str">
        <f>IF(ISNUMBER('STable 1.1'!M9),'STable 1.1'!M9,"")</f>
        <v/>
      </c>
    </row>
    <row r="131" spans="1:11" x14ac:dyDescent="0.2">
      <c r="A131" s="113" t="str">
        <f>B131&amp;"_"&amp;C131&amp;"_"&amp;".. "&amp;D131</f>
        <v>0288_T1.1_.. Long-term (Market Value)</v>
      </c>
      <c r="B131" s="364" t="s">
        <v>3116</v>
      </c>
      <c r="C131" s="364" t="s">
        <v>16</v>
      </c>
      <c r="D131" s="5" t="s">
        <v>508</v>
      </c>
      <c r="E131" s="463">
        <f t="shared" si="5"/>
        <v>0</v>
      </c>
      <c r="F131" s="110" t="s">
        <v>488</v>
      </c>
      <c r="G131">
        <f t="shared" si="6"/>
        <v>6</v>
      </c>
      <c r="H131" s="628" t="str">
        <f>IF(ISNUMBER('STable 1.1'!D10),'STable 1.1'!D10,"")</f>
        <v/>
      </c>
      <c r="I131" s="628" t="str">
        <f>IF(ISNUMBER('STable 1.1'!G10),'STable 1.1'!G10,"")</f>
        <v/>
      </c>
      <c r="J131" s="628" t="str">
        <f>IF(ISNUMBER('STable 1.1'!J10),'STable 1.1'!J10,"")</f>
        <v/>
      </c>
      <c r="K131" s="628" t="str">
        <f>IF(ISNUMBER('STable 1.1'!M10),'STable 1.1'!M10,"")</f>
        <v/>
      </c>
    </row>
    <row r="132" spans="1:11" x14ac:dyDescent="0.2">
      <c r="A132" s="113" t="str">
        <f>B132&amp;"_"&amp;C132&amp;"_"&amp;D132</f>
        <v>0289_T1.1_Central Bank (Market Value)</v>
      </c>
      <c r="B132" s="364" t="s">
        <v>3117</v>
      </c>
      <c r="C132" s="364" t="s">
        <v>16</v>
      </c>
      <c r="D132" s="6" t="s">
        <v>509</v>
      </c>
      <c r="E132" s="463">
        <f t="shared" si="5"/>
        <v>0</v>
      </c>
      <c r="F132" s="296" t="s">
        <v>489</v>
      </c>
      <c r="G132">
        <f t="shared" si="6"/>
        <v>6</v>
      </c>
      <c r="H132" s="628">
        <f>IF(ISNUMBER('STable 1.1'!D11),'STable 1.1'!D11,"")</f>
        <v>0</v>
      </c>
      <c r="I132" s="628">
        <f>IF(ISNUMBER('STable 1.1'!G11),'STable 1.1'!G11,"")</f>
        <v>0</v>
      </c>
      <c r="J132" s="628">
        <f>IF(ISNUMBER('STable 1.1'!J11),'STable 1.1'!J11,"")</f>
        <v>0</v>
      </c>
      <c r="K132" s="628">
        <f>IF(ISNUMBER('STable 1.1'!M11),'STable 1.1'!M11,"")</f>
        <v>0</v>
      </c>
    </row>
    <row r="133" spans="1:11" x14ac:dyDescent="0.2">
      <c r="A133" s="113" t="str">
        <f>B133&amp;"_"&amp;C133&amp;"_"&amp;".. "&amp;D133</f>
        <v>0290_T1.1_.. Short-term (Market Value)</v>
      </c>
      <c r="B133" s="364" t="s">
        <v>3118</v>
      </c>
      <c r="C133" s="364" t="s">
        <v>16</v>
      </c>
      <c r="D133" s="5" t="s">
        <v>507</v>
      </c>
      <c r="E133" s="463">
        <f t="shared" ref="E133:E196" si="8">E132</f>
        <v>0</v>
      </c>
      <c r="F133" s="110" t="s">
        <v>490</v>
      </c>
      <c r="G133">
        <f t="shared" ref="G133:G196" si="9">G132</f>
        <v>6</v>
      </c>
      <c r="H133" s="628" t="str">
        <f>IF(ISNUMBER('STable 1.1'!D12),'STable 1.1'!D12,"")</f>
        <v/>
      </c>
      <c r="I133" s="628" t="str">
        <f>IF(ISNUMBER('STable 1.1'!G12),'STable 1.1'!G12,"")</f>
        <v/>
      </c>
      <c r="J133" s="628" t="str">
        <f>IF(ISNUMBER('STable 1.1'!J12),'STable 1.1'!J12,"")</f>
        <v/>
      </c>
      <c r="K133" s="628" t="str">
        <f>IF(ISNUMBER('STable 1.1'!M12),'STable 1.1'!M12,"")</f>
        <v/>
      </c>
    </row>
    <row r="134" spans="1:11" x14ac:dyDescent="0.2">
      <c r="A134" s="113" t="str">
        <f>B134&amp;"_"&amp;C134&amp;"_"&amp;".. "&amp;D134</f>
        <v>0291_T1.1_.. Long-term (Market Value)</v>
      </c>
      <c r="B134" s="364" t="s">
        <v>3119</v>
      </c>
      <c r="C134" s="364" t="s">
        <v>16</v>
      </c>
      <c r="D134" s="5" t="s">
        <v>508</v>
      </c>
      <c r="E134" s="463">
        <f t="shared" si="8"/>
        <v>0</v>
      </c>
      <c r="F134" s="110" t="s">
        <v>491</v>
      </c>
      <c r="G134">
        <f t="shared" si="9"/>
        <v>6</v>
      </c>
      <c r="H134" s="628" t="str">
        <f>IF(ISNUMBER('STable 1.1'!D13),'STable 1.1'!D13,"")</f>
        <v/>
      </c>
      <c r="I134" s="628" t="str">
        <f>IF(ISNUMBER('STable 1.1'!G13),'STable 1.1'!G13,"")</f>
        <v/>
      </c>
      <c r="J134" s="628" t="str">
        <f>IF(ISNUMBER('STable 1.1'!J13),'STable 1.1'!J13,"")</f>
        <v/>
      </c>
      <c r="K134" s="628" t="str">
        <f>IF(ISNUMBER('STable 1.1'!M13),'STable 1.1'!M13,"")</f>
        <v/>
      </c>
    </row>
    <row r="135" spans="1:11" x14ac:dyDescent="0.2">
      <c r="A135" s="113" t="str">
        <f>B135&amp;"_"&amp;C135&amp;"_"&amp;D135</f>
        <v>0292_T1.1_Deposit-Taking Corporations, except the Central Bank (Market Value)</v>
      </c>
      <c r="B135" s="364" t="s">
        <v>3120</v>
      </c>
      <c r="C135" s="364" t="s">
        <v>16</v>
      </c>
      <c r="D135" s="3" t="s">
        <v>510</v>
      </c>
      <c r="E135" s="463">
        <f t="shared" si="8"/>
        <v>0</v>
      </c>
      <c r="F135" s="296" t="s">
        <v>492</v>
      </c>
      <c r="G135">
        <f t="shared" si="9"/>
        <v>6</v>
      </c>
      <c r="H135" s="628">
        <f>IF(ISNUMBER('STable 1.1'!D14),'STable 1.1'!D14,"")</f>
        <v>0</v>
      </c>
      <c r="I135" s="628">
        <f>IF(ISNUMBER('STable 1.1'!G14),'STable 1.1'!G14,"")</f>
        <v>0</v>
      </c>
      <c r="J135" s="628">
        <f>IF(ISNUMBER('STable 1.1'!J14),'STable 1.1'!J14,"")</f>
        <v>0</v>
      </c>
      <c r="K135" s="628">
        <f>IF(ISNUMBER('STable 1.1'!M14),'STable 1.1'!M14,"")</f>
        <v>0</v>
      </c>
    </row>
    <row r="136" spans="1:11" x14ac:dyDescent="0.2">
      <c r="A136" s="113" t="str">
        <f>B136&amp;"_"&amp;C136&amp;"_"&amp;".. "&amp;D136</f>
        <v>0293_T1.1_.. Short-term (Market Value)</v>
      </c>
      <c r="B136" s="364" t="s">
        <v>3121</v>
      </c>
      <c r="C136" s="364" t="s">
        <v>16</v>
      </c>
      <c r="D136" s="5" t="s">
        <v>507</v>
      </c>
      <c r="E136" s="463">
        <f t="shared" si="8"/>
        <v>0</v>
      </c>
      <c r="F136" s="110" t="s">
        <v>493</v>
      </c>
      <c r="G136">
        <f t="shared" si="9"/>
        <v>6</v>
      </c>
      <c r="H136" s="628" t="str">
        <f>IF(ISNUMBER('STable 1.1'!D15),'STable 1.1'!D15,"")</f>
        <v/>
      </c>
      <c r="I136" s="628" t="str">
        <f>IF(ISNUMBER('STable 1.1'!G15),'STable 1.1'!G15,"")</f>
        <v/>
      </c>
      <c r="J136" s="628" t="str">
        <f>IF(ISNUMBER('STable 1.1'!J15),'STable 1.1'!J15,"")</f>
        <v/>
      </c>
      <c r="K136" s="628" t="str">
        <f>IF(ISNUMBER('STable 1.1'!M15),'STable 1.1'!M15,"")</f>
        <v/>
      </c>
    </row>
    <row r="137" spans="1:11" x14ac:dyDescent="0.2">
      <c r="A137" s="113" t="str">
        <f>B137&amp;"_"&amp;C137&amp;"_"&amp;".. "&amp;D137</f>
        <v>0294_T1.1_.. Long-term (Market Value)</v>
      </c>
      <c r="B137" s="364" t="s">
        <v>3122</v>
      </c>
      <c r="C137" s="364" t="s">
        <v>16</v>
      </c>
      <c r="D137" s="5" t="s">
        <v>508</v>
      </c>
      <c r="E137" s="463">
        <f t="shared" si="8"/>
        <v>0</v>
      </c>
      <c r="F137" s="110" t="s">
        <v>494</v>
      </c>
      <c r="G137">
        <f t="shared" si="9"/>
        <v>6</v>
      </c>
      <c r="H137" s="628" t="str">
        <f>IF(ISNUMBER('STable 1.1'!D16),'STable 1.1'!D16,"")</f>
        <v/>
      </c>
      <c r="I137" s="628" t="str">
        <f>IF(ISNUMBER('STable 1.1'!G16),'STable 1.1'!G16,"")</f>
        <v/>
      </c>
      <c r="J137" s="628" t="str">
        <f>IF(ISNUMBER('STable 1.1'!J16),'STable 1.1'!J16,"")</f>
        <v/>
      </c>
      <c r="K137" s="628" t="str">
        <f>IF(ISNUMBER('STable 1.1'!M16),'STable 1.1'!M16,"")</f>
        <v/>
      </c>
    </row>
    <row r="138" spans="1:11" x14ac:dyDescent="0.2">
      <c r="A138" s="113" t="str">
        <f>B138&amp;"_"&amp;C138&amp;"_"&amp;D138</f>
        <v>0295_T1.1_Other Sectors (Market Value)</v>
      </c>
      <c r="B138" s="364" t="s">
        <v>3123</v>
      </c>
      <c r="C138" s="364" t="s">
        <v>16</v>
      </c>
      <c r="D138" s="3" t="s">
        <v>4340</v>
      </c>
      <c r="E138" s="463">
        <f t="shared" si="8"/>
        <v>0</v>
      </c>
      <c r="F138" s="296" t="s">
        <v>495</v>
      </c>
      <c r="G138">
        <f t="shared" si="9"/>
        <v>6</v>
      </c>
      <c r="H138" s="628">
        <f>IF(ISNUMBER('STable 1.1'!D17),'STable 1.1'!D17,"")</f>
        <v>0</v>
      </c>
      <c r="I138" s="628">
        <f>IF(ISNUMBER('STable 1.1'!G17),'STable 1.1'!G17,"")</f>
        <v>0</v>
      </c>
      <c r="J138" s="628">
        <f>IF(ISNUMBER('STable 1.1'!J17),'STable 1.1'!J17,"")</f>
        <v>0</v>
      </c>
      <c r="K138" s="628">
        <f>IF(ISNUMBER('STable 1.1'!M17),'STable 1.1'!M17,"")</f>
        <v>0</v>
      </c>
    </row>
    <row r="139" spans="1:11" x14ac:dyDescent="0.2">
      <c r="A139" s="113" t="str">
        <f>B139&amp;"_"&amp;C139&amp;"_"&amp;".. "&amp;D139</f>
        <v>0296_T1.1_.. Short-term (Market Value)</v>
      </c>
      <c r="B139" s="364" t="s">
        <v>3124</v>
      </c>
      <c r="C139" s="364" t="s">
        <v>16</v>
      </c>
      <c r="D139" s="4" t="s">
        <v>507</v>
      </c>
      <c r="E139" s="463">
        <f t="shared" si="8"/>
        <v>0</v>
      </c>
      <c r="F139" s="110" t="s">
        <v>496</v>
      </c>
      <c r="G139">
        <f t="shared" si="9"/>
        <v>6</v>
      </c>
      <c r="H139" s="628" t="str">
        <f>IF(ISNUMBER('STable 1.1'!D18),'STable 1.1'!D18,"")</f>
        <v/>
      </c>
      <c r="I139" s="628" t="str">
        <f>IF(ISNUMBER('STable 1.1'!G18),'STable 1.1'!G18,"")</f>
        <v/>
      </c>
      <c r="J139" s="628" t="str">
        <f>IF(ISNUMBER('STable 1.1'!J18),'STable 1.1'!J18,"")</f>
        <v/>
      </c>
      <c r="K139" s="628" t="str">
        <f>IF(ISNUMBER('STable 1.1'!M18),'STable 1.1'!M18,"")</f>
        <v/>
      </c>
    </row>
    <row r="140" spans="1:11" x14ac:dyDescent="0.2">
      <c r="A140" s="113" t="str">
        <f>B140&amp;"_"&amp;C140&amp;"_"&amp;".. "&amp;D140</f>
        <v>0297_T1.1_.. Long-term (Market Value)</v>
      </c>
      <c r="B140" s="364" t="s">
        <v>3125</v>
      </c>
      <c r="C140" s="364" t="s">
        <v>16</v>
      </c>
      <c r="D140" s="5" t="s">
        <v>508</v>
      </c>
      <c r="E140" s="463">
        <f t="shared" si="8"/>
        <v>0</v>
      </c>
      <c r="F140" s="110" t="s">
        <v>497</v>
      </c>
      <c r="G140">
        <f t="shared" si="9"/>
        <v>6</v>
      </c>
      <c r="H140" s="628" t="str">
        <f>IF(ISNUMBER('STable 1.1'!D19),'STable 1.1'!D19,"")</f>
        <v/>
      </c>
      <c r="I140" s="628" t="str">
        <f>IF(ISNUMBER('STable 1.1'!G19),'STable 1.1'!G19,"")</f>
        <v/>
      </c>
      <c r="J140" s="628" t="str">
        <f>IF(ISNUMBER('STable 1.1'!J19),'STable 1.1'!J19,"")</f>
        <v/>
      </c>
      <c r="K140" s="628" t="str">
        <f>IF(ISNUMBER('STable 1.1'!M19),'STable 1.1'!M19,"")</f>
        <v/>
      </c>
    </row>
    <row r="141" spans="1:11" x14ac:dyDescent="0.2">
      <c r="A141" s="113" t="str">
        <f>B141&amp;"_"&amp;C141&amp;"_"&amp;D141</f>
        <v>0298_T1.1_Total (Market Value)</v>
      </c>
      <c r="B141" s="364" t="s">
        <v>3126</v>
      </c>
      <c r="C141" s="364" t="s">
        <v>16</v>
      </c>
      <c r="D141" s="3" t="s">
        <v>511</v>
      </c>
      <c r="E141" s="463">
        <f t="shared" si="8"/>
        <v>0</v>
      </c>
      <c r="F141" s="296" t="s">
        <v>498</v>
      </c>
      <c r="G141">
        <f t="shared" si="9"/>
        <v>6</v>
      </c>
      <c r="H141" s="628">
        <f>IF(ISNUMBER('STable 1.1'!D20),'STable 1.1'!D20,"")</f>
        <v>0</v>
      </c>
      <c r="I141" s="628">
        <f>IF(ISNUMBER('STable 1.1'!G20),'STable 1.1'!G20,"")</f>
        <v>0</v>
      </c>
      <c r="J141" s="628">
        <f>IF(ISNUMBER('STable 1.1'!J20),'STable 1.1'!J20,"")</f>
        <v>0</v>
      </c>
      <c r="K141" s="628">
        <f>IF(ISNUMBER('STable 1.1'!M20),'STable 1.1'!M20,"")</f>
        <v>0</v>
      </c>
    </row>
    <row r="142" spans="1:11" x14ac:dyDescent="0.2">
      <c r="A142" s="113" t="str">
        <f>B142&amp;"_"&amp;C142&amp;"_"&amp;".. "&amp;D142</f>
        <v>0299_T1.1_.. Short-term (Market Value)</v>
      </c>
      <c r="B142" s="364" t="s">
        <v>3127</v>
      </c>
      <c r="C142" s="364" t="s">
        <v>16</v>
      </c>
      <c r="D142" s="4" t="s">
        <v>507</v>
      </c>
      <c r="E142" s="463">
        <f t="shared" si="8"/>
        <v>0</v>
      </c>
      <c r="F142" s="110" t="s">
        <v>499</v>
      </c>
      <c r="G142">
        <f t="shared" si="9"/>
        <v>6</v>
      </c>
      <c r="H142" s="628">
        <f>IF(ISNUMBER('STable 1.1'!D21),'STable 1.1'!D21,"")</f>
        <v>0</v>
      </c>
      <c r="I142" s="628">
        <f>IF(ISNUMBER('STable 1.1'!G21),'STable 1.1'!G21,"")</f>
        <v>0</v>
      </c>
      <c r="J142" s="628">
        <f>IF(ISNUMBER('STable 1.1'!J21),'STable 1.1'!J21,"")</f>
        <v>0</v>
      </c>
      <c r="K142" s="628">
        <f>IF(ISNUMBER('STable 1.1'!M21),'STable 1.1'!M21,"")</f>
        <v>0</v>
      </c>
    </row>
    <row r="143" spans="1:11" x14ac:dyDescent="0.2">
      <c r="A143" s="389" t="str">
        <f>B143&amp;"_"&amp;C143&amp;"_"&amp;".. "&amp;D143</f>
        <v>0300_T1.1_.. Long-term (Market Value)</v>
      </c>
      <c r="B143" s="384" t="s">
        <v>3128</v>
      </c>
      <c r="C143" s="384" t="s">
        <v>16</v>
      </c>
      <c r="D143" s="7" t="s">
        <v>508</v>
      </c>
      <c r="E143" s="463">
        <f t="shared" si="8"/>
        <v>0</v>
      </c>
      <c r="F143" s="300" t="s">
        <v>500</v>
      </c>
      <c r="G143">
        <f t="shared" si="9"/>
        <v>6</v>
      </c>
      <c r="H143" s="628">
        <f>IF(ISNUMBER('STable 1.1'!D22),'STable 1.1'!D22,"")</f>
        <v>0</v>
      </c>
      <c r="I143" s="628">
        <f>IF(ISNUMBER('STable 1.1'!G22),'STable 1.1'!G22,"")</f>
        <v>0</v>
      </c>
      <c r="J143" s="628">
        <f>IF(ISNUMBER('STable 1.1'!J22),'STable 1.1'!J22,"")</f>
        <v>0</v>
      </c>
      <c r="K143" s="628">
        <f>IF(ISNUMBER('STable 1.1'!M22),'STable 1.1'!M22,"")</f>
        <v>0</v>
      </c>
    </row>
    <row r="144" spans="1:11" x14ac:dyDescent="0.2">
      <c r="A144" s="357" t="str">
        <f>B144&amp;"_"&amp;C144&amp;"_"&amp;D144</f>
        <v>0301_T1.2_Other financial corporations</v>
      </c>
      <c r="B144" s="369" t="s">
        <v>3129</v>
      </c>
      <c r="C144" s="369" t="s">
        <v>18</v>
      </c>
      <c r="D144" s="302" t="s">
        <v>125</v>
      </c>
      <c r="E144" s="463">
        <f t="shared" si="8"/>
        <v>0</v>
      </c>
      <c r="F144" s="305" t="s">
        <v>512</v>
      </c>
      <c r="G144">
        <f t="shared" si="9"/>
        <v>6</v>
      </c>
      <c r="H144" s="628">
        <f>IF(ISNUMBER('STable 1.2'!B6),'STable 1.2'!B6,"")</f>
        <v>0</v>
      </c>
      <c r="I144" s="628">
        <f>IF(ISNUMBER('STable 1.2'!C6),'STable 1.2'!C6,"")</f>
        <v>0</v>
      </c>
      <c r="J144" s="628">
        <f>IF(ISNUMBER('STable 1.2'!D6),'STable 1.2'!D6,"")</f>
        <v>0</v>
      </c>
      <c r="K144" s="628">
        <f>IF(ISNUMBER('STable 1.2'!E6),'STable 1.2'!E6,"")</f>
        <v>0</v>
      </c>
    </row>
    <row r="145" spans="1:11" x14ac:dyDescent="0.2">
      <c r="A145" s="357" t="str">
        <f>B145&amp;"_"&amp;C145&amp;"_"&amp;".. "&amp;D145</f>
        <v>0302_T1.2_.. Short-term</v>
      </c>
      <c r="B145" s="369" t="s">
        <v>3130</v>
      </c>
      <c r="C145" s="369" t="s">
        <v>18</v>
      </c>
      <c r="D145" s="303" t="s">
        <v>1</v>
      </c>
      <c r="E145" s="463">
        <f t="shared" si="8"/>
        <v>0</v>
      </c>
      <c r="F145" s="110" t="s">
        <v>513</v>
      </c>
      <c r="G145">
        <f t="shared" si="9"/>
        <v>6</v>
      </c>
      <c r="H145" s="628">
        <f>IF(ISNUMBER('STable 1.2'!B7),'STable 1.2'!B7,"")</f>
        <v>0</v>
      </c>
      <c r="I145" s="628">
        <f>IF(ISNUMBER('STable 1.2'!C7),'STable 1.2'!C7,"")</f>
        <v>0</v>
      </c>
      <c r="J145" s="628">
        <f>IF(ISNUMBER('STable 1.2'!D7),'STable 1.2'!D7,"")</f>
        <v>0</v>
      </c>
      <c r="K145" s="628">
        <f>IF(ISNUMBER('STable 1.2'!E7),'STable 1.2'!E7,"")</f>
        <v>0</v>
      </c>
    </row>
    <row r="146" spans="1:11" x14ac:dyDescent="0.2">
      <c r="A146" s="357" t="str">
        <f>B146&amp;"_"&amp;C146&amp;"_"&amp;".... "&amp;D146</f>
        <v>0303_T1.2_.... Currency and deposits 3/</v>
      </c>
      <c r="B146" s="369" t="s">
        <v>3131</v>
      </c>
      <c r="C146" s="369" t="s">
        <v>18</v>
      </c>
      <c r="D146" s="304" t="s">
        <v>126</v>
      </c>
      <c r="E146" s="463">
        <f t="shared" si="8"/>
        <v>0</v>
      </c>
      <c r="F146" s="110" t="s">
        <v>514</v>
      </c>
      <c r="G146">
        <f t="shared" si="9"/>
        <v>6</v>
      </c>
      <c r="H146" s="628" t="str">
        <f>IF(ISNUMBER('STable 1.2'!B8),'STable 1.2'!B8,"")</f>
        <v/>
      </c>
      <c r="I146" s="628" t="str">
        <f>IF(ISNUMBER('STable 1.2'!C8),'STable 1.2'!C8,"")</f>
        <v/>
      </c>
      <c r="J146" s="628" t="str">
        <f>IF(ISNUMBER('STable 1.2'!D8),'STable 1.2'!D8,"")</f>
        <v/>
      </c>
      <c r="K146" s="628" t="str">
        <f>IF(ISNUMBER('STable 1.2'!E8),'STable 1.2'!E8,"")</f>
        <v/>
      </c>
    </row>
    <row r="147" spans="1:11" x14ac:dyDescent="0.2">
      <c r="A147" s="357" t="str">
        <f>B147&amp;"_"&amp;C147&amp;"_"&amp;".... "&amp;D147</f>
        <v>0304_T1.2_.... Debt securities</v>
      </c>
      <c r="B147" s="369" t="s">
        <v>3132</v>
      </c>
      <c r="C147" s="369" t="s">
        <v>18</v>
      </c>
      <c r="D147" s="304" t="s">
        <v>37</v>
      </c>
      <c r="E147" s="463">
        <f t="shared" si="8"/>
        <v>0</v>
      </c>
      <c r="F147" s="110" t="s">
        <v>515</v>
      </c>
      <c r="G147">
        <f t="shared" si="9"/>
        <v>6</v>
      </c>
      <c r="H147" s="628" t="str">
        <f>IF(ISNUMBER('STable 1.2'!B9),'STable 1.2'!B9,"")</f>
        <v/>
      </c>
      <c r="I147" s="628" t="str">
        <f>IF(ISNUMBER('STable 1.2'!C9),'STable 1.2'!C9,"")</f>
        <v/>
      </c>
      <c r="J147" s="628" t="str">
        <f>IF(ISNUMBER('STable 1.2'!D9),'STable 1.2'!D9,"")</f>
        <v/>
      </c>
      <c r="K147" s="628" t="str">
        <f>IF(ISNUMBER('STable 1.2'!E9),'STable 1.2'!E9,"")</f>
        <v/>
      </c>
    </row>
    <row r="148" spans="1:11" x14ac:dyDescent="0.2">
      <c r="A148" s="357" t="str">
        <f>B148&amp;"_"&amp;C148&amp;"_"&amp;".... "&amp;D148</f>
        <v>0305_T1.2_.... Loans</v>
      </c>
      <c r="B148" s="369" t="s">
        <v>3133</v>
      </c>
      <c r="C148" s="369" t="s">
        <v>18</v>
      </c>
      <c r="D148" s="304" t="s">
        <v>2</v>
      </c>
      <c r="E148" s="463">
        <f t="shared" si="8"/>
        <v>0</v>
      </c>
      <c r="F148" s="110" t="s">
        <v>516</v>
      </c>
      <c r="G148">
        <f t="shared" si="9"/>
        <v>6</v>
      </c>
      <c r="H148" s="628" t="str">
        <f>IF(ISNUMBER('STable 1.2'!B10),'STable 1.2'!B10,"")</f>
        <v/>
      </c>
      <c r="I148" s="628" t="str">
        <f>IF(ISNUMBER('STable 1.2'!C10),'STable 1.2'!C10,"")</f>
        <v/>
      </c>
      <c r="J148" s="628" t="str">
        <f>IF(ISNUMBER('STable 1.2'!D10),'STable 1.2'!D10,"")</f>
        <v/>
      </c>
      <c r="K148" s="628" t="str">
        <f>IF(ISNUMBER('STable 1.2'!E10),'STable 1.2'!E10,"")</f>
        <v/>
      </c>
    </row>
    <row r="149" spans="1:11" x14ac:dyDescent="0.2">
      <c r="A149" s="357" t="str">
        <f>B149&amp;"_"&amp;C149&amp;"_"&amp;".... "&amp;D149</f>
        <v>0306_T1.2_.... Trade credit and advances</v>
      </c>
      <c r="B149" s="369" t="s">
        <v>3134</v>
      </c>
      <c r="C149" s="369" t="s">
        <v>18</v>
      </c>
      <c r="D149" s="304" t="s">
        <v>38</v>
      </c>
      <c r="E149" s="463">
        <f t="shared" si="8"/>
        <v>0</v>
      </c>
      <c r="F149" s="110" t="s">
        <v>517</v>
      </c>
      <c r="G149">
        <f t="shared" si="9"/>
        <v>6</v>
      </c>
      <c r="H149" s="628" t="str">
        <f>IF(ISNUMBER('STable 1.2'!B11),'STable 1.2'!B11,"")</f>
        <v/>
      </c>
      <c r="I149" s="628" t="str">
        <f>IF(ISNUMBER('STable 1.2'!C11),'STable 1.2'!C11,"")</f>
        <v/>
      </c>
      <c r="J149" s="628" t="str">
        <f>IF(ISNUMBER('STable 1.2'!D11),'STable 1.2'!D11,"")</f>
        <v/>
      </c>
      <c r="K149" s="628" t="str">
        <f>IF(ISNUMBER('STable 1.2'!E11),'STable 1.2'!E11,"")</f>
        <v/>
      </c>
    </row>
    <row r="150" spans="1:11" x14ac:dyDescent="0.2">
      <c r="A150" s="357" t="str">
        <f>B150&amp;"_"&amp;C150&amp;"_"&amp;".... "&amp;D150</f>
        <v>0307_T1.2_.... Other debt liabilities 4/ 5/</v>
      </c>
      <c r="B150" s="369" t="s">
        <v>3135</v>
      </c>
      <c r="C150" s="369" t="s">
        <v>18</v>
      </c>
      <c r="D150" s="304" t="s">
        <v>127</v>
      </c>
      <c r="E150" s="463">
        <f t="shared" si="8"/>
        <v>0</v>
      </c>
      <c r="F150" s="110" t="s">
        <v>518</v>
      </c>
      <c r="G150">
        <f t="shared" si="9"/>
        <v>6</v>
      </c>
      <c r="H150" s="628" t="str">
        <f>IF(ISNUMBER('STable 1.2'!B12),'STable 1.2'!B12,"")</f>
        <v/>
      </c>
      <c r="I150" s="628" t="str">
        <f>IF(ISNUMBER('STable 1.2'!C12),'STable 1.2'!C12,"")</f>
        <v/>
      </c>
      <c r="J150" s="628" t="str">
        <f>IF(ISNUMBER('STable 1.2'!D12),'STable 1.2'!D12,"")</f>
        <v/>
      </c>
      <c r="K150" s="628" t="str">
        <f>IF(ISNUMBER('STable 1.2'!E12),'STable 1.2'!E12,"")</f>
        <v/>
      </c>
    </row>
    <row r="151" spans="1:11" x14ac:dyDescent="0.2">
      <c r="A151" s="357" t="str">
        <f>B151&amp;"_"&amp;C151&amp;"_"&amp;".. "&amp;D151</f>
        <v>0308_T1.2_.. Long-term</v>
      </c>
      <c r="B151" s="369" t="s">
        <v>3136</v>
      </c>
      <c r="C151" s="369" t="s">
        <v>18</v>
      </c>
      <c r="D151" s="303" t="s">
        <v>3</v>
      </c>
      <c r="E151" s="463">
        <f t="shared" si="8"/>
        <v>0</v>
      </c>
      <c r="F151" s="110" t="s">
        <v>519</v>
      </c>
      <c r="G151">
        <f t="shared" si="9"/>
        <v>6</v>
      </c>
      <c r="H151" s="628">
        <f>IF(ISNUMBER('STable 1.2'!B13),'STable 1.2'!B13,"")</f>
        <v>0</v>
      </c>
      <c r="I151" s="628">
        <f>IF(ISNUMBER('STable 1.2'!C13),'STable 1.2'!C13,"")</f>
        <v>0</v>
      </c>
      <c r="J151" s="628">
        <f>IF(ISNUMBER('STable 1.2'!D13),'STable 1.2'!D13,"")</f>
        <v>0</v>
      </c>
      <c r="K151" s="628">
        <f>IF(ISNUMBER('STable 1.2'!E13),'STable 1.2'!E13,"")</f>
        <v>0</v>
      </c>
    </row>
    <row r="152" spans="1:11" x14ac:dyDescent="0.2">
      <c r="A152" s="357" t="str">
        <f>B152&amp;"_"&amp;C152&amp;"_"&amp;".... "&amp;D152</f>
        <v>0309_T1.2_.... Currency and deposits 3/</v>
      </c>
      <c r="B152" s="369" t="s">
        <v>3137</v>
      </c>
      <c r="C152" s="369" t="s">
        <v>18</v>
      </c>
      <c r="D152" s="304" t="s">
        <v>126</v>
      </c>
      <c r="E152" s="463">
        <f t="shared" si="8"/>
        <v>0</v>
      </c>
      <c r="F152" s="110" t="s">
        <v>520</v>
      </c>
      <c r="G152">
        <f t="shared" si="9"/>
        <v>6</v>
      </c>
      <c r="H152" s="628" t="str">
        <f>IF(ISNUMBER('STable 1.2'!B14),'STable 1.2'!B14,"")</f>
        <v/>
      </c>
      <c r="I152" s="628" t="str">
        <f>IF(ISNUMBER('STable 1.2'!C14),'STable 1.2'!C14,"")</f>
        <v/>
      </c>
      <c r="J152" s="628" t="str">
        <f>IF(ISNUMBER('STable 1.2'!D14),'STable 1.2'!D14,"")</f>
        <v/>
      </c>
      <c r="K152" s="628" t="str">
        <f>IF(ISNUMBER('STable 1.2'!E14),'STable 1.2'!E14,"")</f>
        <v/>
      </c>
    </row>
    <row r="153" spans="1:11" x14ac:dyDescent="0.2">
      <c r="A153" s="357" t="str">
        <f>B153&amp;"_"&amp;C153&amp;"_"&amp;".... "&amp;D153</f>
        <v>0310_T1.2_.... Debt securities</v>
      </c>
      <c r="B153" s="369" t="s">
        <v>3138</v>
      </c>
      <c r="C153" s="369" t="s">
        <v>18</v>
      </c>
      <c r="D153" s="304" t="s">
        <v>37</v>
      </c>
      <c r="E153" s="463">
        <f t="shared" si="8"/>
        <v>0</v>
      </c>
      <c r="F153" s="110" t="s">
        <v>521</v>
      </c>
      <c r="G153">
        <f t="shared" si="9"/>
        <v>6</v>
      </c>
      <c r="H153" s="628" t="str">
        <f>IF(ISNUMBER('STable 1.2'!B15),'STable 1.2'!B15,"")</f>
        <v/>
      </c>
      <c r="I153" s="628" t="str">
        <f>IF(ISNUMBER('STable 1.2'!C15),'STable 1.2'!C15,"")</f>
        <v/>
      </c>
      <c r="J153" s="628" t="str">
        <f>IF(ISNUMBER('STable 1.2'!D15),'STable 1.2'!D15,"")</f>
        <v/>
      </c>
      <c r="K153" s="628" t="str">
        <f>IF(ISNUMBER('STable 1.2'!E15),'STable 1.2'!E15,"")</f>
        <v/>
      </c>
    </row>
    <row r="154" spans="1:11" x14ac:dyDescent="0.2">
      <c r="A154" s="357" t="str">
        <f>B154&amp;"_"&amp;C154&amp;"_"&amp;".... "&amp;D154</f>
        <v>0311_T1.2_.... Loans</v>
      </c>
      <c r="B154" s="369" t="s">
        <v>3139</v>
      </c>
      <c r="C154" s="369" t="s">
        <v>18</v>
      </c>
      <c r="D154" s="304" t="s">
        <v>2</v>
      </c>
      <c r="E154" s="463">
        <f t="shared" si="8"/>
        <v>0</v>
      </c>
      <c r="F154" s="110" t="s">
        <v>522</v>
      </c>
      <c r="G154">
        <f t="shared" si="9"/>
        <v>6</v>
      </c>
      <c r="H154" s="628" t="str">
        <f>IF(ISNUMBER('STable 1.2'!B16),'STable 1.2'!B16,"")</f>
        <v/>
      </c>
      <c r="I154" s="628" t="str">
        <f>IF(ISNUMBER('STable 1.2'!C16),'STable 1.2'!C16,"")</f>
        <v/>
      </c>
      <c r="J154" s="628" t="str">
        <f>IF(ISNUMBER('STable 1.2'!D16),'STable 1.2'!D16,"")</f>
        <v/>
      </c>
      <c r="K154" s="628" t="str">
        <f>IF(ISNUMBER('STable 1.2'!E16),'STable 1.2'!E16,"")</f>
        <v/>
      </c>
    </row>
    <row r="155" spans="1:11" x14ac:dyDescent="0.2">
      <c r="A155" s="357" t="str">
        <f>B155&amp;"_"&amp;C155&amp;"_"&amp;".... "&amp;D155</f>
        <v>0312_T1.2_.... Trade credit and advances</v>
      </c>
      <c r="B155" s="369" t="s">
        <v>3140</v>
      </c>
      <c r="C155" s="369" t="s">
        <v>18</v>
      </c>
      <c r="D155" s="304" t="s">
        <v>38</v>
      </c>
      <c r="E155" s="463">
        <f t="shared" si="8"/>
        <v>0</v>
      </c>
      <c r="F155" s="110" t="s">
        <v>523</v>
      </c>
      <c r="G155">
        <f t="shared" si="9"/>
        <v>6</v>
      </c>
      <c r="H155" s="628" t="str">
        <f>IF(ISNUMBER('STable 1.2'!B17),'STable 1.2'!B17,"")</f>
        <v/>
      </c>
      <c r="I155" s="628" t="str">
        <f>IF(ISNUMBER('STable 1.2'!C17),'STable 1.2'!C17,"")</f>
        <v/>
      </c>
      <c r="J155" s="628" t="str">
        <f>IF(ISNUMBER('STable 1.2'!D17),'STable 1.2'!D17,"")</f>
        <v/>
      </c>
      <c r="K155" s="628" t="str">
        <f>IF(ISNUMBER('STable 1.2'!E17),'STable 1.2'!E17,"")</f>
        <v/>
      </c>
    </row>
    <row r="156" spans="1:11" x14ac:dyDescent="0.2">
      <c r="A156" s="357" t="str">
        <f>B156&amp;"_"&amp;C156&amp;"_"&amp;".... "&amp;D156</f>
        <v>0313_T1.2_.... Other debt liabilities 4/</v>
      </c>
      <c r="B156" s="369" t="s">
        <v>3141</v>
      </c>
      <c r="C156" s="369" t="s">
        <v>18</v>
      </c>
      <c r="D156" s="304" t="s">
        <v>128</v>
      </c>
      <c r="E156" s="463">
        <f t="shared" si="8"/>
        <v>0</v>
      </c>
      <c r="F156" s="110" t="s">
        <v>524</v>
      </c>
      <c r="G156">
        <f t="shared" si="9"/>
        <v>6</v>
      </c>
      <c r="H156" s="628" t="str">
        <f>IF(ISNUMBER('STable 1.2'!B18),'STable 1.2'!B18,"")</f>
        <v/>
      </c>
      <c r="I156" s="628" t="str">
        <f>IF(ISNUMBER('STable 1.2'!C18),'STable 1.2'!C18,"")</f>
        <v/>
      </c>
      <c r="J156" s="628" t="str">
        <f>IF(ISNUMBER('STable 1.2'!D18),'STable 1.2'!D18,"")</f>
        <v/>
      </c>
      <c r="K156" s="628" t="str">
        <f>IF(ISNUMBER('STable 1.2'!E18),'STable 1.2'!E18,"")</f>
        <v/>
      </c>
    </row>
    <row r="157" spans="1:11" x14ac:dyDescent="0.2">
      <c r="A157" s="357" t="str">
        <f>B157&amp;"_"&amp;C157&amp;"_"&amp;D157</f>
        <v>0314_T1.2_Nonfinancial corporations</v>
      </c>
      <c r="B157" s="369" t="s">
        <v>3142</v>
      </c>
      <c r="C157" s="369" t="s">
        <v>18</v>
      </c>
      <c r="D157" s="302" t="s">
        <v>129</v>
      </c>
      <c r="E157" s="463">
        <f t="shared" si="8"/>
        <v>0</v>
      </c>
      <c r="F157" s="305" t="s">
        <v>525</v>
      </c>
      <c r="G157">
        <f t="shared" si="9"/>
        <v>6</v>
      </c>
      <c r="H157" s="628">
        <f>IF(ISNUMBER('STable 1.2'!B19),'STable 1.2'!B19,"")</f>
        <v>0</v>
      </c>
      <c r="I157" s="628">
        <f>IF(ISNUMBER('STable 1.2'!C19),'STable 1.2'!C19,"")</f>
        <v>0</v>
      </c>
      <c r="J157" s="628">
        <f>IF(ISNUMBER('STable 1.2'!D19),'STable 1.2'!D19,"")</f>
        <v>0</v>
      </c>
      <c r="K157" s="628">
        <f>IF(ISNUMBER('STable 1.2'!E19),'STable 1.2'!E19,"")</f>
        <v>0</v>
      </c>
    </row>
    <row r="158" spans="1:11" x14ac:dyDescent="0.2">
      <c r="A158" s="357" t="str">
        <f>B158&amp;"_"&amp;C158&amp;"_"&amp;".. "&amp;D158</f>
        <v>0315_T1.2_.. Short-term</v>
      </c>
      <c r="B158" s="369" t="s">
        <v>3143</v>
      </c>
      <c r="C158" s="369" t="s">
        <v>18</v>
      </c>
      <c r="D158" s="303" t="s">
        <v>1</v>
      </c>
      <c r="E158" s="463">
        <f t="shared" si="8"/>
        <v>0</v>
      </c>
      <c r="F158" s="110" t="s">
        <v>526</v>
      </c>
      <c r="G158">
        <f t="shared" si="9"/>
        <v>6</v>
      </c>
      <c r="H158" s="628">
        <f>IF(ISNUMBER('STable 1.2'!B20),'STable 1.2'!B20,"")</f>
        <v>0</v>
      </c>
      <c r="I158" s="628">
        <f>IF(ISNUMBER('STable 1.2'!C20),'STable 1.2'!C20,"")</f>
        <v>0</v>
      </c>
      <c r="J158" s="628">
        <f>IF(ISNUMBER('STable 1.2'!D20),'STable 1.2'!D20,"")</f>
        <v>0</v>
      </c>
      <c r="K158" s="628">
        <f>IF(ISNUMBER('STable 1.2'!E20),'STable 1.2'!E20,"")</f>
        <v>0</v>
      </c>
    </row>
    <row r="159" spans="1:11" x14ac:dyDescent="0.2">
      <c r="A159" s="357" t="str">
        <f>B159&amp;"_"&amp;C159&amp;"_"&amp;".... "&amp;D159</f>
        <v>0316_T1.2_.... Currency and deposits 3/</v>
      </c>
      <c r="B159" s="369" t="s">
        <v>3144</v>
      </c>
      <c r="C159" s="369" t="s">
        <v>18</v>
      </c>
      <c r="D159" s="304" t="s">
        <v>126</v>
      </c>
      <c r="E159" s="463">
        <f t="shared" si="8"/>
        <v>0</v>
      </c>
      <c r="F159" s="110" t="s">
        <v>527</v>
      </c>
      <c r="G159">
        <f t="shared" si="9"/>
        <v>6</v>
      </c>
      <c r="H159" s="628" t="str">
        <f>IF(ISNUMBER('STable 1.2'!B21),'STable 1.2'!B21,"")</f>
        <v/>
      </c>
      <c r="I159" s="628" t="str">
        <f>IF(ISNUMBER('STable 1.2'!C21),'STable 1.2'!C21,"")</f>
        <v/>
      </c>
      <c r="J159" s="628" t="str">
        <f>IF(ISNUMBER('STable 1.2'!D21),'STable 1.2'!D21,"")</f>
        <v/>
      </c>
      <c r="K159" s="628" t="str">
        <f>IF(ISNUMBER('STable 1.2'!E21),'STable 1.2'!E21,"")</f>
        <v/>
      </c>
    </row>
    <row r="160" spans="1:11" x14ac:dyDescent="0.2">
      <c r="A160" s="357" t="str">
        <f>B160&amp;"_"&amp;C160&amp;"_"&amp;".... "&amp;D160</f>
        <v>0317_T1.2_.... Debt securities</v>
      </c>
      <c r="B160" s="369" t="s">
        <v>3145</v>
      </c>
      <c r="C160" s="369" t="s">
        <v>18</v>
      </c>
      <c r="D160" s="304" t="s">
        <v>37</v>
      </c>
      <c r="E160" s="463">
        <f t="shared" si="8"/>
        <v>0</v>
      </c>
      <c r="F160" s="110" t="s">
        <v>528</v>
      </c>
      <c r="G160">
        <f t="shared" si="9"/>
        <v>6</v>
      </c>
      <c r="H160" s="628" t="str">
        <f>IF(ISNUMBER('STable 1.2'!B22),'STable 1.2'!B22,"")</f>
        <v/>
      </c>
      <c r="I160" s="628" t="str">
        <f>IF(ISNUMBER('STable 1.2'!C22),'STable 1.2'!C22,"")</f>
        <v/>
      </c>
      <c r="J160" s="628" t="str">
        <f>IF(ISNUMBER('STable 1.2'!D22),'STable 1.2'!D22,"")</f>
        <v/>
      </c>
      <c r="K160" s="628" t="str">
        <f>IF(ISNUMBER('STable 1.2'!E22),'STable 1.2'!E22,"")</f>
        <v/>
      </c>
    </row>
    <row r="161" spans="1:11" x14ac:dyDescent="0.2">
      <c r="A161" s="357" t="str">
        <f>B161&amp;"_"&amp;C161&amp;"_"&amp;".... "&amp;D161</f>
        <v>0318_T1.2_.... Loans</v>
      </c>
      <c r="B161" s="369" t="s">
        <v>3146</v>
      </c>
      <c r="C161" s="369" t="s">
        <v>18</v>
      </c>
      <c r="D161" s="304" t="s">
        <v>2</v>
      </c>
      <c r="E161" s="463">
        <f t="shared" si="8"/>
        <v>0</v>
      </c>
      <c r="F161" s="110" t="s">
        <v>529</v>
      </c>
      <c r="G161">
        <f t="shared" si="9"/>
        <v>6</v>
      </c>
      <c r="H161" s="628" t="str">
        <f>IF(ISNUMBER('STable 1.2'!B23),'STable 1.2'!B23,"")</f>
        <v/>
      </c>
      <c r="I161" s="628" t="str">
        <f>IF(ISNUMBER('STable 1.2'!C23),'STable 1.2'!C23,"")</f>
        <v/>
      </c>
      <c r="J161" s="628" t="str">
        <f>IF(ISNUMBER('STable 1.2'!D23),'STable 1.2'!D23,"")</f>
        <v/>
      </c>
      <c r="K161" s="628" t="str">
        <f>IF(ISNUMBER('STable 1.2'!E23),'STable 1.2'!E23,"")</f>
        <v/>
      </c>
    </row>
    <row r="162" spans="1:11" x14ac:dyDescent="0.2">
      <c r="A162" s="357" t="str">
        <f>B162&amp;"_"&amp;C162&amp;"_"&amp;".... "&amp;D162</f>
        <v>0319_T1.2_.... Trade credit and advances</v>
      </c>
      <c r="B162" s="369" t="s">
        <v>3147</v>
      </c>
      <c r="C162" s="369" t="s">
        <v>18</v>
      </c>
      <c r="D162" s="304" t="s">
        <v>38</v>
      </c>
      <c r="E162" s="463">
        <f t="shared" si="8"/>
        <v>0</v>
      </c>
      <c r="F162" s="110" t="s">
        <v>530</v>
      </c>
      <c r="G162">
        <f t="shared" si="9"/>
        <v>6</v>
      </c>
      <c r="H162" s="628" t="str">
        <f>IF(ISNUMBER('STable 1.2'!B24),'STable 1.2'!B24,"")</f>
        <v/>
      </c>
      <c r="I162" s="628" t="str">
        <f>IF(ISNUMBER('STable 1.2'!C24),'STable 1.2'!C24,"")</f>
        <v/>
      </c>
      <c r="J162" s="628" t="str">
        <f>IF(ISNUMBER('STable 1.2'!D24),'STable 1.2'!D24,"")</f>
        <v/>
      </c>
      <c r="K162" s="628" t="str">
        <f>IF(ISNUMBER('STable 1.2'!E24),'STable 1.2'!E24,"")</f>
        <v/>
      </c>
    </row>
    <row r="163" spans="1:11" x14ac:dyDescent="0.2">
      <c r="A163" s="357" t="str">
        <f>B163&amp;"_"&amp;C163&amp;"_"&amp;".... "&amp;D163</f>
        <v>0320_T1.2_.... Other debt liabilities 4/ 5/</v>
      </c>
      <c r="B163" s="369" t="s">
        <v>3148</v>
      </c>
      <c r="C163" s="369" t="s">
        <v>18</v>
      </c>
      <c r="D163" s="304" t="s">
        <v>127</v>
      </c>
      <c r="E163" s="463">
        <f t="shared" si="8"/>
        <v>0</v>
      </c>
      <c r="F163" s="110" t="s">
        <v>531</v>
      </c>
      <c r="G163">
        <f t="shared" si="9"/>
        <v>6</v>
      </c>
      <c r="H163" s="628" t="str">
        <f>IF(ISNUMBER('STable 1.2'!B25),'STable 1.2'!B25,"")</f>
        <v/>
      </c>
      <c r="I163" s="628" t="str">
        <f>IF(ISNUMBER('STable 1.2'!C25),'STable 1.2'!C25,"")</f>
        <v/>
      </c>
      <c r="J163" s="628" t="str">
        <f>IF(ISNUMBER('STable 1.2'!D25),'STable 1.2'!D25,"")</f>
        <v/>
      </c>
      <c r="K163" s="628" t="str">
        <f>IF(ISNUMBER('STable 1.2'!E25),'STable 1.2'!E25,"")</f>
        <v/>
      </c>
    </row>
    <row r="164" spans="1:11" x14ac:dyDescent="0.2">
      <c r="A164" s="357" t="str">
        <f>B164&amp;"_"&amp;C164&amp;"_"&amp;".. "&amp;D164</f>
        <v>0321_T1.2_.. Long-term</v>
      </c>
      <c r="B164" s="369" t="s">
        <v>3149</v>
      </c>
      <c r="C164" s="369" t="s">
        <v>18</v>
      </c>
      <c r="D164" s="303" t="s">
        <v>3</v>
      </c>
      <c r="E164" s="463">
        <f t="shared" si="8"/>
        <v>0</v>
      </c>
      <c r="F164" s="110" t="s">
        <v>532</v>
      </c>
      <c r="G164">
        <f t="shared" si="9"/>
        <v>6</v>
      </c>
      <c r="H164" s="628">
        <f>IF(ISNUMBER('STable 1.2'!B26),'STable 1.2'!B26,"")</f>
        <v>0</v>
      </c>
      <c r="I164" s="628">
        <f>IF(ISNUMBER('STable 1.2'!C26),'STable 1.2'!C26,"")</f>
        <v>0</v>
      </c>
      <c r="J164" s="628">
        <f>IF(ISNUMBER('STable 1.2'!D26),'STable 1.2'!D26,"")</f>
        <v>0</v>
      </c>
      <c r="K164" s="628">
        <f>IF(ISNUMBER('STable 1.2'!E26),'STable 1.2'!E26,"")</f>
        <v>0</v>
      </c>
    </row>
    <row r="165" spans="1:11" x14ac:dyDescent="0.2">
      <c r="A165" s="357" t="str">
        <f>B165&amp;"_"&amp;C165&amp;"_"&amp;".... "&amp;D165</f>
        <v>0322_T1.2_.... Currency and deposits 3/</v>
      </c>
      <c r="B165" s="369" t="s">
        <v>3150</v>
      </c>
      <c r="C165" s="369" t="s">
        <v>18</v>
      </c>
      <c r="D165" s="304" t="s">
        <v>126</v>
      </c>
      <c r="E165" s="463">
        <f t="shared" si="8"/>
        <v>0</v>
      </c>
      <c r="F165" s="110" t="s">
        <v>533</v>
      </c>
      <c r="G165">
        <f t="shared" si="9"/>
        <v>6</v>
      </c>
      <c r="H165" s="628" t="str">
        <f>IF(ISNUMBER('STable 1.2'!B27),'STable 1.2'!B27,"")</f>
        <v/>
      </c>
      <c r="I165" s="628" t="str">
        <f>IF(ISNUMBER('STable 1.2'!C27),'STable 1.2'!C27,"")</f>
        <v/>
      </c>
      <c r="J165" s="628" t="str">
        <f>IF(ISNUMBER('STable 1.2'!D27),'STable 1.2'!D27,"")</f>
        <v/>
      </c>
      <c r="K165" s="628" t="str">
        <f>IF(ISNUMBER('STable 1.2'!E27),'STable 1.2'!E27,"")</f>
        <v/>
      </c>
    </row>
    <row r="166" spans="1:11" x14ac:dyDescent="0.2">
      <c r="A166" s="357" t="str">
        <f>B166&amp;"_"&amp;C166&amp;"_"&amp;".... "&amp;D166</f>
        <v>0323_T1.2_.... Debt securities</v>
      </c>
      <c r="B166" s="369" t="s">
        <v>3151</v>
      </c>
      <c r="C166" s="369" t="s">
        <v>18</v>
      </c>
      <c r="D166" s="304" t="s">
        <v>37</v>
      </c>
      <c r="E166" s="463">
        <f t="shared" si="8"/>
        <v>0</v>
      </c>
      <c r="F166" s="110" t="s">
        <v>534</v>
      </c>
      <c r="G166">
        <f t="shared" si="9"/>
        <v>6</v>
      </c>
      <c r="H166" s="628" t="str">
        <f>IF(ISNUMBER('STable 1.2'!B28),'STable 1.2'!B28,"")</f>
        <v/>
      </c>
      <c r="I166" s="628" t="str">
        <f>IF(ISNUMBER('STable 1.2'!C28),'STable 1.2'!C28,"")</f>
        <v/>
      </c>
      <c r="J166" s="628" t="str">
        <f>IF(ISNUMBER('STable 1.2'!D28),'STable 1.2'!D28,"")</f>
        <v/>
      </c>
      <c r="K166" s="628" t="str">
        <f>IF(ISNUMBER('STable 1.2'!E28),'STable 1.2'!E28,"")</f>
        <v/>
      </c>
    </row>
    <row r="167" spans="1:11" x14ac:dyDescent="0.2">
      <c r="A167" s="357" t="str">
        <f>B167&amp;"_"&amp;C167&amp;"_"&amp;".... "&amp;D167</f>
        <v>0324_T1.2_.... Loans</v>
      </c>
      <c r="B167" s="369" t="s">
        <v>3152</v>
      </c>
      <c r="C167" s="369" t="s">
        <v>18</v>
      </c>
      <c r="D167" s="304" t="s">
        <v>2</v>
      </c>
      <c r="E167" s="463">
        <f t="shared" si="8"/>
        <v>0</v>
      </c>
      <c r="F167" s="110" t="s">
        <v>535</v>
      </c>
      <c r="G167">
        <f t="shared" si="9"/>
        <v>6</v>
      </c>
      <c r="H167" s="628" t="str">
        <f>IF(ISNUMBER('STable 1.2'!B29),'STable 1.2'!B29,"")</f>
        <v/>
      </c>
      <c r="I167" s="628" t="str">
        <f>IF(ISNUMBER('STable 1.2'!C29),'STable 1.2'!C29,"")</f>
        <v/>
      </c>
      <c r="J167" s="628" t="str">
        <f>IF(ISNUMBER('STable 1.2'!D29),'STable 1.2'!D29,"")</f>
        <v/>
      </c>
      <c r="K167" s="628" t="str">
        <f>IF(ISNUMBER('STable 1.2'!E29),'STable 1.2'!E29,"")</f>
        <v/>
      </c>
    </row>
    <row r="168" spans="1:11" x14ac:dyDescent="0.2">
      <c r="A168" s="357" t="str">
        <f>B168&amp;"_"&amp;C168&amp;"_"&amp;".... "&amp;D168</f>
        <v>0325_T1.2_.... Trade credit and advances</v>
      </c>
      <c r="B168" s="369" t="s">
        <v>3153</v>
      </c>
      <c r="C168" s="369" t="s">
        <v>18</v>
      </c>
      <c r="D168" s="304" t="s">
        <v>38</v>
      </c>
      <c r="E168" s="463">
        <f t="shared" si="8"/>
        <v>0</v>
      </c>
      <c r="F168" s="110" t="s">
        <v>536</v>
      </c>
      <c r="G168">
        <f t="shared" si="9"/>
        <v>6</v>
      </c>
      <c r="H168" s="628" t="str">
        <f>IF(ISNUMBER('STable 1.2'!B30),'STable 1.2'!B30,"")</f>
        <v/>
      </c>
      <c r="I168" s="628" t="str">
        <f>IF(ISNUMBER('STable 1.2'!C30),'STable 1.2'!C30,"")</f>
        <v/>
      </c>
      <c r="J168" s="628" t="str">
        <f>IF(ISNUMBER('STable 1.2'!D30),'STable 1.2'!D30,"")</f>
        <v/>
      </c>
      <c r="K168" s="628" t="str">
        <f>IF(ISNUMBER('STable 1.2'!E30),'STable 1.2'!E30,"")</f>
        <v/>
      </c>
    </row>
    <row r="169" spans="1:11" x14ac:dyDescent="0.2">
      <c r="A169" s="357" t="str">
        <f>B169&amp;"_"&amp;C169&amp;"_"&amp;".... "&amp;D169</f>
        <v>0326_T1.2_.... Other debt liabilities 4/</v>
      </c>
      <c r="B169" s="369" t="s">
        <v>3154</v>
      </c>
      <c r="C169" s="369" t="s">
        <v>18</v>
      </c>
      <c r="D169" s="304" t="s">
        <v>128</v>
      </c>
      <c r="E169" s="463">
        <f t="shared" si="8"/>
        <v>0</v>
      </c>
      <c r="F169" s="110" t="s">
        <v>537</v>
      </c>
      <c r="G169">
        <f t="shared" si="9"/>
        <v>6</v>
      </c>
      <c r="H169" s="628" t="str">
        <f>IF(ISNUMBER('STable 1.2'!B31),'STable 1.2'!B31,"")</f>
        <v/>
      </c>
      <c r="I169" s="628" t="str">
        <f>IF(ISNUMBER('STable 1.2'!C31),'STable 1.2'!C31,"")</f>
        <v/>
      </c>
      <c r="J169" s="628" t="str">
        <f>IF(ISNUMBER('STable 1.2'!D31),'STable 1.2'!D31,"")</f>
        <v/>
      </c>
      <c r="K169" s="628" t="str">
        <f>IF(ISNUMBER('STable 1.2'!E31),'STable 1.2'!E31,"")</f>
        <v/>
      </c>
    </row>
    <row r="170" spans="1:11" x14ac:dyDescent="0.2">
      <c r="A170" s="357" t="str">
        <f>B170&amp;"_"&amp;C170&amp;"_"&amp;D170</f>
        <v>0327_T1.2_Households and nonprofit institutions serving households (NPISHs)</v>
      </c>
      <c r="B170" s="369" t="s">
        <v>3155</v>
      </c>
      <c r="C170" s="369" t="s">
        <v>18</v>
      </c>
      <c r="D170" s="302" t="s">
        <v>130</v>
      </c>
      <c r="E170" s="463">
        <f t="shared" si="8"/>
        <v>0</v>
      </c>
      <c r="F170" s="305" t="s">
        <v>538</v>
      </c>
      <c r="G170">
        <f t="shared" si="9"/>
        <v>6</v>
      </c>
      <c r="H170" s="628">
        <f>IF(ISNUMBER('STable 1.2'!B32),'STable 1.2'!B32,"")</f>
        <v>0</v>
      </c>
      <c r="I170" s="628">
        <f>IF(ISNUMBER('STable 1.2'!C32),'STable 1.2'!C32,"")</f>
        <v>0</v>
      </c>
      <c r="J170" s="628">
        <f>IF(ISNUMBER('STable 1.2'!D32),'STable 1.2'!D32,"")</f>
        <v>0</v>
      </c>
      <c r="K170" s="628">
        <f>IF(ISNUMBER('STable 1.2'!E32),'STable 1.2'!E32,"")</f>
        <v>0</v>
      </c>
    </row>
    <row r="171" spans="1:11" x14ac:dyDescent="0.2">
      <c r="A171" s="357" t="str">
        <f>B171&amp;"_"&amp;C171&amp;"_"&amp;".. "&amp;D171</f>
        <v>0328_T1.2_.. Short-term</v>
      </c>
      <c r="B171" s="369" t="s">
        <v>3156</v>
      </c>
      <c r="C171" s="369" t="s">
        <v>18</v>
      </c>
      <c r="D171" s="303" t="s">
        <v>1</v>
      </c>
      <c r="E171" s="463">
        <f t="shared" si="8"/>
        <v>0</v>
      </c>
      <c r="F171" s="110" t="s">
        <v>539</v>
      </c>
      <c r="G171">
        <f t="shared" si="9"/>
        <v>6</v>
      </c>
      <c r="H171" s="628">
        <f>IF(ISNUMBER('STable 1.2'!B33),'STable 1.2'!B33,"")</f>
        <v>0</v>
      </c>
      <c r="I171" s="628">
        <f>IF(ISNUMBER('STable 1.2'!C33),'STable 1.2'!C33,"")</f>
        <v>0</v>
      </c>
      <c r="J171" s="628">
        <f>IF(ISNUMBER('STable 1.2'!D33),'STable 1.2'!D33,"")</f>
        <v>0</v>
      </c>
      <c r="K171" s="628">
        <f>IF(ISNUMBER('STable 1.2'!E33),'STable 1.2'!E33,"")</f>
        <v>0</v>
      </c>
    </row>
    <row r="172" spans="1:11" x14ac:dyDescent="0.2">
      <c r="A172" s="357" t="str">
        <f>B172&amp;"_"&amp;C172&amp;"_"&amp;".... "&amp;D172</f>
        <v>0329_T1.2_.... Currency and deposits 3/</v>
      </c>
      <c r="B172" s="369" t="s">
        <v>3157</v>
      </c>
      <c r="C172" s="369" t="s">
        <v>18</v>
      </c>
      <c r="D172" s="304" t="s">
        <v>126</v>
      </c>
      <c r="E172" s="463">
        <f t="shared" si="8"/>
        <v>0</v>
      </c>
      <c r="F172" s="110" t="s">
        <v>540</v>
      </c>
      <c r="G172">
        <f t="shared" si="9"/>
        <v>6</v>
      </c>
      <c r="H172" s="628" t="str">
        <f>IF(ISNUMBER('STable 1.2'!B34),'STable 1.2'!B34,"")</f>
        <v/>
      </c>
      <c r="I172" s="628" t="str">
        <f>IF(ISNUMBER('STable 1.2'!C34),'STable 1.2'!C34,"")</f>
        <v/>
      </c>
      <c r="J172" s="628" t="str">
        <f>IF(ISNUMBER('STable 1.2'!D34),'STable 1.2'!D34,"")</f>
        <v/>
      </c>
      <c r="K172" s="628" t="str">
        <f>IF(ISNUMBER('STable 1.2'!E34),'STable 1.2'!E34,"")</f>
        <v/>
      </c>
    </row>
    <row r="173" spans="1:11" x14ac:dyDescent="0.2">
      <c r="A173" s="357" t="str">
        <f>B173&amp;"_"&amp;C173&amp;"_"&amp;".... "&amp;D173</f>
        <v>0330_T1.2_.... Debt securities</v>
      </c>
      <c r="B173" s="369" t="s">
        <v>3158</v>
      </c>
      <c r="C173" s="369" t="s">
        <v>18</v>
      </c>
      <c r="D173" s="304" t="s">
        <v>37</v>
      </c>
      <c r="E173" s="463">
        <f t="shared" si="8"/>
        <v>0</v>
      </c>
      <c r="F173" s="110" t="s">
        <v>541</v>
      </c>
      <c r="G173">
        <f t="shared" si="9"/>
        <v>6</v>
      </c>
      <c r="H173" s="628" t="str">
        <f>IF(ISNUMBER('STable 1.2'!B35),'STable 1.2'!B35,"")</f>
        <v/>
      </c>
      <c r="I173" s="628" t="str">
        <f>IF(ISNUMBER('STable 1.2'!C35),'STable 1.2'!C35,"")</f>
        <v/>
      </c>
      <c r="J173" s="628" t="str">
        <f>IF(ISNUMBER('STable 1.2'!D35),'STable 1.2'!D35,"")</f>
        <v/>
      </c>
      <c r="K173" s="628" t="str">
        <f>IF(ISNUMBER('STable 1.2'!E35),'STable 1.2'!E35,"")</f>
        <v/>
      </c>
    </row>
    <row r="174" spans="1:11" x14ac:dyDescent="0.2">
      <c r="A174" s="357" t="str">
        <f>B174&amp;"_"&amp;C174&amp;"_"&amp;".... "&amp;D174</f>
        <v>0331_T1.2_.... Loans</v>
      </c>
      <c r="B174" s="369" t="s">
        <v>3159</v>
      </c>
      <c r="C174" s="369" t="s">
        <v>18</v>
      </c>
      <c r="D174" s="304" t="s">
        <v>2</v>
      </c>
      <c r="E174" s="463">
        <f t="shared" si="8"/>
        <v>0</v>
      </c>
      <c r="F174" s="110" t="s">
        <v>542</v>
      </c>
      <c r="G174">
        <f t="shared" si="9"/>
        <v>6</v>
      </c>
      <c r="H174" s="628" t="str">
        <f>IF(ISNUMBER('STable 1.2'!B36),'STable 1.2'!B36,"")</f>
        <v/>
      </c>
      <c r="I174" s="628" t="str">
        <f>IF(ISNUMBER('STable 1.2'!C36),'STable 1.2'!C36,"")</f>
        <v/>
      </c>
      <c r="J174" s="628" t="str">
        <f>IF(ISNUMBER('STable 1.2'!D36),'STable 1.2'!D36,"")</f>
        <v/>
      </c>
      <c r="K174" s="628" t="str">
        <f>IF(ISNUMBER('STable 1.2'!E36),'STable 1.2'!E36,"")</f>
        <v/>
      </c>
    </row>
    <row r="175" spans="1:11" x14ac:dyDescent="0.2">
      <c r="A175" s="357" t="str">
        <f>B175&amp;"_"&amp;C175&amp;"_"&amp;".... "&amp;D175</f>
        <v>0332_T1.2_.... Trade credit and advances</v>
      </c>
      <c r="B175" s="369" t="s">
        <v>3160</v>
      </c>
      <c r="C175" s="369" t="s">
        <v>18</v>
      </c>
      <c r="D175" s="304" t="s">
        <v>38</v>
      </c>
      <c r="E175" s="463">
        <f t="shared" si="8"/>
        <v>0</v>
      </c>
      <c r="F175" s="110" t="s">
        <v>543</v>
      </c>
      <c r="G175">
        <f t="shared" si="9"/>
        <v>6</v>
      </c>
      <c r="H175" s="628" t="str">
        <f>IF(ISNUMBER('STable 1.2'!B37),'STable 1.2'!B37,"")</f>
        <v/>
      </c>
      <c r="I175" s="628" t="str">
        <f>IF(ISNUMBER('STable 1.2'!C37),'STable 1.2'!C37,"")</f>
        <v/>
      </c>
      <c r="J175" s="628" t="str">
        <f>IF(ISNUMBER('STable 1.2'!D37),'STable 1.2'!D37,"")</f>
        <v/>
      </c>
      <c r="K175" s="628" t="str">
        <f>IF(ISNUMBER('STable 1.2'!E37),'STable 1.2'!E37,"")</f>
        <v/>
      </c>
    </row>
    <row r="176" spans="1:11" x14ac:dyDescent="0.2">
      <c r="A176" s="357" t="str">
        <f>B176&amp;"_"&amp;C176&amp;"_"&amp;".... "&amp;D176</f>
        <v>0333_T1.2_.... Other debt liabilities 4/ 5/</v>
      </c>
      <c r="B176" s="369" t="s">
        <v>3161</v>
      </c>
      <c r="C176" s="369" t="s">
        <v>18</v>
      </c>
      <c r="D176" s="304" t="s">
        <v>127</v>
      </c>
      <c r="E176" s="463">
        <f t="shared" si="8"/>
        <v>0</v>
      </c>
      <c r="F176" s="110" t="s">
        <v>544</v>
      </c>
      <c r="G176">
        <f t="shared" si="9"/>
        <v>6</v>
      </c>
      <c r="H176" s="628" t="str">
        <f>IF(ISNUMBER('STable 1.2'!B38),'STable 1.2'!B38,"")</f>
        <v/>
      </c>
      <c r="I176" s="628" t="str">
        <f>IF(ISNUMBER('STable 1.2'!C38),'STable 1.2'!C38,"")</f>
        <v/>
      </c>
      <c r="J176" s="628" t="str">
        <f>IF(ISNUMBER('STable 1.2'!D38),'STable 1.2'!D38,"")</f>
        <v/>
      </c>
      <c r="K176" s="628" t="str">
        <f>IF(ISNUMBER('STable 1.2'!E38),'STable 1.2'!E38,"")</f>
        <v/>
      </c>
    </row>
    <row r="177" spans="1:11" x14ac:dyDescent="0.2">
      <c r="A177" s="357" t="str">
        <f>B177&amp;"_"&amp;C177&amp;"_"&amp;".. "&amp;D177</f>
        <v>0334_T1.2_.. Long-term</v>
      </c>
      <c r="B177" s="369" t="s">
        <v>3162</v>
      </c>
      <c r="C177" s="369" t="s">
        <v>18</v>
      </c>
      <c r="D177" s="303" t="s">
        <v>3</v>
      </c>
      <c r="E177" s="463">
        <f t="shared" si="8"/>
        <v>0</v>
      </c>
      <c r="F177" s="110" t="s">
        <v>545</v>
      </c>
      <c r="G177">
        <f t="shared" si="9"/>
        <v>6</v>
      </c>
      <c r="H177" s="628">
        <f>IF(ISNUMBER('STable 1.2'!B39),'STable 1.2'!B39,"")</f>
        <v>0</v>
      </c>
      <c r="I177" s="628">
        <f>IF(ISNUMBER('STable 1.2'!C39),'STable 1.2'!C39,"")</f>
        <v>0</v>
      </c>
      <c r="J177" s="628">
        <f>IF(ISNUMBER('STable 1.2'!D39),'STable 1.2'!D39,"")</f>
        <v>0</v>
      </c>
      <c r="K177" s="628">
        <f>IF(ISNUMBER('STable 1.2'!E39),'STable 1.2'!E39,"")</f>
        <v>0</v>
      </c>
    </row>
    <row r="178" spans="1:11" x14ac:dyDescent="0.2">
      <c r="A178" s="357" t="str">
        <f>B178&amp;"_"&amp;C178&amp;"_"&amp;".... "&amp;D178</f>
        <v>0335_T1.2_.... Currency and deposits 3/</v>
      </c>
      <c r="B178" s="369" t="s">
        <v>3163</v>
      </c>
      <c r="C178" s="369" t="s">
        <v>18</v>
      </c>
      <c r="D178" s="304" t="s">
        <v>126</v>
      </c>
      <c r="E178" s="463">
        <f t="shared" si="8"/>
        <v>0</v>
      </c>
      <c r="F178" s="110" t="s">
        <v>546</v>
      </c>
      <c r="G178">
        <f t="shared" si="9"/>
        <v>6</v>
      </c>
      <c r="H178" s="628" t="str">
        <f>IF(ISNUMBER('STable 1.2'!B40),'STable 1.2'!B40,"")</f>
        <v/>
      </c>
      <c r="I178" s="628" t="str">
        <f>IF(ISNUMBER('STable 1.2'!C40),'STable 1.2'!C40,"")</f>
        <v/>
      </c>
      <c r="J178" s="628" t="str">
        <f>IF(ISNUMBER('STable 1.2'!D40),'STable 1.2'!D40,"")</f>
        <v/>
      </c>
      <c r="K178" s="628" t="str">
        <f>IF(ISNUMBER('STable 1.2'!E40),'STable 1.2'!E40,"")</f>
        <v/>
      </c>
    </row>
    <row r="179" spans="1:11" x14ac:dyDescent="0.2">
      <c r="A179" s="357" t="str">
        <f>B179&amp;"_"&amp;C179&amp;"_"&amp;".... "&amp;D179</f>
        <v>0336_T1.2_.... Debt securities</v>
      </c>
      <c r="B179" s="369" t="s">
        <v>3164</v>
      </c>
      <c r="C179" s="369" t="s">
        <v>18</v>
      </c>
      <c r="D179" s="304" t="s">
        <v>37</v>
      </c>
      <c r="E179" s="463">
        <f t="shared" si="8"/>
        <v>0</v>
      </c>
      <c r="F179" s="110" t="s">
        <v>547</v>
      </c>
      <c r="G179">
        <f t="shared" si="9"/>
        <v>6</v>
      </c>
      <c r="H179" s="628" t="str">
        <f>IF(ISNUMBER('STable 1.2'!B41),'STable 1.2'!B41,"")</f>
        <v/>
      </c>
      <c r="I179" s="628" t="str">
        <f>IF(ISNUMBER('STable 1.2'!C41),'STable 1.2'!C41,"")</f>
        <v/>
      </c>
      <c r="J179" s="628" t="str">
        <f>IF(ISNUMBER('STable 1.2'!D41),'STable 1.2'!D41,"")</f>
        <v/>
      </c>
      <c r="K179" s="628" t="str">
        <f>IF(ISNUMBER('STable 1.2'!E41),'STable 1.2'!E41,"")</f>
        <v/>
      </c>
    </row>
    <row r="180" spans="1:11" x14ac:dyDescent="0.2">
      <c r="A180" s="357" t="str">
        <f>B180&amp;"_"&amp;C180&amp;"_"&amp;".... "&amp;D180</f>
        <v>0337_T1.2_.... Loans</v>
      </c>
      <c r="B180" s="369" t="s">
        <v>3165</v>
      </c>
      <c r="C180" s="369" t="s">
        <v>18</v>
      </c>
      <c r="D180" s="304" t="s">
        <v>2</v>
      </c>
      <c r="E180" s="463">
        <f t="shared" si="8"/>
        <v>0</v>
      </c>
      <c r="F180" s="110" t="s">
        <v>548</v>
      </c>
      <c r="G180">
        <f t="shared" si="9"/>
        <v>6</v>
      </c>
      <c r="H180" s="628" t="str">
        <f>IF(ISNUMBER('STable 1.2'!B42),'STable 1.2'!B42,"")</f>
        <v/>
      </c>
      <c r="I180" s="628" t="str">
        <f>IF(ISNUMBER('STable 1.2'!C42),'STable 1.2'!C42,"")</f>
        <v/>
      </c>
      <c r="J180" s="628" t="str">
        <f>IF(ISNUMBER('STable 1.2'!D42),'STable 1.2'!D42,"")</f>
        <v/>
      </c>
      <c r="K180" s="628" t="str">
        <f>IF(ISNUMBER('STable 1.2'!E42),'STable 1.2'!E42,"")</f>
        <v/>
      </c>
    </row>
    <row r="181" spans="1:11" x14ac:dyDescent="0.2">
      <c r="A181" s="357" t="str">
        <f>B181&amp;"_"&amp;C181&amp;"_"&amp;".... "&amp;D181</f>
        <v>0338_T1.2_.... Trade credit and advances</v>
      </c>
      <c r="B181" s="369" t="s">
        <v>3166</v>
      </c>
      <c r="C181" s="369" t="s">
        <v>18</v>
      </c>
      <c r="D181" s="304" t="s">
        <v>38</v>
      </c>
      <c r="E181" s="463">
        <f t="shared" si="8"/>
        <v>0</v>
      </c>
      <c r="F181" s="110" t="s">
        <v>549</v>
      </c>
      <c r="G181">
        <f t="shared" si="9"/>
        <v>6</v>
      </c>
      <c r="H181" s="628" t="str">
        <f>IF(ISNUMBER('STable 1.2'!B43),'STable 1.2'!B43,"")</f>
        <v/>
      </c>
      <c r="I181" s="628" t="str">
        <f>IF(ISNUMBER('STable 1.2'!C43),'STable 1.2'!C43,"")</f>
        <v/>
      </c>
      <c r="J181" s="628" t="str">
        <f>IF(ISNUMBER('STable 1.2'!D43),'STable 1.2'!D43,"")</f>
        <v/>
      </c>
      <c r="K181" s="628" t="str">
        <f>IF(ISNUMBER('STable 1.2'!E43),'STable 1.2'!E43,"")</f>
        <v/>
      </c>
    </row>
    <row r="182" spans="1:11" x14ac:dyDescent="0.2">
      <c r="A182" s="357" t="str">
        <f>B182&amp;"_"&amp;C182&amp;"_"&amp;".... "&amp;D182</f>
        <v>0339_T1.2_.... Other debt liabilities 4/</v>
      </c>
      <c r="B182" s="369" t="s">
        <v>3167</v>
      </c>
      <c r="C182" s="369" t="s">
        <v>18</v>
      </c>
      <c r="D182" s="304" t="s">
        <v>128</v>
      </c>
      <c r="E182" s="463">
        <f t="shared" si="8"/>
        <v>0</v>
      </c>
      <c r="F182" s="110" t="s">
        <v>550</v>
      </c>
      <c r="G182">
        <f t="shared" si="9"/>
        <v>6</v>
      </c>
      <c r="H182" s="628" t="str">
        <f>IF(ISNUMBER('STable 1.2'!B44),'STable 1.2'!B44,"")</f>
        <v/>
      </c>
      <c r="I182" s="628" t="str">
        <f>IF(ISNUMBER('STable 1.2'!C44),'STable 1.2'!C44,"")</f>
        <v/>
      </c>
      <c r="J182" s="628" t="str">
        <f>IF(ISNUMBER('STable 1.2'!D44),'STable 1.2'!D44,"")</f>
        <v/>
      </c>
      <c r="K182" s="628" t="str">
        <f>IF(ISNUMBER('STable 1.2'!E44),'STable 1.2'!E44,"")</f>
        <v/>
      </c>
    </row>
    <row r="183" spans="1:11" x14ac:dyDescent="0.2">
      <c r="A183" s="394" t="str">
        <f>B183&amp;"_"&amp;C183&amp;"_"&amp;D183</f>
        <v>0340_T1.2_TOTAL</v>
      </c>
      <c r="B183" s="395" t="s">
        <v>3168</v>
      </c>
      <c r="C183" s="395" t="s">
        <v>18</v>
      </c>
      <c r="D183" s="396" t="s">
        <v>131</v>
      </c>
      <c r="E183" s="463">
        <f t="shared" si="8"/>
        <v>0</v>
      </c>
      <c r="F183" s="330" t="s">
        <v>69</v>
      </c>
      <c r="G183">
        <f t="shared" si="9"/>
        <v>6</v>
      </c>
      <c r="H183" s="628">
        <f>IF(ISNUMBER('STable 1.2'!B45),'STable 1.2'!B45,"")</f>
        <v>0</v>
      </c>
      <c r="I183" s="628">
        <f>IF(ISNUMBER('STable 1.2'!C45),'STable 1.2'!C45,"")</f>
        <v>0</v>
      </c>
      <c r="J183" s="628">
        <f>IF(ISNUMBER('STable 1.2'!D45),'STable 1.2'!D45,"")</f>
        <v>0</v>
      </c>
      <c r="K183" s="628">
        <f>IF(ISNUMBER('STable 1.2'!E45),'STable 1.2'!E45,"")</f>
        <v>0</v>
      </c>
    </row>
    <row r="184" spans="1:11" x14ac:dyDescent="0.2">
      <c r="A184" s="111" t="str">
        <f>B184&amp;"_"&amp;C184&amp;"_"&amp;D184</f>
        <v>0341_T1.3_Public Sector External Debt 3/</v>
      </c>
      <c r="B184" s="371" t="s">
        <v>3169</v>
      </c>
      <c r="C184" s="371" t="s">
        <v>19</v>
      </c>
      <c r="D184" s="112" t="s">
        <v>135</v>
      </c>
      <c r="E184" s="463">
        <f t="shared" si="8"/>
        <v>0</v>
      </c>
      <c r="F184" s="305" t="s">
        <v>551</v>
      </c>
      <c r="G184">
        <f t="shared" si="9"/>
        <v>6</v>
      </c>
      <c r="H184" s="628">
        <f>IF(ISNUMBER('STable 1.3'!B6),'STable 1.3'!B6,"")</f>
        <v>0</v>
      </c>
      <c r="I184" s="628">
        <f>IF(ISNUMBER('STable 1.3'!C6),'STable 1.3'!C6,"")</f>
        <v>0</v>
      </c>
      <c r="J184" s="628">
        <f>IF(ISNUMBER('STable 1.3'!D6),'STable 1.3'!D6,"")</f>
        <v>0</v>
      </c>
      <c r="K184" s="628">
        <f>IF(ISNUMBER('STable 1.3'!E6),'STable 1.3'!E6,"")</f>
        <v>0</v>
      </c>
    </row>
    <row r="185" spans="1:11" x14ac:dyDescent="0.2">
      <c r="A185" s="111" t="str">
        <f>B185&amp;"_"&amp;C185&amp;"_"&amp;".. "&amp;D185</f>
        <v>0342_T1.3_.. Short-term</v>
      </c>
      <c r="B185" s="371" t="s">
        <v>3170</v>
      </c>
      <c r="C185" s="371" t="s">
        <v>19</v>
      </c>
      <c r="D185" s="306" t="s">
        <v>1</v>
      </c>
      <c r="E185" s="463">
        <f t="shared" si="8"/>
        <v>0</v>
      </c>
      <c r="F185" s="311" t="s">
        <v>552</v>
      </c>
      <c r="G185">
        <f t="shared" si="9"/>
        <v>6</v>
      </c>
      <c r="H185" s="628">
        <f>IF(ISNUMBER('STable 1.3'!B7),'STable 1.3'!B7,"")</f>
        <v>0</v>
      </c>
      <c r="I185" s="628">
        <f>IF(ISNUMBER('STable 1.3'!C7),'STable 1.3'!C7,"")</f>
        <v>0</v>
      </c>
      <c r="J185" s="628">
        <f>IF(ISNUMBER('STable 1.3'!D7),'STable 1.3'!D7,"")</f>
        <v>0</v>
      </c>
      <c r="K185" s="628">
        <f>IF(ISNUMBER('STable 1.3'!E7),'STable 1.3'!E7,"")</f>
        <v>0</v>
      </c>
    </row>
    <row r="186" spans="1:11" x14ac:dyDescent="0.2">
      <c r="A186" s="111" t="str">
        <f>B186&amp;"_"&amp;C186&amp;"_"&amp;".... "&amp;D186</f>
        <v>0343_T1.3_.... Currency and deposits 5/</v>
      </c>
      <c r="B186" s="371" t="s">
        <v>3171</v>
      </c>
      <c r="C186" s="371" t="s">
        <v>19</v>
      </c>
      <c r="D186" s="307" t="s">
        <v>136</v>
      </c>
      <c r="E186" s="463">
        <f t="shared" si="8"/>
        <v>0</v>
      </c>
      <c r="F186" s="311" t="s">
        <v>553</v>
      </c>
      <c r="G186">
        <f t="shared" si="9"/>
        <v>6</v>
      </c>
      <c r="H186" s="628" t="str">
        <f>IF(ISNUMBER('STable 1.3'!B8),'STable 1.3'!B8,"")</f>
        <v/>
      </c>
      <c r="I186" s="628" t="str">
        <f>IF(ISNUMBER('STable 1.3'!C8),'STable 1.3'!C8,"")</f>
        <v/>
      </c>
      <c r="J186" s="628" t="str">
        <f>IF(ISNUMBER('STable 1.3'!D8),'STable 1.3'!D8,"")</f>
        <v/>
      </c>
      <c r="K186" s="628" t="str">
        <f>IF(ISNUMBER('STable 1.3'!E8),'STable 1.3'!E8,"")</f>
        <v/>
      </c>
    </row>
    <row r="187" spans="1:11" x14ac:dyDescent="0.2">
      <c r="A187" s="111" t="str">
        <f>B187&amp;"_"&amp;C187&amp;"_"&amp;".... "&amp;D187</f>
        <v>0344_T1.3_.... Debt securities</v>
      </c>
      <c r="B187" s="371" t="s">
        <v>3172</v>
      </c>
      <c r="C187" s="371" t="s">
        <v>19</v>
      </c>
      <c r="D187" s="307" t="s">
        <v>37</v>
      </c>
      <c r="E187" s="463">
        <f t="shared" si="8"/>
        <v>0</v>
      </c>
      <c r="F187" s="311" t="s">
        <v>554</v>
      </c>
      <c r="G187">
        <f t="shared" si="9"/>
        <v>6</v>
      </c>
      <c r="H187" s="628" t="str">
        <f>IF(ISNUMBER('STable 1.3'!B9),'STable 1.3'!B9,"")</f>
        <v/>
      </c>
      <c r="I187" s="628" t="str">
        <f>IF(ISNUMBER('STable 1.3'!C9),'STable 1.3'!C9,"")</f>
        <v/>
      </c>
      <c r="J187" s="628" t="str">
        <f>IF(ISNUMBER('STable 1.3'!D9),'STable 1.3'!D9,"")</f>
        <v/>
      </c>
      <c r="K187" s="628" t="str">
        <f>IF(ISNUMBER('STable 1.3'!E9),'STable 1.3'!E9,"")</f>
        <v/>
      </c>
    </row>
    <row r="188" spans="1:11" x14ac:dyDescent="0.2">
      <c r="A188" s="111" t="str">
        <f>B188&amp;"_"&amp;C188&amp;"_"&amp;".... "&amp;D188</f>
        <v>0345_T1.3_.... Loans</v>
      </c>
      <c r="B188" s="371" t="s">
        <v>3173</v>
      </c>
      <c r="C188" s="371" t="s">
        <v>19</v>
      </c>
      <c r="D188" s="307" t="s">
        <v>2</v>
      </c>
      <c r="E188" s="463">
        <f t="shared" si="8"/>
        <v>0</v>
      </c>
      <c r="F188" s="311" t="s">
        <v>555</v>
      </c>
      <c r="G188">
        <f t="shared" si="9"/>
        <v>6</v>
      </c>
      <c r="H188" s="628" t="str">
        <f>IF(ISNUMBER('STable 1.3'!B10),'STable 1.3'!B10,"")</f>
        <v/>
      </c>
      <c r="I188" s="628" t="str">
        <f>IF(ISNUMBER('STable 1.3'!C10),'STable 1.3'!C10,"")</f>
        <v/>
      </c>
      <c r="J188" s="628" t="str">
        <f>IF(ISNUMBER('STable 1.3'!D10),'STable 1.3'!D10,"")</f>
        <v/>
      </c>
      <c r="K188" s="628" t="str">
        <f>IF(ISNUMBER('STable 1.3'!E10),'STable 1.3'!E10,"")</f>
        <v/>
      </c>
    </row>
    <row r="189" spans="1:11" x14ac:dyDescent="0.2">
      <c r="A189" s="111" t="str">
        <f>B189&amp;"_"&amp;C189&amp;"_"&amp;".... "&amp;D189</f>
        <v>0346_T1.3_.... Trade credit and advances</v>
      </c>
      <c r="B189" s="371" t="s">
        <v>3174</v>
      </c>
      <c r="C189" s="371" t="s">
        <v>19</v>
      </c>
      <c r="D189" s="307" t="s">
        <v>38</v>
      </c>
      <c r="E189" s="463">
        <f t="shared" si="8"/>
        <v>0</v>
      </c>
      <c r="F189" s="311" t="s">
        <v>556</v>
      </c>
      <c r="G189">
        <f t="shared" si="9"/>
        <v>6</v>
      </c>
      <c r="H189" s="628" t="str">
        <f>IF(ISNUMBER('STable 1.3'!B11),'STable 1.3'!B11,"")</f>
        <v/>
      </c>
      <c r="I189" s="628" t="str">
        <f>IF(ISNUMBER('STable 1.3'!C11),'STable 1.3'!C11,"")</f>
        <v/>
      </c>
      <c r="J189" s="628" t="str">
        <f>IF(ISNUMBER('STable 1.3'!D11),'STable 1.3'!D11,"")</f>
        <v/>
      </c>
      <c r="K189" s="628" t="str">
        <f>IF(ISNUMBER('STable 1.3'!E11),'STable 1.3'!E11,"")</f>
        <v/>
      </c>
    </row>
    <row r="190" spans="1:11" x14ac:dyDescent="0.2">
      <c r="A190" s="111" t="str">
        <f>B190&amp;"_"&amp;C190&amp;"_"&amp;".... "&amp;D190</f>
        <v>0347_T1.3_.... Other debt liabilities 6/ 7/</v>
      </c>
      <c r="B190" s="371" t="s">
        <v>3175</v>
      </c>
      <c r="C190" s="371" t="s">
        <v>19</v>
      </c>
      <c r="D190" s="307" t="s">
        <v>137</v>
      </c>
      <c r="E190" s="463">
        <f t="shared" si="8"/>
        <v>0</v>
      </c>
      <c r="F190" s="311" t="s">
        <v>557</v>
      </c>
      <c r="G190">
        <f t="shared" si="9"/>
        <v>6</v>
      </c>
      <c r="H190" s="628" t="str">
        <f>IF(ISNUMBER('STable 1.3'!B12),'STable 1.3'!B12,"")</f>
        <v/>
      </c>
      <c r="I190" s="628" t="str">
        <f>IF(ISNUMBER('STable 1.3'!C12),'STable 1.3'!C12,"")</f>
        <v/>
      </c>
      <c r="J190" s="628" t="str">
        <f>IF(ISNUMBER('STable 1.3'!D12),'STable 1.3'!D12,"")</f>
        <v/>
      </c>
      <c r="K190" s="628" t="str">
        <f>IF(ISNUMBER('STable 1.3'!E12),'STable 1.3'!E12,"")</f>
        <v/>
      </c>
    </row>
    <row r="191" spans="1:11" x14ac:dyDescent="0.2">
      <c r="A191" s="111" t="str">
        <f>B191&amp;"_"&amp;C191&amp;"_"&amp;".. "&amp;D191</f>
        <v>0348_T1.3_.. Long-term</v>
      </c>
      <c r="B191" s="371" t="s">
        <v>3176</v>
      </c>
      <c r="C191" s="371" t="s">
        <v>19</v>
      </c>
      <c r="D191" s="306" t="s">
        <v>3</v>
      </c>
      <c r="E191" s="463">
        <f t="shared" si="8"/>
        <v>0</v>
      </c>
      <c r="F191" s="311" t="s">
        <v>558</v>
      </c>
      <c r="G191">
        <f t="shared" si="9"/>
        <v>6</v>
      </c>
      <c r="H191" s="628">
        <f>IF(ISNUMBER('STable 1.3'!B13),'STable 1.3'!B13,"")</f>
        <v>0</v>
      </c>
      <c r="I191" s="628">
        <f>IF(ISNUMBER('STable 1.3'!C13),'STable 1.3'!C13,"")</f>
        <v>0</v>
      </c>
      <c r="J191" s="628">
        <f>IF(ISNUMBER('STable 1.3'!D13),'STable 1.3'!D13,"")</f>
        <v>0</v>
      </c>
      <c r="K191" s="628">
        <f>IF(ISNUMBER('STable 1.3'!E13),'STable 1.3'!E13,"")</f>
        <v>0</v>
      </c>
    </row>
    <row r="192" spans="1:11" x14ac:dyDescent="0.2">
      <c r="A192" s="111" t="str">
        <f t="shared" ref="A192:A197" si="10">B192&amp;"_"&amp;C192&amp;"_"&amp;".... "&amp;D192</f>
        <v>0349_T1.3_.... Special drawing rights (allocations)  8/</v>
      </c>
      <c r="B192" s="371" t="s">
        <v>3177</v>
      </c>
      <c r="C192" s="371" t="s">
        <v>19</v>
      </c>
      <c r="D192" s="307" t="s">
        <v>138</v>
      </c>
      <c r="E192" s="463">
        <f t="shared" si="8"/>
        <v>0</v>
      </c>
      <c r="F192" s="311" t="s">
        <v>559</v>
      </c>
      <c r="G192">
        <f t="shared" si="9"/>
        <v>6</v>
      </c>
      <c r="H192" s="628" t="str">
        <f>IF(ISNUMBER('STable 1.3'!B14),'STable 1.3'!B14,"")</f>
        <v/>
      </c>
      <c r="I192" s="628" t="str">
        <f>IF(ISNUMBER('STable 1.3'!C14),'STable 1.3'!C14,"")</f>
        <v/>
      </c>
      <c r="J192" s="628" t="str">
        <f>IF(ISNUMBER('STable 1.3'!D14),'STable 1.3'!D14,"")</f>
        <v/>
      </c>
      <c r="K192" s="628" t="str">
        <f>IF(ISNUMBER('STable 1.3'!E14),'STable 1.3'!E14,"")</f>
        <v/>
      </c>
    </row>
    <row r="193" spans="1:11" x14ac:dyDescent="0.2">
      <c r="A193" s="111" t="str">
        <f t="shared" si="10"/>
        <v>0350_T1.3_.... Currency and deposits 5/</v>
      </c>
      <c r="B193" s="371" t="s">
        <v>3178</v>
      </c>
      <c r="C193" s="371" t="s">
        <v>19</v>
      </c>
      <c r="D193" s="307" t="s">
        <v>136</v>
      </c>
      <c r="E193" s="463">
        <f t="shared" si="8"/>
        <v>0</v>
      </c>
      <c r="F193" s="311" t="s">
        <v>560</v>
      </c>
      <c r="G193">
        <f t="shared" si="9"/>
        <v>6</v>
      </c>
      <c r="H193" s="628" t="str">
        <f>IF(ISNUMBER('STable 1.3'!B15),'STable 1.3'!B15,"")</f>
        <v/>
      </c>
      <c r="I193" s="628" t="str">
        <f>IF(ISNUMBER('STable 1.3'!C15),'STable 1.3'!C15,"")</f>
        <v/>
      </c>
      <c r="J193" s="628" t="str">
        <f>IF(ISNUMBER('STable 1.3'!D15),'STable 1.3'!D15,"")</f>
        <v/>
      </c>
      <c r="K193" s="628" t="str">
        <f>IF(ISNUMBER('STable 1.3'!E15),'STable 1.3'!E15,"")</f>
        <v/>
      </c>
    </row>
    <row r="194" spans="1:11" x14ac:dyDescent="0.2">
      <c r="A194" s="111" t="str">
        <f t="shared" si="10"/>
        <v xml:space="preserve">0351_T1.3_.... Debt securities </v>
      </c>
      <c r="B194" s="371" t="s">
        <v>3179</v>
      </c>
      <c r="C194" s="371" t="s">
        <v>19</v>
      </c>
      <c r="D194" s="307" t="s">
        <v>139</v>
      </c>
      <c r="E194" s="463">
        <f t="shared" si="8"/>
        <v>0</v>
      </c>
      <c r="F194" s="311" t="s">
        <v>561</v>
      </c>
      <c r="G194">
        <f t="shared" si="9"/>
        <v>6</v>
      </c>
      <c r="H194" s="628" t="str">
        <f>IF(ISNUMBER('STable 1.3'!B16),'STable 1.3'!B16,"")</f>
        <v/>
      </c>
      <c r="I194" s="628" t="str">
        <f>IF(ISNUMBER('STable 1.3'!C16),'STable 1.3'!C16,"")</f>
        <v/>
      </c>
      <c r="J194" s="628" t="str">
        <f>IF(ISNUMBER('STable 1.3'!D16),'STable 1.3'!D16,"")</f>
        <v/>
      </c>
      <c r="K194" s="628" t="str">
        <f>IF(ISNUMBER('STable 1.3'!E16),'STable 1.3'!E16,"")</f>
        <v/>
      </c>
    </row>
    <row r="195" spans="1:11" x14ac:dyDescent="0.2">
      <c r="A195" s="111" t="str">
        <f t="shared" si="10"/>
        <v>0352_T1.3_.... Loans</v>
      </c>
      <c r="B195" s="371" t="s">
        <v>3180</v>
      </c>
      <c r="C195" s="371" t="s">
        <v>19</v>
      </c>
      <c r="D195" s="307" t="s">
        <v>2</v>
      </c>
      <c r="E195" s="463">
        <f t="shared" si="8"/>
        <v>0</v>
      </c>
      <c r="F195" s="311" t="s">
        <v>562</v>
      </c>
      <c r="G195">
        <f t="shared" si="9"/>
        <v>6</v>
      </c>
      <c r="H195" s="628" t="str">
        <f>IF(ISNUMBER('STable 1.3'!B17),'STable 1.3'!B17,"")</f>
        <v/>
      </c>
      <c r="I195" s="628" t="str">
        <f>IF(ISNUMBER('STable 1.3'!C17),'STable 1.3'!C17,"")</f>
        <v/>
      </c>
      <c r="J195" s="628" t="str">
        <f>IF(ISNUMBER('STable 1.3'!D17),'STable 1.3'!D17,"")</f>
        <v/>
      </c>
      <c r="K195" s="628" t="str">
        <f>IF(ISNUMBER('STable 1.3'!E17),'STable 1.3'!E17,"")</f>
        <v/>
      </c>
    </row>
    <row r="196" spans="1:11" x14ac:dyDescent="0.2">
      <c r="A196" s="111" t="str">
        <f t="shared" si="10"/>
        <v>0353_T1.3_.... Trade credit and advances</v>
      </c>
      <c r="B196" s="371" t="s">
        <v>3181</v>
      </c>
      <c r="C196" s="371" t="s">
        <v>19</v>
      </c>
      <c r="D196" s="307" t="s">
        <v>38</v>
      </c>
      <c r="E196" s="463">
        <f t="shared" si="8"/>
        <v>0</v>
      </c>
      <c r="F196" s="311" t="s">
        <v>563</v>
      </c>
      <c r="G196">
        <f t="shared" si="9"/>
        <v>6</v>
      </c>
      <c r="H196" s="628" t="str">
        <f>IF(ISNUMBER('STable 1.3'!B18),'STable 1.3'!B18,"")</f>
        <v/>
      </c>
      <c r="I196" s="628" t="str">
        <f>IF(ISNUMBER('STable 1.3'!C18),'STable 1.3'!C18,"")</f>
        <v/>
      </c>
      <c r="J196" s="628" t="str">
        <f>IF(ISNUMBER('STable 1.3'!D18),'STable 1.3'!D18,"")</f>
        <v/>
      </c>
      <c r="K196" s="628" t="str">
        <f>IF(ISNUMBER('STable 1.3'!E18),'STable 1.3'!E18,"")</f>
        <v/>
      </c>
    </row>
    <row r="197" spans="1:11" x14ac:dyDescent="0.2">
      <c r="A197" s="111" t="str">
        <f t="shared" si="10"/>
        <v>0354_T1.3_.... Other debt liabilities 6/</v>
      </c>
      <c r="B197" s="371" t="s">
        <v>3182</v>
      </c>
      <c r="C197" s="371" t="s">
        <v>19</v>
      </c>
      <c r="D197" s="307" t="s">
        <v>140</v>
      </c>
      <c r="E197" s="463">
        <f t="shared" ref="E197:E260" si="11">E196</f>
        <v>0</v>
      </c>
      <c r="F197" s="311" t="s">
        <v>564</v>
      </c>
      <c r="G197">
        <f t="shared" ref="G197:G260" si="12">G196</f>
        <v>6</v>
      </c>
      <c r="H197" s="628" t="str">
        <f>IF(ISNUMBER('STable 1.3'!B19),'STable 1.3'!B19,"")</f>
        <v/>
      </c>
      <c r="I197" s="628" t="str">
        <f>IF(ISNUMBER('STable 1.3'!C19),'STable 1.3'!C19,"")</f>
        <v/>
      </c>
      <c r="J197" s="628" t="str">
        <f>IF(ISNUMBER('STable 1.3'!D19),'STable 1.3'!D19,"")</f>
        <v/>
      </c>
      <c r="K197" s="628" t="str">
        <f>IF(ISNUMBER('STable 1.3'!E19),'STable 1.3'!E19,"")</f>
        <v/>
      </c>
    </row>
    <row r="198" spans="1:11" x14ac:dyDescent="0.2">
      <c r="A198" s="111" t="str">
        <f>B198&amp;"_"&amp;C198&amp;"_"&amp;".. "&amp;D198</f>
        <v xml:space="preserve">0355_T1.3_.. Direct investment: Intercompany Lending </v>
      </c>
      <c r="B198" s="371" t="s">
        <v>3183</v>
      </c>
      <c r="C198" s="371" t="s">
        <v>19</v>
      </c>
      <c r="D198" s="306" t="s">
        <v>141</v>
      </c>
      <c r="E198" s="463">
        <f t="shared" si="11"/>
        <v>0</v>
      </c>
      <c r="F198" s="311" t="s">
        <v>565</v>
      </c>
      <c r="G198">
        <f t="shared" si="12"/>
        <v>6</v>
      </c>
      <c r="H198" s="628">
        <f>IF(ISNUMBER('STable 1.3'!B20),'STable 1.3'!B20,"")</f>
        <v>0</v>
      </c>
      <c r="I198" s="628">
        <f>IF(ISNUMBER('STable 1.3'!C20),'STable 1.3'!C20,"")</f>
        <v>0</v>
      </c>
      <c r="J198" s="628">
        <f>IF(ISNUMBER('STable 1.3'!D20),'STable 1.3'!D20,"")</f>
        <v>0</v>
      </c>
      <c r="K198" s="628">
        <f>IF(ISNUMBER('STable 1.3'!E20),'STable 1.3'!E20,"")</f>
        <v>0</v>
      </c>
    </row>
    <row r="199" spans="1:11" x14ac:dyDescent="0.2">
      <c r="A199" s="111" t="str">
        <f>B199&amp;"_"&amp;C199&amp;"_"&amp;".... "&amp;D199</f>
        <v>0356_T1.3_.... Debt liabilities of direct investment enterprises to direct investors</v>
      </c>
      <c r="B199" s="371" t="s">
        <v>3184</v>
      </c>
      <c r="C199" s="371" t="s">
        <v>19</v>
      </c>
      <c r="D199" s="307" t="s">
        <v>142</v>
      </c>
      <c r="E199" s="463">
        <f t="shared" si="11"/>
        <v>0</v>
      </c>
      <c r="F199" s="311" t="s">
        <v>566</v>
      </c>
      <c r="G199">
        <f t="shared" si="12"/>
        <v>6</v>
      </c>
      <c r="H199" s="628" t="str">
        <f>IF(ISNUMBER('STable 1.3'!B21),'STable 1.3'!B21,"")</f>
        <v/>
      </c>
      <c r="I199" s="628" t="str">
        <f>IF(ISNUMBER('STable 1.3'!C21),'STable 1.3'!C21,"")</f>
        <v/>
      </c>
      <c r="J199" s="628" t="str">
        <f>IF(ISNUMBER('STable 1.3'!D21),'STable 1.3'!D21,"")</f>
        <v/>
      </c>
      <c r="K199" s="628" t="str">
        <f>IF(ISNUMBER('STable 1.3'!E21),'STable 1.3'!E21,"")</f>
        <v/>
      </c>
    </row>
    <row r="200" spans="1:11" x14ac:dyDescent="0.2">
      <c r="A200" s="111" t="str">
        <f>B200&amp;"_"&amp;C200&amp;"_"&amp;".... "&amp;D200</f>
        <v>0357_T1.3_.... Debt liabilities of direct investors to direct investment enterprises</v>
      </c>
      <c r="B200" s="371" t="s">
        <v>3185</v>
      </c>
      <c r="C200" s="371" t="s">
        <v>19</v>
      </c>
      <c r="D200" s="307" t="s">
        <v>143</v>
      </c>
      <c r="E200" s="463">
        <f t="shared" si="11"/>
        <v>0</v>
      </c>
      <c r="F200" s="311" t="s">
        <v>567</v>
      </c>
      <c r="G200">
        <f t="shared" si="12"/>
        <v>6</v>
      </c>
      <c r="H200" s="628" t="str">
        <f>IF(ISNUMBER('STable 1.3'!B22),'STable 1.3'!B22,"")</f>
        <v/>
      </c>
      <c r="I200" s="628" t="str">
        <f>IF(ISNUMBER('STable 1.3'!C22),'STable 1.3'!C22,"")</f>
        <v/>
      </c>
      <c r="J200" s="628" t="str">
        <f>IF(ISNUMBER('STable 1.3'!D22),'STable 1.3'!D22,"")</f>
        <v/>
      </c>
      <c r="K200" s="628" t="str">
        <f>IF(ISNUMBER('STable 1.3'!E22),'STable 1.3'!E22,"")</f>
        <v/>
      </c>
    </row>
    <row r="201" spans="1:11" x14ac:dyDescent="0.2">
      <c r="A201" s="111" t="str">
        <f>B201&amp;"_"&amp;C201&amp;"_"&amp;".... "&amp;D201</f>
        <v>0358_T1.3_.... Debt liabilities between fellow enterprises</v>
      </c>
      <c r="B201" s="371" t="s">
        <v>3186</v>
      </c>
      <c r="C201" s="371" t="s">
        <v>19</v>
      </c>
      <c r="D201" s="307" t="s">
        <v>41</v>
      </c>
      <c r="E201" s="463">
        <f t="shared" si="11"/>
        <v>0</v>
      </c>
      <c r="F201" s="311" t="s">
        <v>568</v>
      </c>
      <c r="G201">
        <f t="shared" si="12"/>
        <v>6</v>
      </c>
      <c r="H201" s="628" t="str">
        <f>IF(ISNUMBER('STable 1.3'!B23),'STable 1.3'!B23,"")</f>
        <v/>
      </c>
      <c r="I201" s="628" t="str">
        <f>IF(ISNUMBER('STable 1.3'!C23),'STable 1.3'!C23,"")</f>
        <v/>
      </c>
      <c r="J201" s="628" t="str">
        <f>IF(ISNUMBER('STable 1.3'!D23),'STable 1.3'!D23,"")</f>
        <v/>
      </c>
      <c r="K201" s="628" t="str">
        <f>IF(ISNUMBER('STable 1.3'!E23),'STable 1.3'!E23,"")</f>
        <v/>
      </c>
    </row>
    <row r="202" spans="1:11" x14ac:dyDescent="0.2">
      <c r="A202" s="111" t="str">
        <f>B202&amp;"_"&amp;C202&amp;"_"&amp;D202</f>
        <v>0359_T1.3_Publicly Guaranteed Private Sector External Debt 4/</v>
      </c>
      <c r="B202" s="371" t="s">
        <v>3187</v>
      </c>
      <c r="C202" s="371" t="s">
        <v>19</v>
      </c>
      <c r="D202" s="112" t="s">
        <v>144</v>
      </c>
      <c r="E202" s="463">
        <f t="shared" si="11"/>
        <v>0</v>
      </c>
      <c r="F202" s="305" t="s">
        <v>569</v>
      </c>
      <c r="G202">
        <f t="shared" si="12"/>
        <v>6</v>
      </c>
      <c r="H202" s="628">
        <f>IF(ISNUMBER('STable 1.3'!B24),'STable 1.3'!B24,"")</f>
        <v>0</v>
      </c>
      <c r="I202" s="628">
        <f>IF(ISNUMBER('STable 1.3'!C24),'STable 1.3'!C24,"")</f>
        <v>0</v>
      </c>
      <c r="J202" s="628">
        <f>IF(ISNUMBER('STable 1.3'!D24),'STable 1.3'!D24,"")</f>
        <v>0</v>
      </c>
      <c r="K202" s="628">
        <f>IF(ISNUMBER('STable 1.3'!E24),'STable 1.3'!E24,"")</f>
        <v>0</v>
      </c>
    </row>
    <row r="203" spans="1:11" x14ac:dyDescent="0.2">
      <c r="A203" s="111" t="str">
        <f>B203&amp;"_"&amp;C203&amp;"_"&amp;".. "&amp;D203</f>
        <v>0360_T1.3_.. Short-term</v>
      </c>
      <c r="B203" s="371" t="s">
        <v>3188</v>
      </c>
      <c r="C203" s="371" t="s">
        <v>19</v>
      </c>
      <c r="D203" s="306" t="s">
        <v>1</v>
      </c>
      <c r="E203" s="463">
        <f t="shared" si="11"/>
        <v>0</v>
      </c>
      <c r="F203" s="311" t="s">
        <v>570</v>
      </c>
      <c r="G203">
        <f t="shared" si="12"/>
        <v>6</v>
      </c>
      <c r="H203" s="628">
        <f>IF(ISNUMBER('STable 1.3'!B25),'STable 1.3'!B25,"")</f>
        <v>0</v>
      </c>
      <c r="I203" s="628">
        <f>IF(ISNUMBER('STable 1.3'!C25),'STable 1.3'!C25,"")</f>
        <v>0</v>
      </c>
      <c r="J203" s="628">
        <f>IF(ISNUMBER('STable 1.3'!D25),'STable 1.3'!D25,"")</f>
        <v>0</v>
      </c>
      <c r="K203" s="628">
        <f>IF(ISNUMBER('STable 1.3'!E25),'STable 1.3'!E25,"")</f>
        <v>0</v>
      </c>
    </row>
    <row r="204" spans="1:11" x14ac:dyDescent="0.2">
      <c r="A204" s="111" t="str">
        <f>B204&amp;"_"&amp;C204&amp;"_"&amp;".... "&amp;D204</f>
        <v>0361_T1.3_.... Currency and deposits 5/</v>
      </c>
      <c r="B204" s="371" t="s">
        <v>3189</v>
      </c>
      <c r="C204" s="371" t="s">
        <v>19</v>
      </c>
      <c r="D204" s="307" t="s">
        <v>136</v>
      </c>
      <c r="E204" s="463">
        <f t="shared" si="11"/>
        <v>0</v>
      </c>
      <c r="F204" s="311" t="s">
        <v>571</v>
      </c>
      <c r="G204">
        <f t="shared" si="12"/>
        <v>6</v>
      </c>
      <c r="H204" s="628" t="str">
        <f>IF(ISNUMBER('STable 1.3'!B26),'STable 1.3'!B26,"")</f>
        <v/>
      </c>
      <c r="I204" s="628" t="str">
        <f>IF(ISNUMBER('STable 1.3'!C26),'STable 1.3'!C26,"")</f>
        <v/>
      </c>
      <c r="J204" s="628" t="str">
        <f>IF(ISNUMBER('STable 1.3'!D26),'STable 1.3'!D26,"")</f>
        <v/>
      </c>
      <c r="K204" s="628" t="str">
        <f>IF(ISNUMBER('STable 1.3'!E26),'STable 1.3'!E26,"")</f>
        <v/>
      </c>
    </row>
    <row r="205" spans="1:11" x14ac:dyDescent="0.2">
      <c r="A205" s="111" t="str">
        <f>B205&amp;"_"&amp;C205&amp;"_"&amp;".... "&amp;D205</f>
        <v>0362_T1.3_.... Debt securities</v>
      </c>
      <c r="B205" s="371" t="s">
        <v>3190</v>
      </c>
      <c r="C205" s="371" t="s">
        <v>19</v>
      </c>
      <c r="D205" s="307" t="s">
        <v>37</v>
      </c>
      <c r="E205" s="463">
        <f t="shared" si="11"/>
        <v>0</v>
      </c>
      <c r="F205" s="311" t="s">
        <v>572</v>
      </c>
      <c r="G205">
        <f t="shared" si="12"/>
        <v>6</v>
      </c>
      <c r="H205" s="628" t="str">
        <f>IF(ISNUMBER('STable 1.3'!B27),'STable 1.3'!B27,"")</f>
        <v/>
      </c>
      <c r="I205" s="628" t="str">
        <f>IF(ISNUMBER('STable 1.3'!C27),'STable 1.3'!C27,"")</f>
        <v/>
      </c>
      <c r="J205" s="628" t="str">
        <f>IF(ISNUMBER('STable 1.3'!D27),'STable 1.3'!D27,"")</f>
        <v/>
      </c>
      <c r="K205" s="628" t="str">
        <f>IF(ISNUMBER('STable 1.3'!E27),'STable 1.3'!E27,"")</f>
        <v/>
      </c>
    </row>
    <row r="206" spans="1:11" x14ac:dyDescent="0.2">
      <c r="A206" s="111" t="str">
        <f>B206&amp;"_"&amp;C206&amp;"_"&amp;".... "&amp;D206</f>
        <v>0363_T1.3_.... Loans</v>
      </c>
      <c r="B206" s="371" t="s">
        <v>3191</v>
      </c>
      <c r="C206" s="371" t="s">
        <v>19</v>
      </c>
      <c r="D206" s="307" t="s">
        <v>2</v>
      </c>
      <c r="E206" s="463">
        <f t="shared" si="11"/>
        <v>0</v>
      </c>
      <c r="F206" s="311" t="s">
        <v>573</v>
      </c>
      <c r="G206">
        <f t="shared" si="12"/>
        <v>6</v>
      </c>
      <c r="H206" s="628" t="str">
        <f>IF(ISNUMBER('STable 1.3'!B28),'STable 1.3'!B28,"")</f>
        <v/>
      </c>
      <c r="I206" s="628" t="str">
        <f>IF(ISNUMBER('STable 1.3'!C28),'STable 1.3'!C28,"")</f>
        <v/>
      </c>
      <c r="J206" s="628" t="str">
        <f>IF(ISNUMBER('STable 1.3'!D28),'STable 1.3'!D28,"")</f>
        <v/>
      </c>
      <c r="K206" s="628" t="str">
        <f>IF(ISNUMBER('STable 1.3'!E28),'STable 1.3'!E28,"")</f>
        <v/>
      </c>
    </row>
    <row r="207" spans="1:11" x14ac:dyDescent="0.2">
      <c r="A207" s="111" t="str">
        <f>B207&amp;"_"&amp;C207&amp;"_"&amp;".... "&amp;D207</f>
        <v>0364_T1.3_.... Trade credit and advances</v>
      </c>
      <c r="B207" s="371" t="s">
        <v>3192</v>
      </c>
      <c r="C207" s="371" t="s">
        <v>19</v>
      </c>
      <c r="D207" s="307" t="s">
        <v>38</v>
      </c>
      <c r="E207" s="463">
        <f t="shared" si="11"/>
        <v>0</v>
      </c>
      <c r="F207" s="311" t="s">
        <v>574</v>
      </c>
      <c r="G207">
        <f t="shared" si="12"/>
        <v>6</v>
      </c>
      <c r="H207" s="628" t="str">
        <f>IF(ISNUMBER('STable 1.3'!B29),'STable 1.3'!B29,"")</f>
        <v/>
      </c>
      <c r="I207" s="628" t="str">
        <f>IF(ISNUMBER('STable 1.3'!C29),'STable 1.3'!C29,"")</f>
        <v/>
      </c>
      <c r="J207" s="628" t="str">
        <f>IF(ISNUMBER('STable 1.3'!D29),'STable 1.3'!D29,"")</f>
        <v/>
      </c>
      <c r="K207" s="628" t="str">
        <f>IF(ISNUMBER('STable 1.3'!E29),'STable 1.3'!E29,"")</f>
        <v/>
      </c>
    </row>
    <row r="208" spans="1:11" x14ac:dyDescent="0.2">
      <c r="A208" s="111" t="str">
        <f>B208&amp;"_"&amp;C208&amp;"_"&amp;".... "&amp;D208</f>
        <v>0365_T1.3_.... Other debt liabilities 6/ 7/</v>
      </c>
      <c r="B208" s="371" t="s">
        <v>3193</v>
      </c>
      <c r="C208" s="371" t="s">
        <v>19</v>
      </c>
      <c r="D208" s="307" t="s">
        <v>137</v>
      </c>
      <c r="E208" s="463">
        <f t="shared" si="11"/>
        <v>0</v>
      </c>
      <c r="F208" s="311" t="s">
        <v>575</v>
      </c>
      <c r="G208">
        <f t="shared" si="12"/>
        <v>6</v>
      </c>
      <c r="H208" s="628" t="str">
        <f>IF(ISNUMBER('STable 1.3'!B30),'STable 1.3'!B30,"")</f>
        <v/>
      </c>
      <c r="I208" s="628" t="str">
        <f>IF(ISNUMBER('STable 1.3'!C30),'STable 1.3'!C30,"")</f>
        <v/>
      </c>
      <c r="J208" s="628" t="str">
        <f>IF(ISNUMBER('STable 1.3'!D30),'STable 1.3'!D30,"")</f>
        <v/>
      </c>
      <c r="K208" s="628" t="str">
        <f>IF(ISNUMBER('STable 1.3'!E30),'STable 1.3'!E30,"")</f>
        <v/>
      </c>
    </row>
    <row r="209" spans="1:11" x14ac:dyDescent="0.2">
      <c r="A209" s="111" t="str">
        <f>B209&amp;"_"&amp;C209&amp;"_"&amp;".. "&amp;D209</f>
        <v>0366_T1.3_.. Long-term</v>
      </c>
      <c r="B209" s="371" t="s">
        <v>3194</v>
      </c>
      <c r="C209" s="371" t="s">
        <v>19</v>
      </c>
      <c r="D209" s="306" t="s">
        <v>3</v>
      </c>
      <c r="E209" s="463">
        <f t="shared" si="11"/>
        <v>0</v>
      </c>
      <c r="F209" s="311" t="s">
        <v>576</v>
      </c>
      <c r="G209">
        <f t="shared" si="12"/>
        <v>6</v>
      </c>
      <c r="H209" s="628">
        <f>IF(ISNUMBER('STable 1.3'!B31),'STable 1.3'!B31,"")</f>
        <v>0</v>
      </c>
      <c r="I209" s="628">
        <f>IF(ISNUMBER('STable 1.3'!C31),'STable 1.3'!C31,"")</f>
        <v>0</v>
      </c>
      <c r="J209" s="628">
        <f>IF(ISNUMBER('STable 1.3'!D31),'STable 1.3'!D31,"")</f>
        <v>0</v>
      </c>
      <c r="K209" s="628">
        <f>IF(ISNUMBER('STable 1.3'!E31),'STable 1.3'!E31,"")</f>
        <v>0</v>
      </c>
    </row>
    <row r="210" spans="1:11" x14ac:dyDescent="0.2">
      <c r="A210" s="111" t="str">
        <f>B210&amp;"_"&amp;C210&amp;"_"&amp;".... "&amp;D210</f>
        <v>0367_T1.3_.... Currency and deposits 5/</v>
      </c>
      <c r="B210" s="371" t="s">
        <v>3195</v>
      </c>
      <c r="C210" s="371" t="s">
        <v>19</v>
      </c>
      <c r="D210" s="307" t="s">
        <v>136</v>
      </c>
      <c r="E210" s="463">
        <f t="shared" si="11"/>
        <v>0</v>
      </c>
      <c r="F210" s="311" t="s">
        <v>577</v>
      </c>
      <c r="G210">
        <f t="shared" si="12"/>
        <v>6</v>
      </c>
      <c r="H210" s="628" t="str">
        <f>IF(ISNUMBER('STable 1.3'!B32),'STable 1.3'!B32,"")</f>
        <v/>
      </c>
      <c r="I210" s="628" t="str">
        <f>IF(ISNUMBER('STable 1.3'!C32),'STable 1.3'!C32,"")</f>
        <v/>
      </c>
      <c r="J210" s="628" t="str">
        <f>IF(ISNUMBER('STable 1.3'!D32),'STable 1.3'!D32,"")</f>
        <v/>
      </c>
      <c r="K210" s="628" t="str">
        <f>IF(ISNUMBER('STable 1.3'!E32),'STable 1.3'!E32,"")</f>
        <v/>
      </c>
    </row>
    <row r="211" spans="1:11" x14ac:dyDescent="0.2">
      <c r="A211" s="111" t="str">
        <f>B211&amp;"_"&amp;C211&amp;"_"&amp;".... "&amp;D211</f>
        <v xml:space="preserve">0368_T1.3_.... Debt securities </v>
      </c>
      <c r="B211" s="362" t="s">
        <v>3196</v>
      </c>
      <c r="C211" s="371" t="s">
        <v>19</v>
      </c>
      <c r="D211" s="307" t="s">
        <v>139</v>
      </c>
      <c r="E211" s="463">
        <f t="shared" si="11"/>
        <v>0</v>
      </c>
      <c r="F211" s="311" t="s">
        <v>578</v>
      </c>
      <c r="G211">
        <f t="shared" si="12"/>
        <v>6</v>
      </c>
      <c r="H211" s="628" t="str">
        <f>IF(ISNUMBER('STable 1.3'!B33),'STable 1.3'!B33,"")</f>
        <v/>
      </c>
      <c r="I211" s="628" t="str">
        <f>IF(ISNUMBER('STable 1.3'!C33),'STable 1.3'!C33,"")</f>
        <v/>
      </c>
      <c r="J211" s="628" t="str">
        <f>IF(ISNUMBER('STable 1.3'!D33),'STable 1.3'!D33,"")</f>
        <v/>
      </c>
      <c r="K211" s="628" t="str">
        <f>IF(ISNUMBER('STable 1.3'!E33),'STable 1.3'!E33,"")</f>
        <v/>
      </c>
    </row>
    <row r="212" spans="1:11" x14ac:dyDescent="0.2">
      <c r="A212" s="111" t="str">
        <f>B212&amp;"_"&amp;C212&amp;"_"&amp;".... "&amp;D212</f>
        <v>0369_T1.3_.... Loans</v>
      </c>
      <c r="B212" s="362" t="s">
        <v>3197</v>
      </c>
      <c r="C212" s="371" t="s">
        <v>19</v>
      </c>
      <c r="D212" s="307" t="s">
        <v>2</v>
      </c>
      <c r="E212" s="463">
        <f t="shared" si="11"/>
        <v>0</v>
      </c>
      <c r="F212" s="311" t="s">
        <v>579</v>
      </c>
      <c r="G212">
        <f t="shared" si="12"/>
        <v>6</v>
      </c>
      <c r="H212" s="628" t="str">
        <f>IF(ISNUMBER('STable 1.3'!B34),'STable 1.3'!B34,"")</f>
        <v/>
      </c>
      <c r="I212" s="628" t="str">
        <f>IF(ISNUMBER('STable 1.3'!C34),'STable 1.3'!C34,"")</f>
        <v/>
      </c>
      <c r="J212" s="628" t="str">
        <f>IF(ISNUMBER('STable 1.3'!D34),'STable 1.3'!D34,"")</f>
        <v/>
      </c>
      <c r="K212" s="628" t="str">
        <f>IF(ISNUMBER('STable 1.3'!E34),'STable 1.3'!E34,"")</f>
        <v/>
      </c>
    </row>
    <row r="213" spans="1:11" x14ac:dyDescent="0.2">
      <c r="A213" s="111" t="str">
        <f>B213&amp;"_"&amp;C213&amp;"_"&amp;".... "&amp;D213</f>
        <v>0370_T1.3_.... Trade credit and advances</v>
      </c>
      <c r="B213" s="362" t="s">
        <v>3198</v>
      </c>
      <c r="C213" s="371" t="s">
        <v>19</v>
      </c>
      <c r="D213" s="307" t="s">
        <v>38</v>
      </c>
      <c r="E213" s="463">
        <f t="shared" si="11"/>
        <v>0</v>
      </c>
      <c r="F213" s="311" t="s">
        <v>580</v>
      </c>
      <c r="G213">
        <f t="shared" si="12"/>
        <v>6</v>
      </c>
      <c r="H213" s="628" t="str">
        <f>IF(ISNUMBER('STable 1.3'!B35),'STable 1.3'!B35,"")</f>
        <v/>
      </c>
      <c r="I213" s="628" t="str">
        <f>IF(ISNUMBER('STable 1.3'!C35),'STable 1.3'!C35,"")</f>
        <v/>
      </c>
      <c r="J213" s="628" t="str">
        <f>IF(ISNUMBER('STable 1.3'!D35),'STable 1.3'!D35,"")</f>
        <v/>
      </c>
      <c r="K213" s="628" t="str">
        <f>IF(ISNUMBER('STable 1.3'!E35),'STable 1.3'!E35,"")</f>
        <v/>
      </c>
    </row>
    <row r="214" spans="1:11" x14ac:dyDescent="0.2">
      <c r="A214" s="111" t="str">
        <f>B214&amp;"_"&amp;C214&amp;"_"&amp;".... "&amp;D214</f>
        <v>0371_T1.3_.... Other debt liabilities 6/</v>
      </c>
      <c r="B214" s="362" t="s">
        <v>3199</v>
      </c>
      <c r="C214" s="371" t="s">
        <v>19</v>
      </c>
      <c r="D214" s="307" t="s">
        <v>140</v>
      </c>
      <c r="E214" s="463">
        <f t="shared" si="11"/>
        <v>0</v>
      </c>
      <c r="F214" s="311" t="s">
        <v>581</v>
      </c>
      <c r="G214">
        <f t="shared" si="12"/>
        <v>6</v>
      </c>
      <c r="H214" s="628" t="str">
        <f>IF(ISNUMBER('STable 1.3'!B36),'STable 1.3'!B36,"")</f>
        <v/>
      </c>
      <c r="I214" s="628" t="str">
        <f>IF(ISNUMBER('STable 1.3'!C36),'STable 1.3'!C36,"")</f>
        <v/>
      </c>
      <c r="J214" s="628" t="str">
        <f>IF(ISNUMBER('STable 1.3'!D36),'STable 1.3'!D36,"")</f>
        <v/>
      </c>
      <c r="K214" s="628" t="str">
        <f>IF(ISNUMBER('STable 1.3'!E36),'STable 1.3'!E36,"")</f>
        <v/>
      </c>
    </row>
    <row r="215" spans="1:11" x14ac:dyDescent="0.2">
      <c r="A215" s="111" t="str">
        <f>B215&amp;"_"&amp;C215&amp;"_"&amp;".. "&amp;D215</f>
        <v>0372_T1.3_.. Direct investment: Intercompany Lending 9/</v>
      </c>
      <c r="B215" s="362" t="s">
        <v>3200</v>
      </c>
      <c r="C215" s="371" t="s">
        <v>19</v>
      </c>
      <c r="D215" s="306" t="s">
        <v>145</v>
      </c>
      <c r="E215" s="463">
        <f t="shared" si="11"/>
        <v>0</v>
      </c>
      <c r="F215" s="311" t="s">
        <v>582</v>
      </c>
      <c r="G215">
        <f t="shared" si="12"/>
        <v>6</v>
      </c>
      <c r="H215" s="628">
        <f>IF(ISNUMBER('STable 1.3'!B37),'STable 1.3'!B37,"")</f>
        <v>0</v>
      </c>
      <c r="I215" s="628">
        <f>IF(ISNUMBER('STable 1.3'!C37),'STable 1.3'!C37,"")</f>
        <v>0</v>
      </c>
      <c r="J215" s="628">
        <f>IF(ISNUMBER('STable 1.3'!D37),'STable 1.3'!D37,"")</f>
        <v>0</v>
      </c>
      <c r="K215" s="628">
        <f>IF(ISNUMBER('STable 1.3'!E37),'STable 1.3'!E37,"")</f>
        <v>0</v>
      </c>
    </row>
    <row r="216" spans="1:11" x14ac:dyDescent="0.2">
      <c r="A216" s="111" t="str">
        <f>B216&amp;"_"&amp;C216&amp;"_"&amp;".... "&amp;D216</f>
        <v>0373_T1.3_.... Debt liabilities of direct investment enterprises to direct investors</v>
      </c>
      <c r="B216" s="362" t="s">
        <v>3201</v>
      </c>
      <c r="C216" s="371" t="s">
        <v>19</v>
      </c>
      <c r="D216" s="307" t="s">
        <v>142</v>
      </c>
      <c r="E216" s="463">
        <f t="shared" si="11"/>
        <v>0</v>
      </c>
      <c r="F216" s="311" t="s">
        <v>583</v>
      </c>
      <c r="G216">
        <f t="shared" si="12"/>
        <v>6</v>
      </c>
      <c r="H216" s="628" t="str">
        <f>IF(ISNUMBER('STable 1.3'!B38),'STable 1.3'!B38,"")</f>
        <v/>
      </c>
      <c r="I216" s="628" t="str">
        <f>IF(ISNUMBER('STable 1.3'!C38),'STable 1.3'!C38,"")</f>
        <v/>
      </c>
      <c r="J216" s="628" t="str">
        <f>IF(ISNUMBER('STable 1.3'!D38),'STable 1.3'!D38,"")</f>
        <v/>
      </c>
      <c r="K216" s="628" t="str">
        <f>IF(ISNUMBER('STable 1.3'!E38),'STable 1.3'!E38,"")</f>
        <v/>
      </c>
    </row>
    <row r="217" spans="1:11" x14ac:dyDescent="0.2">
      <c r="A217" s="111" t="str">
        <f>B217&amp;"_"&amp;C217&amp;"_"&amp;".... "&amp;D217</f>
        <v>0374_T1.3_.... Debt liabilities of direct investors to direct investment enterprises</v>
      </c>
      <c r="B217" s="362" t="s">
        <v>3202</v>
      </c>
      <c r="C217" s="371" t="s">
        <v>19</v>
      </c>
      <c r="D217" s="307" t="s">
        <v>143</v>
      </c>
      <c r="E217" s="463">
        <f t="shared" si="11"/>
        <v>0</v>
      </c>
      <c r="F217" s="311" t="s">
        <v>584</v>
      </c>
      <c r="G217">
        <f t="shared" si="12"/>
        <v>6</v>
      </c>
      <c r="H217" s="628" t="str">
        <f>IF(ISNUMBER('STable 1.3'!B39),'STable 1.3'!B39,"")</f>
        <v/>
      </c>
      <c r="I217" s="628" t="str">
        <f>IF(ISNUMBER('STable 1.3'!C39),'STable 1.3'!C39,"")</f>
        <v/>
      </c>
      <c r="J217" s="628" t="str">
        <f>IF(ISNUMBER('STable 1.3'!D39),'STable 1.3'!D39,"")</f>
        <v/>
      </c>
      <c r="K217" s="628" t="str">
        <f>IF(ISNUMBER('STable 1.3'!E39),'STable 1.3'!E39,"")</f>
        <v/>
      </c>
    </row>
    <row r="218" spans="1:11" x14ac:dyDescent="0.2">
      <c r="A218" s="111" t="str">
        <f>B218&amp;"_"&amp;C218&amp;"_"&amp;".... "&amp;D218</f>
        <v>0375_T1.3_.... Debt liabilities between fellow enterprises</v>
      </c>
      <c r="B218" s="362" t="s">
        <v>3203</v>
      </c>
      <c r="C218" s="371" t="s">
        <v>19</v>
      </c>
      <c r="D218" s="307" t="s">
        <v>41</v>
      </c>
      <c r="E218" s="463">
        <f t="shared" si="11"/>
        <v>0</v>
      </c>
      <c r="F218" s="311" t="s">
        <v>585</v>
      </c>
      <c r="G218">
        <f t="shared" si="12"/>
        <v>6</v>
      </c>
      <c r="H218" s="628" t="str">
        <f>IF(ISNUMBER('STable 1.3'!B40),'STable 1.3'!B40,"")</f>
        <v/>
      </c>
      <c r="I218" s="628" t="str">
        <f>IF(ISNUMBER('STable 1.3'!C40),'STable 1.3'!C40,"")</f>
        <v/>
      </c>
      <c r="J218" s="628" t="str">
        <f>IF(ISNUMBER('STable 1.3'!D40),'STable 1.3'!D40,"")</f>
        <v/>
      </c>
      <c r="K218" s="628" t="str">
        <f>IF(ISNUMBER('STable 1.3'!E40),'STable 1.3'!E40,"")</f>
        <v/>
      </c>
    </row>
    <row r="219" spans="1:11" x14ac:dyDescent="0.2">
      <c r="A219" s="111" t="str">
        <f>B219&amp;"_"&amp;C219&amp;"_"&amp;D219</f>
        <v>0376_T1.3_TOTAL</v>
      </c>
      <c r="B219" s="362" t="s">
        <v>3204</v>
      </c>
      <c r="C219" s="371" t="s">
        <v>19</v>
      </c>
      <c r="D219" s="112" t="s">
        <v>131</v>
      </c>
      <c r="E219" s="463">
        <f t="shared" si="11"/>
        <v>0</v>
      </c>
      <c r="F219" s="312" t="s">
        <v>586</v>
      </c>
      <c r="G219">
        <f t="shared" si="12"/>
        <v>6</v>
      </c>
      <c r="H219" s="628">
        <f>IF(ISNUMBER('STable 1.3'!B41),'STable 1.3'!B41,"")</f>
        <v>0</v>
      </c>
      <c r="I219" s="628">
        <f>IF(ISNUMBER('STable 1.3'!C41),'STable 1.3'!C41,"")</f>
        <v>0</v>
      </c>
      <c r="J219" s="628">
        <f>IF(ISNUMBER('STable 1.3'!D41),'STable 1.3'!D41,"")</f>
        <v>0</v>
      </c>
      <c r="K219" s="628">
        <f>IF(ISNUMBER('STable 1.3'!E41),'STable 1.3'!E41,"")</f>
        <v>0</v>
      </c>
    </row>
    <row r="220" spans="1:11" x14ac:dyDescent="0.2">
      <c r="A220" s="111" t="str">
        <f>B220&amp;"_"&amp;C220&amp;"_"&amp;D220</f>
        <v>0377_T1.3_Arrears</v>
      </c>
      <c r="B220" s="362" t="s">
        <v>3205</v>
      </c>
      <c r="C220" s="371" t="s">
        <v>19</v>
      </c>
      <c r="D220" s="308" t="s">
        <v>73</v>
      </c>
      <c r="E220" s="463">
        <f t="shared" si="11"/>
        <v>0</v>
      </c>
      <c r="F220" s="305" t="s">
        <v>587</v>
      </c>
      <c r="G220">
        <f t="shared" si="12"/>
        <v>6</v>
      </c>
      <c r="H220" s="628">
        <f>IF(ISNUMBER('STable 1.3'!B44),'STable 1.3'!B44,"")</f>
        <v>0</v>
      </c>
      <c r="I220" s="628">
        <f>IF(ISNUMBER('STable 1.3'!C44),'STable 1.3'!C44,"")</f>
        <v>0</v>
      </c>
      <c r="J220" s="628">
        <f>IF(ISNUMBER('STable 1.3'!D44),'STable 1.3'!D44,"")</f>
        <v>0</v>
      </c>
      <c r="K220" s="628">
        <f>IF(ISNUMBER('STable 1.3'!E44),'STable 1.3'!E44,"")</f>
        <v>0</v>
      </c>
    </row>
    <row r="221" spans="1:11" x14ac:dyDescent="0.2">
      <c r="A221" s="111" t="str">
        <f>B221&amp;"_"&amp;C221&amp;"_"&amp;".. "&amp;D221</f>
        <v>0378_T1.3_.. Public Sector External Debt 10/</v>
      </c>
      <c r="B221" s="362" t="s">
        <v>3206</v>
      </c>
      <c r="C221" s="371" t="s">
        <v>19</v>
      </c>
      <c r="D221" s="309" t="s">
        <v>147</v>
      </c>
      <c r="E221" s="463">
        <f t="shared" si="11"/>
        <v>0</v>
      </c>
      <c r="F221" s="311" t="s">
        <v>588</v>
      </c>
      <c r="G221">
        <f t="shared" si="12"/>
        <v>6</v>
      </c>
      <c r="H221" s="628">
        <f>IF(ISNUMBER('STable 1.3'!B45),'STable 1.3'!B45,"")</f>
        <v>0</v>
      </c>
      <c r="I221" s="628">
        <f>IF(ISNUMBER('STable 1.3'!C45),'STable 1.3'!C45,"")</f>
        <v>0</v>
      </c>
      <c r="J221" s="628">
        <f>IF(ISNUMBER('STable 1.3'!D45),'STable 1.3'!D45,"")</f>
        <v>0</v>
      </c>
      <c r="K221" s="628">
        <f>IF(ISNUMBER('STable 1.3'!E45),'STable 1.3'!E45,"")</f>
        <v>0</v>
      </c>
    </row>
    <row r="222" spans="1:11" x14ac:dyDescent="0.2">
      <c r="A222" s="111" t="str">
        <f>B222&amp;"_"&amp;C222&amp;"_"&amp;".... "&amp;D222</f>
        <v>0379_T1.3_.... Principal</v>
      </c>
      <c r="B222" s="362" t="s">
        <v>3207</v>
      </c>
      <c r="C222" s="371" t="s">
        <v>19</v>
      </c>
      <c r="D222" s="310" t="s">
        <v>9</v>
      </c>
      <c r="E222" s="463">
        <f t="shared" si="11"/>
        <v>0</v>
      </c>
      <c r="F222" s="311" t="s">
        <v>589</v>
      </c>
      <c r="G222">
        <f t="shared" si="12"/>
        <v>6</v>
      </c>
      <c r="H222" s="628" t="str">
        <f>IF(ISNUMBER('STable 1.3'!B46),'STable 1.3'!B46,"")</f>
        <v/>
      </c>
      <c r="I222" s="628" t="str">
        <f>IF(ISNUMBER('STable 1.3'!C46),'STable 1.3'!C46,"")</f>
        <v/>
      </c>
      <c r="J222" s="628" t="str">
        <f>IF(ISNUMBER('STable 1.3'!D46),'STable 1.3'!D46,"")</f>
        <v/>
      </c>
      <c r="K222" s="628" t="str">
        <f>IF(ISNUMBER('STable 1.3'!E46),'STable 1.3'!E46,"")</f>
        <v/>
      </c>
    </row>
    <row r="223" spans="1:11" x14ac:dyDescent="0.2">
      <c r="A223" s="111" t="str">
        <f>B223&amp;"_"&amp;C223&amp;"_"&amp;".... "&amp;D223</f>
        <v>0380_T1.3_.... Interest</v>
      </c>
      <c r="B223" s="362" t="s">
        <v>3208</v>
      </c>
      <c r="C223" s="371" t="s">
        <v>19</v>
      </c>
      <c r="D223" s="310" t="s">
        <v>10</v>
      </c>
      <c r="E223" s="463">
        <f t="shared" si="11"/>
        <v>0</v>
      </c>
      <c r="F223" s="311" t="s">
        <v>590</v>
      </c>
      <c r="G223">
        <f t="shared" si="12"/>
        <v>6</v>
      </c>
      <c r="H223" s="628" t="str">
        <f>IF(ISNUMBER('STable 1.3'!B47),'STable 1.3'!B47,"")</f>
        <v/>
      </c>
      <c r="I223" s="628" t="str">
        <f>IF(ISNUMBER('STable 1.3'!C47),'STable 1.3'!C47,"")</f>
        <v/>
      </c>
      <c r="J223" s="628" t="str">
        <f>IF(ISNUMBER('STable 1.3'!D47),'STable 1.3'!D47,"")</f>
        <v/>
      </c>
      <c r="K223" s="628" t="str">
        <f>IF(ISNUMBER('STable 1.3'!E47),'STable 1.3'!E47,"")</f>
        <v/>
      </c>
    </row>
    <row r="224" spans="1:11" x14ac:dyDescent="0.2">
      <c r="A224" s="111" t="str">
        <f>B224&amp;"_"&amp;C224&amp;"_"&amp;".. "&amp;D224</f>
        <v>0381_T1.3_.. Publicly-Guaranteed Private Sector External Debt 10/</v>
      </c>
      <c r="B224" s="362" t="s">
        <v>3209</v>
      </c>
      <c r="C224" s="371" t="s">
        <v>19</v>
      </c>
      <c r="D224" s="309" t="s">
        <v>148</v>
      </c>
      <c r="E224" s="463">
        <f t="shared" si="11"/>
        <v>0</v>
      </c>
      <c r="F224" s="311" t="s">
        <v>591</v>
      </c>
      <c r="G224">
        <f t="shared" si="12"/>
        <v>6</v>
      </c>
      <c r="H224" s="628">
        <f>IF(ISNUMBER('STable 1.3'!B48),'STable 1.3'!B48,"")</f>
        <v>0</v>
      </c>
      <c r="I224" s="628">
        <f>IF(ISNUMBER('STable 1.3'!C48),'STable 1.3'!C48,"")</f>
        <v>0</v>
      </c>
      <c r="J224" s="628">
        <f>IF(ISNUMBER('STable 1.3'!D48),'STable 1.3'!D48,"")</f>
        <v>0</v>
      </c>
      <c r="K224" s="628">
        <f>IF(ISNUMBER('STable 1.3'!E48),'STable 1.3'!E48,"")</f>
        <v>0</v>
      </c>
    </row>
    <row r="225" spans="1:11" x14ac:dyDescent="0.2">
      <c r="A225" s="111" t="str">
        <f>B225&amp;"_"&amp;C225&amp;"_"&amp;".... "&amp;D225</f>
        <v>0382_T1.3_.... Principal</v>
      </c>
      <c r="B225" s="362" t="s">
        <v>3210</v>
      </c>
      <c r="C225" s="371" t="s">
        <v>19</v>
      </c>
      <c r="D225" s="310" t="s">
        <v>9</v>
      </c>
      <c r="E225" s="463">
        <f t="shared" si="11"/>
        <v>0</v>
      </c>
      <c r="F225" s="311" t="s">
        <v>592</v>
      </c>
      <c r="G225">
        <f t="shared" si="12"/>
        <v>6</v>
      </c>
      <c r="H225" s="628" t="str">
        <f>IF(ISNUMBER('STable 1.3'!B49),'STable 1.3'!B49,"")</f>
        <v/>
      </c>
      <c r="I225" s="628" t="str">
        <f>IF(ISNUMBER('STable 1.3'!C49),'STable 1.3'!C49,"")</f>
        <v/>
      </c>
      <c r="J225" s="628" t="str">
        <f>IF(ISNUMBER('STable 1.3'!D49),'STable 1.3'!D49,"")</f>
        <v/>
      </c>
      <c r="K225" s="628" t="str">
        <f>IF(ISNUMBER('STable 1.3'!E49),'STable 1.3'!E49,"")</f>
        <v/>
      </c>
    </row>
    <row r="226" spans="1:11" x14ac:dyDescent="0.2">
      <c r="A226" s="111" t="str">
        <f>B226&amp;"_"&amp;C226&amp;"_"&amp;".... "&amp;D226</f>
        <v>0383_T1.3_.... Interest</v>
      </c>
      <c r="B226" s="362" t="s">
        <v>3211</v>
      </c>
      <c r="C226" s="371" t="s">
        <v>19</v>
      </c>
      <c r="D226" s="310" t="s">
        <v>10</v>
      </c>
      <c r="E226" s="463">
        <f t="shared" si="11"/>
        <v>0</v>
      </c>
      <c r="F226" s="311" t="s">
        <v>593</v>
      </c>
      <c r="G226">
        <f t="shared" si="12"/>
        <v>6</v>
      </c>
      <c r="H226" s="628" t="str">
        <f>IF(ISNUMBER('STable 1.3'!B50),'STable 1.3'!B50,"")</f>
        <v/>
      </c>
      <c r="I226" s="628" t="str">
        <f>IF(ISNUMBER('STable 1.3'!C50),'STable 1.3'!C50,"")</f>
        <v/>
      </c>
      <c r="J226" s="628" t="str">
        <f>IF(ISNUMBER('STable 1.3'!D50),'STable 1.3'!D50,"")</f>
        <v/>
      </c>
      <c r="K226" s="628" t="str">
        <f>IF(ISNUMBER('STable 1.3'!E50),'STable 1.3'!E50,"")</f>
        <v/>
      </c>
    </row>
    <row r="227" spans="1:11" x14ac:dyDescent="0.2">
      <c r="A227" s="111" t="str">
        <f>B227&amp;"_"&amp;C227&amp;"_"&amp;D227</f>
        <v>0384_T1.3_Debt securities 2/</v>
      </c>
      <c r="B227" s="362" t="s">
        <v>3212</v>
      </c>
      <c r="C227" s="371" t="s">
        <v>19</v>
      </c>
      <c r="D227" s="308" t="s">
        <v>4196</v>
      </c>
      <c r="E227" s="463">
        <f t="shared" si="11"/>
        <v>0</v>
      </c>
      <c r="F227" s="305" t="s">
        <v>594</v>
      </c>
      <c r="G227">
        <f t="shared" si="12"/>
        <v>6</v>
      </c>
      <c r="H227" s="628">
        <f>IF(ISNUMBER('STable 1.3'!B51),'STable 1.3'!B51,"")</f>
        <v>0</v>
      </c>
      <c r="I227" s="628">
        <f>IF(ISNUMBER('STable 1.3'!C51),'STable 1.3'!C51,"")</f>
        <v>0</v>
      </c>
      <c r="J227" s="628">
        <f>IF(ISNUMBER('STable 1.3'!D51),'STable 1.3'!D51,"")</f>
        <v>0</v>
      </c>
      <c r="K227" s="628">
        <f>IF(ISNUMBER('STable 1.3'!E51),'STable 1.3'!E51,"")</f>
        <v>0</v>
      </c>
    </row>
    <row r="228" spans="1:11" x14ac:dyDescent="0.2">
      <c r="A228" s="111" t="str">
        <f>B228&amp;"_"&amp;C228&amp;"_"&amp;".. "&amp;D228</f>
        <v>0385_T1.3_.. Public Sector External Debt</v>
      </c>
      <c r="B228" s="362" t="s">
        <v>3213</v>
      </c>
      <c r="C228" s="371" t="s">
        <v>19</v>
      </c>
      <c r="D228" s="309" t="s">
        <v>0</v>
      </c>
      <c r="E228" s="463">
        <f t="shared" si="11"/>
        <v>0</v>
      </c>
      <c r="F228" s="311" t="s">
        <v>595</v>
      </c>
      <c r="G228">
        <f t="shared" si="12"/>
        <v>6</v>
      </c>
      <c r="H228" s="628">
        <f>IF(ISNUMBER('STable 1.3'!B52),'STable 1.3'!B52,"")</f>
        <v>0</v>
      </c>
      <c r="I228" s="628">
        <f>IF(ISNUMBER('STable 1.3'!C52),'STable 1.3'!C52,"")</f>
        <v>0</v>
      </c>
      <c r="J228" s="628">
        <f>IF(ISNUMBER('STable 1.3'!D52),'STable 1.3'!D52,"")</f>
        <v>0</v>
      </c>
      <c r="K228" s="628">
        <f>IF(ISNUMBER('STable 1.3'!E52),'STable 1.3'!E52,"")</f>
        <v>0</v>
      </c>
    </row>
    <row r="229" spans="1:11" x14ac:dyDescent="0.2">
      <c r="A229" s="111" t="str">
        <f>B229&amp;"_"&amp;C229&amp;"_"&amp;".... "&amp;D229</f>
        <v>0386_T1.3_.... Short-term</v>
      </c>
      <c r="B229" s="362" t="s">
        <v>3214</v>
      </c>
      <c r="C229" s="371" t="s">
        <v>19</v>
      </c>
      <c r="D229" s="310" t="s">
        <v>1</v>
      </c>
      <c r="E229" s="463">
        <f t="shared" si="11"/>
        <v>0</v>
      </c>
      <c r="F229" s="311" t="s">
        <v>596</v>
      </c>
      <c r="G229">
        <f t="shared" si="12"/>
        <v>6</v>
      </c>
      <c r="H229" s="628" t="str">
        <f>IF(ISNUMBER('STable 1.3'!B53),'STable 1.3'!B53,"")</f>
        <v/>
      </c>
      <c r="I229" s="628" t="str">
        <f>IF(ISNUMBER('STable 1.3'!C53),'STable 1.3'!C53,"")</f>
        <v/>
      </c>
      <c r="J229" s="628" t="str">
        <f>IF(ISNUMBER('STable 1.3'!D53),'STable 1.3'!D53,"")</f>
        <v/>
      </c>
      <c r="K229" s="628" t="str">
        <f>IF(ISNUMBER('STable 1.3'!E53),'STable 1.3'!E53,"")</f>
        <v/>
      </c>
    </row>
    <row r="230" spans="1:11" x14ac:dyDescent="0.2">
      <c r="A230" s="111" t="str">
        <f>B230&amp;"_"&amp;C230&amp;"_"&amp;".... "&amp;D230</f>
        <v>0387_T1.3_.... Long-term</v>
      </c>
      <c r="B230" s="362" t="s">
        <v>3215</v>
      </c>
      <c r="C230" s="371" t="s">
        <v>19</v>
      </c>
      <c r="D230" s="310" t="s">
        <v>3</v>
      </c>
      <c r="E230" s="463">
        <f t="shared" si="11"/>
        <v>0</v>
      </c>
      <c r="F230" s="311" t="s">
        <v>597</v>
      </c>
      <c r="G230">
        <f t="shared" si="12"/>
        <v>6</v>
      </c>
      <c r="H230" s="628" t="str">
        <f>IF(ISNUMBER('STable 1.3'!B54),'STable 1.3'!B54,"")</f>
        <v/>
      </c>
      <c r="I230" s="628" t="str">
        <f>IF(ISNUMBER('STable 1.3'!C54),'STable 1.3'!C54,"")</f>
        <v/>
      </c>
      <c r="J230" s="628" t="str">
        <f>IF(ISNUMBER('STable 1.3'!D54),'STable 1.3'!D54,"")</f>
        <v/>
      </c>
      <c r="K230" s="628" t="str">
        <f>IF(ISNUMBER('STable 1.3'!E54),'STable 1.3'!E54,"")</f>
        <v/>
      </c>
    </row>
    <row r="231" spans="1:11" x14ac:dyDescent="0.2">
      <c r="A231" s="111" t="str">
        <f>B231&amp;"_"&amp;C231&amp;"_"&amp;".. "&amp;D231</f>
        <v>0388_T1.3_.. Publicly-Guaranteed Private Sector External Debt</v>
      </c>
      <c r="B231" s="362" t="s">
        <v>3216</v>
      </c>
      <c r="C231" s="371" t="s">
        <v>19</v>
      </c>
      <c r="D231" s="309" t="s">
        <v>11</v>
      </c>
      <c r="E231" s="463">
        <f t="shared" si="11"/>
        <v>0</v>
      </c>
      <c r="F231" s="311" t="s">
        <v>598</v>
      </c>
      <c r="G231">
        <f t="shared" si="12"/>
        <v>6</v>
      </c>
      <c r="H231" s="628">
        <f>IF(ISNUMBER('STable 1.3'!B55),'STable 1.3'!B55,"")</f>
        <v>0</v>
      </c>
      <c r="I231" s="628">
        <f>IF(ISNUMBER('STable 1.3'!C55),'STable 1.3'!C55,"")</f>
        <v>0</v>
      </c>
      <c r="J231" s="628">
        <f>IF(ISNUMBER('STable 1.3'!D55),'STable 1.3'!D55,"")</f>
        <v>0</v>
      </c>
      <c r="K231" s="628">
        <f>IF(ISNUMBER('STable 1.3'!E55),'STable 1.3'!E55,"")</f>
        <v>0</v>
      </c>
    </row>
    <row r="232" spans="1:11" x14ac:dyDescent="0.2">
      <c r="A232" s="111" t="str">
        <f>B232&amp;"_"&amp;C232&amp;"_"&amp;".... "&amp;D232</f>
        <v>0389_T1.3_.... Short-term</v>
      </c>
      <c r="B232" s="362" t="s">
        <v>3217</v>
      </c>
      <c r="C232" s="371" t="s">
        <v>19</v>
      </c>
      <c r="D232" s="310" t="s">
        <v>1</v>
      </c>
      <c r="E232" s="463">
        <f t="shared" si="11"/>
        <v>0</v>
      </c>
      <c r="F232" s="311" t="s">
        <v>599</v>
      </c>
      <c r="G232">
        <f t="shared" si="12"/>
        <v>6</v>
      </c>
      <c r="H232" s="628" t="str">
        <f>IF(ISNUMBER('STable 1.3'!B56),'STable 1.3'!B56,"")</f>
        <v/>
      </c>
      <c r="I232" s="628" t="str">
        <f>IF(ISNUMBER('STable 1.3'!C56),'STable 1.3'!C56,"")</f>
        <v/>
      </c>
      <c r="J232" s="628" t="str">
        <f>IF(ISNUMBER('STable 1.3'!D56),'STable 1.3'!D56,"")</f>
        <v/>
      </c>
      <c r="K232" s="628" t="str">
        <f>IF(ISNUMBER('STable 1.3'!E56),'STable 1.3'!E56,"")</f>
        <v/>
      </c>
    </row>
    <row r="233" spans="1:11" x14ac:dyDescent="0.2">
      <c r="A233" s="114" t="str">
        <f>B233&amp;"_"&amp;C233&amp;"_"&amp;".... "&amp;D233</f>
        <v>0390_T1.3_.... Long-term</v>
      </c>
      <c r="B233" s="392" t="s">
        <v>3218</v>
      </c>
      <c r="C233" s="393" t="s">
        <v>19</v>
      </c>
      <c r="D233" s="314" t="s">
        <v>3</v>
      </c>
      <c r="E233" s="463">
        <f t="shared" si="11"/>
        <v>0</v>
      </c>
      <c r="F233" s="315" t="s">
        <v>600</v>
      </c>
      <c r="G233">
        <f t="shared" si="12"/>
        <v>6</v>
      </c>
      <c r="H233" s="628" t="str">
        <f>IF(ISNUMBER('STable 1.3'!B57),'STable 1.3'!B57,"")</f>
        <v/>
      </c>
      <c r="I233" s="628" t="str">
        <f>IF(ISNUMBER('STable 1.3'!C57),'STable 1.3'!C57,"")</f>
        <v/>
      </c>
      <c r="J233" s="628" t="str">
        <f>IF(ISNUMBER('STable 1.3'!D57),'STable 1.3'!D57,"")</f>
        <v/>
      </c>
      <c r="K233" s="628" t="str">
        <f>IF(ISNUMBER('STable 1.3'!E57),'STable 1.3'!E57,"")</f>
        <v/>
      </c>
    </row>
    <row r="234" spans="1:11" x14ac:dyDescent="0.2">
      <c r="A234" s="113" t="str">
        <f>B234&amp;"_"&amp;C234&amp;"_"&amp;D234</f>
        <v>0391_T1.4_General Government</v>
      </c>
      <c r="B234" s="366" t="s">
        <v>3219</v>
      </c>
      <c r="C234" s="372" t="s">
        <v>68</v>
      </c>
      <c r="D234" s="6" t="s">
        <v>27</v>
      </c>
      <c r="E234" s="463">
        <f t="shared" si="11"/>
        <v>0</v>
      </c>
      <c r="F234" s="311" t="s">
        <v>601</v>
      </c>
      <c r="G234">
        <f t="shared" si="12"/>
        <v>6</v>
      </c>
      <c r="H234" s="628">
        <f>IF(ISNUMBER('STable 1.4'!B6),'STable 1.4'!B6,"")</f>
        <v>0</v>
      </c>
      <c r="I234" s="628">
        <f>IF(ISNUMBER('STable 1.4'!C6),'STable 1.4'!C6,"")</f>
        <v>0</v>
      </c>
      <c r="J234" s="628">
        <f>IF(ISNUMBER('STable 1.4'!D6),'STable 1.4'!D6,"")</f>
        <v>0</v>
      </c>
      <c r="K234" s="628">
        <f>IF(ISNUMBER('STable 1.4'!E6),'STable 1.4'!E6,"")</f>
        <v>0</v>
      </c>
    </row>
    <row r="235" spans="1:11" x14ac:dyDescent="0.2">
      <c r="A235" s="113" t="str">
        <f>B235&amp;"_"&amp;C235&amp;"_"&amp;".. "&amp;D235</f>
        <v>0392_T1.4_.. Principal</v>
      </c>
      <c r="B235" s="366" t="s">
        <v>3220</v>
      </c>
      <c r="C235" s="372" t="s">
        <v>68</v>
      </c>
      <c r="D235" s="5" t="s">
        <v>9</v>
      </c>
      <c r="E235" s="463">
        <f t="shared" si="11"/>
        <v>0</v>
      </c>
      <c r="F235" s="311" t="s">
        <v>602</v>
      </c>
      <c r="G235">
        <f t="shared" si="12"/>
        <v>6</v>
      </c>
      <c r="H235" s="628" t="str">
        <f>IF(ISNUMBER('STable 1.4'!B7),'STable 1.4'!B7,"")</f>
        <v/>
      </c>
      <c r="I235" s="628" t="str">
        <f>IF(ISNUMBER('STable 1.4'!C7),'STable 1.4'!C7,"")</f>
        <v/>
      </c>
      <c r="J235" s="628" t="str">
        <f>IF(ISNUMBER('STable 1.4'!D7),'STable 1.4'!D7,"")</f>
        <v/>
      </c>
      <c r="K235" s="628" t="str">
        <f>IF(ISNUMBER('STable 1.4'!E7),'STable 1.4'!E7,"")</f>
        <v/>
      </c>
    </row>
    <row r="236" spans="1:11" x14ac:dyDescent="0.2">
      <c r="A236" s="113" t="str">
        <f>B236&amp;"_"&amp;C236&amp;"_"&amp;".. "&amp;D236</f>
        <v>0393_T1.4_.. Interest</v>
      </c>
      <c r="B236" s="366" t="s">
        <v>3221</v>
      </c>
      <c r="C236" s="372" t="s">
        <v>68</v>
      </c>
      <c r="D236" s="5" t="s">
        <v>10</v>
      </c>
      <c r="E236" s="463">
        <f t="shared" si="11"/>
        <v>0</v>
      </c>
      <c r="F236" s="311" t="s">
        <v>603</v>
      </c>
      <c r="G236">
        <f t="shared" si="12"/>
        <v>6</v>
      </c>
      <c r="H236" s="628" t="str">
        <f>IF(ISNUMBER('STable 1.4'!B8),'STable 1.4'!B8,"")</f>
        <v/>
      </c>
      <c r="I236" s="628" t="str">
        <f>IF(ISNUMBER('STable 1.4'!C8),'STable 1.4'!C8,"")</f>
        <v/>
      </c>
      <c r="J236" s="628" t="str">
        <f>IF(ISNUMBER('STable 1.4'!D8),'STable 1.4'!D8,"")</f>
        <v/>
      </c>
      <c r="K236" s="628" t="str">
        <f>IF(ISNUMBER('STable 1.4'!E8),'STable 1.4'!E8,"")</f>
        <v/>
      </c>
    </row>
    <row r="237" spans="1:11" x14ac:dyDescent="0.2">
      <c r="A237" s="113" t="str">
        <f>B237&amp;"_"&amp;C237&amp;"_"&amp;D237</f>
        <v>0394_T1.4_Central Bank</v>
      </c>
      <c r="B237" s="366" t="s">
        <v>3222</v>
      </c>
      <c r="C237" s="372" t="s">
        <v>68</v>
      </c>
      <c r="D237" s="6" t="s">
        <v>55</v>
      </c>
      <c r="E237" s="463">
        <f t="shared" si="11"/>
        <v>0</v>
      </c>
      <c r="F237" s="311" t="s">
        <v>604</v>
      </c>
      <c r="G237">
        <f t="shared" si="12"/>
        <v>6</v>
      </c>
      <c r="H237" s="628">
        <f>IF(ISNUMBER('STable 1.4'!B9),'STable 1.4'!B9,"")</f>
        <v>0</v>
      </c>
      <c r="I237" s="628">
        <f>IF(ISNUMBER('STable 1.4'!C9),'STable 1.4'!C9,"")</f>
        <v>0</v>
      </c>
      <c r="J237" s="628">
        <f>IF(ISNUMBER('STable 1.4'!D9),'STable 1.4'!D9,"")</f>
        <v>0</v>
      </c>
      <c r="K237" s="628">
        <f>IF(ISNUMBER('STable 1.4'!E9),'STable 1.4'!E9,"")</f>
        <v>0</v>
      </c>
    </row>
    <row r="238" spans="1:11" x14ac:dyDescent="0.2">
      <c r="A238" s="113" t="str">
        <f>B238&amp;"_"&amp;C238&amp;"_"&amp;".. "&amp;D238</f>
        <v>0395_T1.4_.. Principal</v>
      </c>
      <c r="B238" s="366" t="s">
        <v>3223</v>
      </c>
      <c r="C238" s="372" t="s">
        <v>68</v>
      </c>
      <c r="D238" s="5" t="s">
        <v>9</v>
      </c>
      <c r="E238" s="463">
        <f t="shared" si="11"/>
        <v>0</v>
      </c>
      <c r="F238" s="311" t="s">
        <v>605</v>
      </c>
      <c r="G238">
        <f t="shared" si="12"/>
        <v>6</v>
      </c>
      <c r="H238" s="628" t="str">
        <f>IF(ISNUMBER('STable 1.4'!B10),'STable 1.4'!B10,"")</f>
        <v/>
      </c>
      <c r="I238" s="628" t="str">
        <f>IF(ISNUMBER('STable 1.4'!C10),'STable 1.4'!C10,"")</f>
        <v/>
      </c>
      <c r="J238" s="628" t="str">
        <f>IF(ISNUMBER('STable 1.4'!D10),'STable 1.4'!D10,"")</f>
        <v/>
      </c>
      <c r="K238" s="628" t="str">
        <f>IF(ISNUMBER('STable 1.4'!E10),'STable 1.4'!E10,"")</f>
        <v/>
      </c>
    </row>
    <row r="239" spans="1:11" x14ac:dyDescent="0.2">
      <c r="A239" s="113" t="str">
        <f>B239&amp;"_"&amp;C239&amp;"_"&amp;".. "&amp;D239</f>
        <v>0396_T1.4_.. Interest</v>
      </c>
      <c r="B239" s="366" t="s">
        <v>3224</v>
      </c>
      <c r="C239" s="372" t="s">
        <v>68</v>
      </c>
      <c r="D239" s="5" t="s">
        <v>10</v>
      </c>
      <c r="E239" s="463">
        <f t="shared" si="11"/>
        <v>0</v>
      </c>
      <c r="F239" s="311" t="s">
        <v>606</v>
      </c>
      <c r="G239">
        <f t="shared" si="12"/>
        <v>6</v>
      </c>
      <c r="H239" s="628" t="str">
        <f>IF(ISNUMBER('STable 1.4'!B11),'STable 1.4'!B11,"")</f>
        <v/>
      </c>
      <c r="I239" s="628" t="str">
        <f>IF(ISNUMBER('STable 1.4'!C11),'STable 1.4'!C11,"")</f>
        <v/>
      </c>
      <c r="J239" s="628" t="str">
        <f>IF(ISNUMBER('STable 1.4'!D11),'STable 1.4'!D11,"")</f>
        <v/>
      </c>
      <c r="K239" s="628" t="str">
        <f>IF(ISNUMBER('STable 1.4'!E11),'STable 1.4'!E11,"")</f>
        <v/>
      </c>
    </row>
    <row r="240" spans="1:11" x14ac:dyDescent="0.2">
      <c r="A240" s="113" t="str">
        <f>B240&amp;"_"&amp;C240&amp;"_"&amp;D240</f>
        <v>0397_T1.4_Deposit-Taking Corporations, except the Central Bank</v>
      </c>
      <c r="B240" s="366" t="s">
        <v>3225</v>
      </c>
      <c r="C240" s="372" t="s">
        <v>68</v>
      </c>
      <c r="D240" s="6" t="s">
        <v>56</v>
      </c>
      <c r="E240" s="463">
        <f t="shared" si="11"/>
        <v>0</v>
      </c>
      <c r="F240" s="311" t="s">
        <v>607</v>
      </c>
      <c r="G240">
        <f t="shared" si="12"/>
        <v>6</v>
      </c>
      <c r="H240" s="628">
        <f>IF(ISNUMBER('STable 1.4'!B12),'STable 1.4'!B12,"")</f>
        <v>0</v>
      </c>
      <c r="I240" s="628">
        <f>IF(ISNUMBER('STable 1.4'!C12),'STable 1.4'!C12,"")</f>
        <v>0</v>
      </c>
      <c r="J240" s="628">
        <f>IF(ISNUMBER('STable 1.4'!D12),'STable 1.4'!D12,"")</f>
        <v>0</v>
      </c>
      <c r="K240" s="628">
        <f>IF(ISNUMBER('STable 1.4'!E12),'STable 1.4'!E12,"")</f>
        <v>0</v>
      </c>
    </row>
    <row r="241" spans="1:11" x14ac:dyDescent="0.2">
      <c r="A241" s="113" t="str">
        <f>B241&amp;"_"&amp;C241&amp;"_"&amp;".. "&amp;D241</f>
        <v>0398_T1.4_.. Principal</v>
      </c>
      <c r="B241" s="366" t="s">
        <v>3226</v>
      </c>
      <c r="C241" s="372" t="s">
        <v>68</v>
      </c>
      <c r="D241" s="5" t="s">
        <v>9</v>
      </c>
      <c r="E241" s="463">
        <f t="shared" si="11"/>
        <v>0</v>
      </c>
      <c r="F241" s="311" t="s">
        <v>608</v>
      </c>
      <c r="G241">
        <f t="shared" si="12"/>
        <v>6</v>
      </c>
      <c r="H241" s="628" t="str">
        <f>IF(ISNUMBER('STable 1.4'!B13),'STable 1.4'!B13,"")</f>
        <v/>
      </c>
      <c r="I241" s="628" t="str">
        <f>IF(ISNUMBER('STable 1.4'!C13),'STable 1.4'!C13,"")</f>
        <v/>
      </c>
      <c r="J241" s="628" t="str">
        <f>IF(ISNUMBER('STable 1.4'!D13),'STable 1.4'!D13,"")</f>
        <v/>
      </c>
      <c r="K241" s="628" t="str">
        <f>IF(ISNUMBER('STable 1.4'!E13),'STable 1.4'!E13,"")</f>
        <v/>
      </c>
    </row>
    <row r="242" spans="1:11" x14ac:dyDescent="0.2">
      <c r="A242" s="113" t="str">
        <f>B242&amp;"_"&amp;C242&amp;"_"&amp;".. "&amp;D242</f>
        <v>0399_T1.4_.. Interest</v>
      </c>
      <c r="B242" s="366" t="s">
        <v>3227</v>
      </c>
      <c r="C242" s="372" t="s">
        <v>68</v>
      </c>
      <c r="D242" s="5" t="s">
        <v>10</v>
      </c>
      <c r="E242" s="463">
        <f t="shared" si="11"/>
        <v>0</v>
      </c>
      <c r="F242" s="311" t="s">
        <v>609</v>
      </c>
      <c r="G242">
        <f t="shared" si="12"/>
        <v>6</v>
      </c>
      <c r="H242" s="628" t="str">
        <f>IF(ISNUMBER('STable 1.4'!B14),'STable 1.4'!B14,"")</f>
        <v/>
      </c>
      <c r="I242" s="628" t="str">
        <f>IF(ISNUMBER('STable 1.4'!C14),'STable 1.4'!C14,"")</f>
        <v/>
      </c>
      <c r="J242" s="628" t="str">
        <f>IF(ISNUMBER('STable 1.4'!D14),'STable 1.4'!D14,"")</f>
        <v/>
      </c>
      <c r="K242" s="628" t="str">
        <f>IF(ISNUMBER('STable 1.4'!E14),'STable 1.4'!E14,"")</f>
        <v/>
      </c>
    </row>
    <row r="243" spans="1:11" x14ac:dyDescent="0.2">
      <c r="A243" s="113" t="str">
        <f>B243&amp;"_"&amp;C243&amp;"_"&amp;D243</f>
        <v>0400_T1.4_Other Sectors</v>
      </c>
      <c r="B243" s="366" t="s">
        <v>3228</v>
      </c>
      <c r="C243" s="372" t="s">
        <v>68</v>
      </c>
      <c r="D243" s="6" t="s">
        <v>57</v>
      </c>
      <c r="E243" s="463">
        <f t="shared" si="11"/>
        <v>0</v>
      </c>
      <c r="F243" s="311" t="s">
        <v>610</v>
      </c>
      <c r="G243">
        <f t="shared" si="12"/>
        <v>6</v>
      </c>
      <c r="H243" s="628">
        <f>IF(ISNUMBER('STable 1.4'!B15),'STable 1.4'!B15,"")</f>
        <v>0</v>
      </c>
      <c r="I243" s="628">
        <f>IF(ISNUMBER('STable 1.4'!C15),'STable 1.4'!C15,"")</f>
        <v>0</v>
      </c>
      <c r="J243" s="628">
        <f>IF(ISNUMBER('STable 1.4'!D15),'STable 1.4'!D15,"")</f>
        <v>0</v>
      </c>
      <c r="K243" s="628">
        <f>IF(ISNUMBER('STable 1.4'!E15),'STable 1.4'!E15,"")</f>
        <v>0</v>
      </c>
    </row>
    <row r="244" spans="1:11" x14ac:dyDescent="0.2">
      <c r="A244" s="113" t="str">
        <f>B244&amp;"_"&amp;C244&amp;"_"&amp;".. "&amp;D244</f>
        <v>0401_T1.4_.. Principal</v>
      </c>
      <c r="B244" s="366" t="s">
        <v>3229</v>
      </c>
      <c r="C244" s="372" t="s">
        <v>68</v>
      </c>
      <c r="D244" s="5" t="s">
        <v>9</v>
      </c>
      <c r="E244" s="463">
        <f t="shared" si="11"/>
        <v>0</v>
      </c>
      <c r="F244" s="311" t="s">
        <v>611</v>
      </c>
      <c r="G244">
        <f t="shared" si="12"/>
        <v>6</v>
      </c>
      <c r="H244" s="628">
        <f>IF(ISNUMBER('STable 1.4'!B16),'STable 1.4'!B16,"")</f>
        <v>0</v>
      </c>
      <c r="I244" s="628">
        <f>IF(ISNUMBER('STable 1.4'!C16),'STable 1.4'!C16,"")</f>
        <v>0</v>
      </c>
      <c r="J244" s="628">
        <f>IF(ISNUMBER('STable 1.4'!D16),'STable 1.4'!D16,"")</f>
        <v>0</v>
      </c>
      <c r="K244" s="628">
        <f>IF(ISNUMBER('STable 1.4'!E16),'STable 1.4'!E16,"")</f>
        <v>0</v>
      </c>
    </row>
    <row r="245" spans="1:11" x14ac:dyDescent="0.2">
      <c r="A245" s="113" t="str">
        <f>B245&amp;"_"&amp;C245&amp;"_"&amp;".. "&amp;D245</f>
        <v>0402_T1.4_.. Interest</v>
      </c>
      <c r="B245" s="366" t="s">
        <v>3230</v>
      </c>
      <c r="C245" s="372" t="s">
        <v>68</v>
      </c>
      <c r="D245" s="5" t="s">
        <v>10</v>
      </c>
      <c r="E245" s="463">
        <f t="shared" si="11"/>
        <v>0</v>
      </c>
      <c r="F245" s="311" t="s">
        <v>612</v>
      </c>
      <c r="G245">
        <f t="shared" si="12"/>
        <v>6</v>
      </c>
      <c r="H245" s="628">
        <f>IF(ISNUMBER('STable 1.4'!B17),'STable 1.4'!B17,"")</f>
        <v>0</v>
      </c>
      <c r="I245" s="628">
        <f>IF(ISNUMBER('STable 1.4'!C17),'STable 1.4'!C17,"")</f>
        <v>0</v>
      </c>
      <c r="J245" s="628">
        <f>IF(ISNUMBER('STable 1.4'!D17),'STable 1.4'!D17,"")</f>
        <v>0</v>
      </c>
      <c r="K245" s="628">
        <f>IF(ISNUMBER('STable 1.4'!E17),'STable 1.4'!E17,"")</f>
        <v>0</v>
      </c>
    </row>
    <row r="246" spans="1:11" x14ac:dyDescent="0.2">
      <c r="A246" s="113" t="str">
        <f>B246&amp;"_"&amp;C246&amp;"_"&amp;D246</f>
        <v>0403_T1.4_Other financial corporations</v>
      </c>
      <c r="B246" s="366" t="s">
        <v>3231</v>
      </c>
      <c r="C246" s="372" t="s">
        <v>68</v>
      </c>
      <c r="D246" s="6" t="s">
        <v>125</v>
      </c>
      <c r="E246" s="463">
        <f t="shared" si="11"/>
        <v>0</v>
      </c>
      <c r="F246" s="311" t="s">
        <v>613</v>
      </c>
      <c r="G246">
        <f t="shared" si="12"/>
        <v>6</v>
      </c>
      <c r="H246" s="628">
        <f>IF(ISNUMBER('STable 1.4'!B18),'STable 1.4'!B18,"")</f>
        <v>0</v>
      </c>
      <c r="I246" s="628">
        <f>IF(ISNUMBER('STable 1.4'!C18),'STable 1.4'!C18,"")</f>
        <v>0</v>
      </c>
      <c r="J246" s="628">
        <f>IF(ISNUMBER('STable 1.4'!D18),'STable 1.4'!D18,"")</f>
        <v>0</v>
      </c>
      <c r="K246" s="628">
        <f>IF(ISNUMBER('STable 1.4'!E18),'STable 1.4'!E18,"")</f>
        <v>0</v>
      </c>
    </row>
    <row r="247" spans="1:11" x14ac:dyDescent="0.2">
      <c r="A247" s="113" t="str">
        <f>B247&amp;"_"&amp;C247&amp;"_"&amp;".. "&amp;D247</f>
        <v>0404_T1.4_.. Principal</v>
      </c>
      <c r="B247" s="366" t="s">
        <v>3232</v>
      </c>
      <c r="C247" s="372" t="s">
        <v>68</v>
      </c>
      <c r="D247" s="5" t="s">
        <v>9</v>
      </c>
      <c r="E247" s="463">
        <f t="shared" si="11"/>
        <v>0</v>
      </c>
      <c r="F247" s="311" t="s">
        <v>614</v>
      </c>
      <c r="G247">
        <f t="shared" si="12"/>
        <v>6</v>
      </c>
      <c r="H247" s="628" t="str">
        <f>IF(ISNUMBER('STable 1.4'!B19),'STable 1.4'!B19,"")</f>
        <v/>
      </c>
      <c r="I247" s="628" t="str">
        <f>IF(ISNUMBER('STable 1.4'!C19),'STable 1.4'!C19,"")</f>
        <v/>
      </c>
      <c r="J247" s="628" t="str">
        <f>IF(ISNUMBER('STable 1.4'!D19),'STable 1.4'!D19,"")</f>
        <v/>
      </c>
      <c r="K247" s="628" t="str">
        <f>IF(ISNUMBER('STable 1.4'!E19),'STable 1.4'!E19,"")</f>
        <v/>
      </c>
    </row>
    <row r="248" spans="1:11" x14ac:dyDescent="0.2">
      <c r="A248" s="113" t="str">
        <f>B248&amp;"_"&amp;C248&amp;"_"&amp;".. "&amp;D248</f>
        <v>0405_T1.4_.. Interest</v>
      </c>
      <c r="B248" s="366" t="s">
        <v>3233</v>
      </c>
      <c r="C248" s="372" t="s">
        <v>68</v>
      </c>
      <c r="D248" s="5" t="s">
        <v>10</v>
      </c>
      <c r="E248" s="463">
        <f t="shared" si="11"/>
        <v>0</v>
      </c>
      <c r="F248" s="311" t="s">
        <v>615</v>
      </c>
      <c r="G248">
        <f t="shared" si="12"/>
        <v>6</v>
      </c>
      <c r="H248" s="628" t="str">
        <f>IF(ISNUMBER('STable 1.4'!B20),'STable 1.4'!B20,"")</f>
        <v/>
      </c>
      <c r="I248" s="628" t="str">
        <f>IF(ISNUMBER('STable 1.4'!C20),'STable 1.4'!C20,"")</f>
        <v/>
      </c>
      <c r="J248" s="628" t="str">
        <f>IF(ISNUMBER('STable 1.4'!D20),'STable 1.4'!D20,"")</f>
        <v/>
      </c>
      <c r="K248" s="628" t="str">
        <f>IF(ISNUMBER('STable 1.4'!E20),'STable 1.4'!E20,"")</f>
        <v/>
      </c>
    </row>
    <row r="249" spans="1:11" x14ac:dyDescent="0.2">
      <c r="A249" s="113" t="str">
        <f>B249&amp;"_"&amp;C249&amp;"_"&amp;".. "&amp;D249</f>
        <v>0406_T1.4_.. Nonfinancial corporations</v>
      </c>
      <c r="B249" s="366" t="s">
        <v>3234</v>
      </c>
      <c r="C249" s="372" t="s">
        <v>68</v>
      </c>
      <c r="D249" s="6" t="s">
        <v>129</v>
      </c>
      <c r="E249" s="463">
        <f t="shared" si="11"/>
        <v>0</v>
      </c>
      <c r="F249" s="311" t="s">
        <v>616</v>
      </c>
      <c r="G249">
        <f t="shared" si="12"/>
        <v>6</v>
      </c>
      <c r="H249" s="628">
        <f>IF(ISNUMBER('STable 1.4'!B21),'STable 1.4'!B21,"")</f>
        <v>0</v>
      </c>
      <c r="I249" s="628">
        <f>IF(ISNUMBER('STable 1.4'!C21),'STable 1.4'!C21,"")</f>
        <v>0</v>
      </c>
      <c r="J249" s="628">
        <f>IF(ISNUMBER('STable 1.4'!D21),'STable 1.4'!D21,"")</f>
        <v>0</v>
      </c>
      <c r="K249" s="628">
        <f>IF(ISNUMBER('STable 1.4'!E21),'STable 1.4'!E21,"")</f>
        <v>0</v>
      </c>
    </row>
    <row r="250" spans="1:11" x14ac:dyDescent="0.2">
      <c r="A250" s="113" t="str">
        <f>B250&amp;"_"&amp;C250&amp;"_"&amp;".... "&amp;D250</f>
        <v>0407_T1.4_.... Principal</v>
      </c>
      <c r="B250" s="366" t="s">
        <v>3235</v>
      </c>
      <c r="C250" s="372" t="s">
        <v>68</v>
      </c>
      <c r="D250" s="5" t="s">
        <v>9</v>
      </c>
      <c r="E250" s="463">
        <f t="shared" si="11"/>
        <v>0</v>
      </c>
      <c r="F250" s="311" t="s">
        <v>617</v>
      </c>
      <c r="G250">
        <f t="shared" si="12"/>
        <v>6</v>
      </c>
      <c r="H250" s="628" t="str">
        <f>IF(ISNUMBER('STable 1.4'!B22),'STable 1.4'!B22,"")</f>
        <v/>
      </c>
      <c r="I250" s="628" t="str">
        <f>IF(ISNUMBER('STable 1.4'!C22),'STable 1.4'!C22,"")</f>
        <v/>
      </c>
      <c r="J250" s="628" t="str">
        <f>IF(ISNUMBER('STable 1.4'!D22),'STable 1.4'!D22,"")</f>
        <v/>
      </c>
      <c r="K250" s="628" t="str">
        <f>IF(ISNUMBER('STable 1.4'!E22),'STable 1.4'!E22,"")</f>
        <v/>
      </c>
    </row>
    <row r="251" spans="1:11" x14ac:dyDescent="0.2">
      <c r="A251" s="113" t="str">
        <f>B251&amp;"_"&amp;C251&amp;"_"&amp;".... "&amp;D251</f>
        <v>0408_T1.4_.... Interest</v>
      </c>
      <c r="B251" s="366" t="s">
        <v>3236</v>
      </c>
      <c r="C251" s="372" t="s">
        <v>68</v>
      </c>
      <c r="D251" s="5" t="s">
        <v>10</v>
      </c>
      <c r="E251" s="463">
        <f t="shared" si="11"/>
        <v>0</v>
      </c>
      <c r="F251" s="311" t="s">
        <v>618</v>
      </c>
      <c r="G251">
        <f t="shared" si="12"/>
        <v>6</v>
      </c>
      <c r="H251" s="628" t="str">
        <f>IF(ISNUMBER('STable 1.4'!B23),'STable 1.4'!B23,"")</f>
        <v/>
      </c>
      <c r="I251" s="628" t="str">
        <f>IF(ISNUMBER('STable 1.4'!C23),'STable 1.4'!C23,"")</f>
        <v/>
      </c>
      <c r="J251" s="628" t="str">
        <f>IF(ISNUMBER('STable 1.4'!D23),'STable 1.4'!D23,"")</f>
        <v/>
      </c>
      <c r="K251" s="628" t="str">
        <f>IF(ISNUMBER('STable 1.4'!E23),'STable 1.4'!E23,"")</f>
        <v/>
      </c>
    </row>
    <row r="252" spans="1:11" x14ac:dyDescent="0.2">
      <c r="A252" s="113" t="str">
        <f>B252&amp;"_"&amp;C252&amp;"_"&amp;".. "&amp;D252</f>
        <v>0409_T1.4_.. Households and nonprofit institutions serving households (NPISHs)</v>
      </c>
      <c r="B252" s="366" t="s">
        <v>3237</v>
      </c>
      <c r="C252" s="372" t="s">
        <v>68</v>
      </c>
      <c r="D252" s="6" t="s">
        <v>130</v>
      </c>
      <c r="E252" s="463">
        <f t="shared" si="11"/>
        <v>0</v>
      </c>
      <c r="F252" s="311" t="s">
        <v>619</v>
      </c>
      <c r="G252">
        <f t="shared" si="12"/>
        <v>6</v>
      </c>
      <c r="H252" s="628">
        <f>IF(ISNUMBER('STable 1.4'!B24),'STable 1.4'!B24,"")</f>
        <v>0</v>
      </c>
      <c r="I252" s="628">
        <f>IF(ISNUMBER('STable 1.4'!C24),'STable 1.4'!C24,"")</f>
        <v>0</v>
      </c>
      <c r="J252" s="628">
        <f>IF(ISNUMBER('STable 1.4'!D24),'STable 1.4'!D24,"")</f>
        <v>0</v>
      </c>
      <c r="K252" s="628">
        <f>IF(ISNUMBER('STable 1.4'!E24),'STable 1.4'!E24,"")</f>
        <v>0</v>
      </c>
    </row>
    <row r="253" spans="1:11" x14ac:dyDescent="0.2">
      <c r="A253" s="113" t="str">
        <f>B253&amp;"_"&amp;C253&amp;"_"&amp;".... "&amp;D253</f>
        <v>0410_T1.4_.... Principal</v>
      </c>
      <c r="B253" s="366" t="s">
        <v>3238</v>
      </c>
      <c r="C253" s="372" t="s">
        <v>68</v>
      </c>
      <c r="D253" s="5" t="s">
        <v>9</v>
      </c>
      <c r="E253" s="463">
        <f t="shared" si="11"/>
        <v>0</v>
      </c>
      <c r="F253" s="311" t="s">
        <v>620</v>
      </c>
      <c r="G253">
        <f t="shared" si="12"/>
        <v>6</v>
      </c>
      <c r="H253" s="628" t="str">
        <f>IF(ISNUMBER('STable 1.4'!B25),'STable 1.4'!B25,"")</f>
        <v/>
      </c>
      <c r="I253" s="628" t="str">
        <f>IF(ISNUMBER('STable 1.4'!C25),'STable 1.4'!C25,"")</f>
        <v/>
      </c>
      <c r="J253" s="628" t="str">
        <f>IF(ISNUMBER('STable 1.4'!D25),'STable 1.4'!D25,"")</f>
        <v/>
      </c>
      <c r="K253" s="628" t="str">
        <f>IF(ISNUMBER('STable 1.4'!E25),'STable 1.4'!E25,"")</f>
        <v/>
      </c>
    </row>
    <row r="254" spans="1:11" x14ac:dyDescent="0.2">
      <c r="A254" s="113" t="str">
        <f>B254&amp;"_"&amp;C254&amp;"_"&amp;".... "&amp;D254</f>
        <v>0411_T1.4_.... Interest</v>
      </c>
      <c r="B254" s="366" t="s">
        <v>3239</v>
      </c>
      <c r="C254" s="372" t="s">
        <v>68</v>
      </c>
      <c r="D254" s="5" t="s">
        <v>10</v>
      </c>
      <c r="E254" s="463">
        <f t="shared" si="11"/>
        <v>0</v>
      </c>
      <c r="F254" s="311" t="s">
        <v>621</v>
      </c>
      <c r="G254">
        <f t="shared" si="12"/>
        <v>6</v>
      </c>
      <c r="H254" s="628" t="str">
        <f>IF(ISNUMBER('STable 1.4'!B26),'STable 1.4'!B26,"")</f>
        <v/>
      </c>
      <c r="I254" s="628" t="str">
        <f>IF(ISNUMBER('STable 1.4'!C26),'STable 1.4'!C26,"")</f>
        <v/>
      </c>
      <c r="J254" s="628" t="str">
        <f>IF(ISNUMBER('STable 1.4'!D26),'STable 1.4'!D26,"")</f>
        <v/>
      </c>
      <c r="K254" s="628" t="str">
        <f>IF(ISNUMBER('STable 1.4'!E26),'STable 1.4'!E26,"")</f>
        <v/>
      </c>
    </row>
    <row r="255" spans="1:11" x14ac:dyDescent="0.2">
      <c r="A255" s="113" t="str">
        <f>B255&amp;"_"&amp;C255&amp;"_"&amp;".. "&amp;D255</f>
        <v>0412_T1.4_.. Direct Investment: Intercompany Lending</v>
      </c>
      <c r="B255" s="366" t="s">
        <v>3240</v>
      </c>
      <c r="C255" s="372" t="s">
        <v>68</v>
      </c>
      <c r="D255" s="6" t="s">
        <v>58</v>
      </c>
      <c r="E255" s="463">
        <f t="shared" si="11"/>
        <v>0</v>
      </c>
      <c r="F255" s="311" t="s">
        <v>622</v>
      </c>
      <c r="G255">
        <f t="shared" si="12"/>
        <v>6</v>
      </c>
      <c r="H255" s="628">
        <f>IF(ISNUMBER('STable 1.4'!B27),'STable 1.4'!B27,"")</f>
        <v>0</v>
      </c>
      <c r="I255" s="628">
        <f>IF(ISNUMBER('STable 1.4'!C27),'STable 1.4'!C27,"")</f>
        <v>0</v>
      </c>
      <c r="J255" s="628">
        <f>IF(ISNUMBER('STable 1.4'!D27),'STable 1.4'!D27,"")</f>
        <v>0</v>
      </c>
      <c r="K255" s="628">
        <f>IF(ISNUMBER('STable 1.4'!E27),'STable 1.4'!E27,"")</f>
        <v>0</v>
      </c>
    </row>
    <row r="256" spans="1:11" x14ac:dyDescent="0.2">
      <c r="A256" s="113" t="str">
        <f>B256&amp;"_"&amp;C256&amp;"_"&amp;".... "&amp;D256</f>
        <v>0413_T1.4_.... Principal</v>
      </c>
      <c r="B256" s="366" t="s">
        <v>3241</v>
      </c>
      <c r="C256" s="372" t="s">
        <v>68</v>
      </c>
      <c r="D256" s="5" t="s">
        <v>9</v>
      </c>
      <c r="E256" s="463">
        <f t="shared" si="11"/>
        <v>0</v>
      </c>
      <c r="F256" s="311" t="s">
        <v>623</v>
      </c>
      <c r="G256">
        <f t="shared" si="12"/>
        <v>6</v>
      </c>
      <c r="H256" s="628">
        <f>IF(ISNUMBER('STable 1.4'!B28),'STable 1.4'!B28,"")</f>
        <v>0</v>
      </c>
      <c r="I256" s="628">
        <f>IF(ISNUMBER('STable 1.4'!C28),'STable 1.4'!C28,"")</f>
        <v>0</v>
      </c>
      <c r="J256" s="628">
        <f>IF(ISNUMBER('STable 1.4'!D28),'STable 1.4'!D28,"")</f>
        <v>0</v>
      </c>
      <c r="K256" s="628">
        <f>IF(ISNUMBER('STable 1.4'!E28),'STable 1.4'!E28,"")</f>
        <v>0</v>
      </c>
    </row>
    <row r="257" spans="1:11" x14ac:dyDescent="0.2">
      <c r="A257" s="113" t="str">
        <f>B257&amp;"_"&amp;C257&amp;"_"&amp;".... "&amp;D257</f>
        <v>0414_T1.4_.... Interest</v>
      </c>
      <c r="B257" s="366" t="s">
        <v>3242</v>
      </c>
      <c r="C257" s="372" t="s">
        <v>68</v>
      </c>
      <c r="D257" s="5" t="s">
        <v>10</v>
      </c>
      <c r="E257" s="463">
        <f t="shared" si="11"/>
        <v>0</v>
      </c>
      <c r="F257" s="311" t="s">
        <v>624</v>
      </c>
      <c r="G257">
        <f t="shared" si="12"/>
        <v>6</v>
      </c>
      <c r="H257" s="628">
        <f>IF(ISNUMBER('STable 1.4'!B29),'STable 1.4'!B29,"")</f>
        <v>0</v>
      </c>
      <c r="I257" s="628">
        <f>IF(ISNUMBER('STable 1.4'!C29),'STable 1.4'!C29,"")</f>
        <v>0</v>
      </c>
      <c r="J257" s="628">
        <f>IF(ISNUMBER('STable 1.4'!D29),'STable 1.4'!D29,"")</f>
        <v>0</v>
      </c>
      <c r="K257" s="628">
        <f>IF(ISNUMBER('STable 1.4'!E29),'STable 1.4'!E29,"")</f>
        <v>0</v>
      </c>
    </row>
    <row r="258" spans="1:11" x14ac:dyDescent="0.2">
      <c r="A258" s="113" t="str">
        <f>B258&amp;"_"&amp;C258&amp;"_"&amp;D258</f>
        <v>0415_T1.4_Debt liabilities of direct investment enterprises to direct investors</v>
      </c>
      <c r="B258" s="366" t="s">
        <v>3243</v>
      </c>
      <c r="C258" s="372" t="s">
        <v>68</v>
      </c>
      <c r="D258" s="6" t="s">
        <v>142</v>
      </c>
      <c r="E258" s="463">
        <f t="shared" si="11"/>
        <v>0</v>
      </c>
      <c r="F258" s="311" t="s">
        <v>625</v>
      </c>
      <c r="G258">
        <f t="shared" si="12"/>
        <v>6</v>
      </c>
      <c r="H258" s="628">
        <f>IF(ISNUMBER('STable 1.4'!B30),'STable 1.4'!B30,"")</f>
        <v>0</v>
      </c>
      <c r="I258" s="628">
        <f>IF(ISNUMBER('STable 1.4'!C30),'STable 1.4'!C30,"")</f>
        <v>0</v>
      </c>
      <c r="J258" s="628">
        <f>IF(ISNUMBER('STable 1.4'!D30),'STable 1.4'!D30,"")</f>
        <v>0</v>
      </c>
      <c r="K258" s="628">
        <f>IF(ISNUMBER('STable 1.4'!E30),'STable 1.4'!E30,"")</f>
        <v>0</v>
      </c>
    </row>
    <row r="259" spans="1:11" x14ac:dyDescent="0.2">
      <c r="A259" s="113" t="str">
        <f>B259&amp;"_"&amp;C259&amp;"_"&amp;".. "&amp;D259</f>
        <v>0416_T1.4_.. Principal</v>
      </c>
      <c r="B259" s="366" t="s">
        <v>3244</v>
      </c>
      <c r="C259" s="372" t="s">
        <v>68</v>
      </c>
      <c r="D259" s="5" t="s">
        <v>9</v>
      </c>
      <c r="E259" s="463">
        <f t="shared" si="11"/>
        <v>0</v>
      </c>
      <c r="F259" s="311" t="s">
        <v>626</v>
      </c>
      <c r="G259">
        <f t="shared" si="12"/>
        <v>6</v>
      </c>
      <c r="H259" s="628" t="str">
        <f>IF(ISNUMBER('STable 1.4'!B31),'STable 1.4'!B31,"")</f>
        <v/>
      </c>
      <c r="I259" s="628" t="str">
        <f>IF(ISNUMBER('STable 1.4'!C31),'STable 1.4'!C31,"")</f>
        <v/>
      </c>
      <c r="J259" s="628" t="str">
        <f>IF(ISNUMBER('STable 1.4'!D31),'STable 1.4'!D31,"")</f>
        <v/>
      </c>
      <c r="K259" s="628" t="str">
        <f>IF(ISNUMBER('STable 1.4'!E31),'STable 1.4'!E31,"")</f>
        <v/>
      </c>
    </row>
    <row r="260" spans="1:11" x14ac:dyDescent="0.2">
      <c r="A260" s="113" t="str">
        <f>B260&amp;"_"&amp;C260&amp;"_"&amp;".. "&amp;D260</f>
        <v>0417_T1.4_.. Interest</v>
      </c>
      <c r="B260" s="366" t="s">
        <v>3245</v>
      </c>
      <c r="C260" s="372" t="s">
        <v>68</v>
      </c>
      <c r="D260" s="5" t="s">
        <v>10</v>
      </c>
      <c r="E260" s="463">
        <f t="shared" si="11"/>
        <v>0</v>
      </c>
      <c r="F260" s="311" t="s">
        <v>627</v>
      </c>
      <c r="G260">
        <f t="shared" si="12"/>
        <v>6</v>
      </c>
      <c r="H260" s="628" t="str">
        <f>IF(ISNUMBER('STable 1.4'!B32),'STable 1.4'!B32,"")</f>
        <v/>
      </c>
      <c r="I260" s="628" t="str">
        <f>IF(ISNUMBER('STable 1.4'!C32),'STable 1.4'!C32,"")</f>
        <v/>
      </c>
      <c r="J260" s="628" t="str">
        <f>IF(ISNUMBER('STable 1.4'!D32),'STable 1.4'!D32,"")</f>
        <v/>
      </c>
      <c r="K260" s="628" t="str">
        <f>IF(ISNUMBER('STable 1.4'!E32),'STable 1.4'!E32,"")</f>
        <v/>
      </c>
    </row>
    <row r="261" spans="1:11" x14ac:dyDescent="0.2">
      <c r="A261" s="113" t="str">
        <f>B261&amp;"_"&amp;C261&amp;"_"&amp;".. "&amp;D261</f>
        <v>0418_T1.4_.. Debt liabilities of direct investors to direct investment enterprises</v>
      </c>
      <c r="B261" s="366" t="s">
        <v>3246</v>
      </c>
      <c r="C261" s="372" t="s">
        <v>68</v>
      </c>
      <c r="D261" s="6" t="s">
        <v>143</v>
      </c>
      <c r="E261" s="463">
        <f t="shared" ref="E261:E324" si="13">E260</f>
        <v>0</v>
      </c>
      <c r="F261" s="311" t="s">
        <v>628</v>
      </c>
      <c r="G261">
        <f t="shared" ref="G261:G324" si="14">G260</f>
        <v>6</v>
      </c>
      <c r="H261" s="628">
        <f>IF(ISNUMBER('STable 1.4'!B33),'STable 1.4'!B33,"")</f>
        <v>0</v>
      </c>
      <c r="I261" s="628">
        <f>IF(ISNUMBER('STable 1.4'!C33),'STable 1.4'!C33,"")</f>
        <v>0</v>
      </c>
      <c r="J261" s="628">
        <f>IF(ISNUMBER('STable 1.4'!D33),'STable 1.4'!D33,"")</f>
        <v>0</v>
      </c>
      <c r="K261" s="628">
        <f>IF(ISNUMBER('STable 1.4'!E33),'STable 1.4'!E33,"")</f>
        <v>0</v>
      </c>
    </row>
    <row r="262" spans="1:11" x14ac:dyDescent="0.2">
      <c r="A262" s="113" t="str">
        <f>B262&amp;"_"&amp;C262&amp;"_"&amp;".... "&amp;D262</f>
        <v>0419_T1.4_.... Principal</v>
      </c>
      <c r="B262" s="366" t="s">
        <v>3247</v>
      </c>
      <c r="C262" s="372" t="s">
        <v>68</v>
      </c>
      <c r="D262" s="5" t="s">
        <v>9</v>
      </c>
      <c r="E262" s="463">
        <f t="shared" si="13"/>
        <v>0</v>
      </c>
      <c r="F262" s="311" t="s">
        <v>629</v>
      </c>
      <c r="G262">
        <f t="shared" si="14"/>
        <v>6</v>
      </c>
      <c r="H262" s="628" t="str">
        <f>IF(ISNUMBER('STable 1.4'!B34),'STable 1.4'!B34,"")</f>
        <v/>
      </c>
      <c r="I262" s="628" t="str">
        <f>IF(ISNUMBER('STable 1.4'!C34),'STable 1.4'!C34,"")</f>
        <v/>
      </c>
      <c r="J262" s="628" t="str">
        <f>IF(ISNUMBER('STable 1.4'!D34),'STable 1.4'!D34,"")</f>
        <v/>
      </c>
      <c r="K262" s="628" t="str">
        <f>IF(ISNUMBER('STable 1.4'!E34),'STable 1.4'!E34,"")</f>
        <v/>
      </c>
    </row>
    <row r="263" spans="1:11" x14ac:dyDescent="0.2">
      <c r="A263" s="113" t="str">
        <f>B263&amp;"_"&amp;C263&amp;"_"&amp;".... "&amp;D263</f>
        <v>0420_T1.4_.... Interest</v>
      </c>
      <c r="B263" s="366" t="s">
        <v>3248</v>
      </c>
      <c r="C263" s="372" t="s">
        <v>68</v>
      </c>
      <c r="D263" s="5" t="s">
        <v>10</v>
      </c>
      <c r="E263" s="463">
        <f t="shared" si="13"/>
        <v>0</v>
      </c>
      <c r="F263" s="311" t="s">
        <v>630</v>
      </c>
      <c r="G263">
        <f t="shared" si="14"/>
        <v>6</v>
      </c>
      <c r="H263" s="628" t="str">
        <f>IF(ISNUMBER('STable 1.4'!B35),'STable 1.4'!B35,"")</f>
        <v/>
      </c>
      <c r="I263" s="628" t="str">
        <f>IF(ISNUMBER('STable 1.4'!C35),'STable 1.4'!C35,"")</f>
        <v/>
      </c>
      <c r="J263" s="628" t="str">
        <f>IF(ISNUMBER('STable 1.4'!D35),'STable 1.4'!D35,"")</f>
        <v/>
      </c>
      <c r="K263" s="628" t="str">
        <f>IF(ISNUMBER('STable 1.4'!E35),'STable 1.4'!E35,"")</f>
        <v/>
      </c>
    </row>
    <row r="264" spans="1:11" x14ac:dyDescent="0.2">
      <c r="A264" s="113" t="str">
        <f>B264&amp;"_"&amp;C264&amp;"_"&amp;".. "&amp;D264</f>
        <v>0421_T1.4_.. Debt liabilities between fellow enterprises</v>
      </c>
      <c r="B264" s="366" t="s">
        <v>3249</v>
      </c>
      <c r="C264" s="372" t="s">
        <v>68</v>
      </c>
      <c r="D264" s="6" t="s">
        <v>41</v>
      </c>
      <c r="E264" s="463">
        <f t="shared" si="13"/>
        <v>0</v>
      </c>
      <c r="F264" s="311" t="s">
        <v>631</v>
      </c>
      <c r="G264">
        <f t="shared" si="14"/>
        <v>6</v>
      </c>
      <c r="H264" s="628">
        <f>IF(ISNUMBER('STable 1.4'!B36),'STable 1.4'!B36,"")</f>
        <v>0</v>
      </c>
      <c r="I264" s="628">
        <f>IF(ISNUMBER('STable 1.4'!C36),'STable 1.4'!C36,"")</f>
        <v>0</v>
      </c>
      <c r="J264" s="628">
        <f>IF(ISNUMBER('STable 1.4'!D36),'STable 1.4'!D36,"")</f>
        <v>0</v>
      </c>
      <c r="K264" s="628">
        <f>IF(ISNUMBER('STable 1.4'!E36),'STable 1.4'!E36,"")</f>
        <v>0</v>
      </c>
    </row>
    <row r="265" spans="1:11" x14ac:dyDescent="0.2">
      <c r="A265" s="113" t="str">
        <f>B265&amp;"_"&amp;C265&amp;"_"&amp;".... "&amp;D265</f>
        <v>0422_T1.4_.... Principal</v>
      </c>
      <c r="B265" s="366" t="s">
        <v>3250</v>
      </c>
      <c r="C265" s="372" t="s">
        <v>68</v>
      </c>
      <c r="D265" s="5" t="s">
        <v>9</v>
      </c>
      <c r="E265" s="463">
        <f t="shared" si="13"/>
        <v>0</v>
      </c>
      <c r="F265" s="311" t="s">
        <v>632</v>
      </c>
      <c r="G265">
        <f t="shared" si="14"/>
        <v>6</v>
      </c>
      <c r="H265" s="628" t="str">
        <f>IF(ISNUMBER('STable 1.4'!B37),'STable 1.4'!B37,"")</f>
        <v/>
      </c>
      <c r="I265" s="628" t="str">
        <f>IF(ISNUMBER('STable 1.4'!C37),'STable 1.4'!C37,"")</f>
        <v/>
      </c>
      <c r="J265" s="628" t="str">
        <f>IF(ISNUMBER('STable 1.4'!D37),'STable 1.4'!D37,"")</f>
        <v/>
      </c>
      <c r="K265" s="628" t="str">
        <f>IF(ISNUMBER('STable 1.4'!E37),'STable 1.4'!E37,"")</f>
        <v/>
      </c>
    </row>
    <row r="266" spans="1:11" x14ac:dyDescent="0.2">
      <c r="A266" s="113" t="str">
        <f>B266&amp;"_"&amp;C266&amp;"_"&amp;".... "&amp;D266</f>
        <v>0423_T1.4_.... Interest</v>
      </c>
      <c r="B266" s="366" t="s">
        <v>3251</v>
      </c>
      <c r="C266" s="372" t="s">
        <v>68</v>
      </c>
      <c r="D266" s="5" t="s">
        <v>10</v>
      </c>
      <c r="E266" s="463">
        <f t="shared" si="13"/>
        <v>0</v>
      </c>
      <c r="F266" s="311" t="s">
        <v>633</v>
      </c>
      <c r="G266">
        <f t="shared" si="14"/>
        <v>6</v>
      </c>
      <c r="H266" s="628" t="str">
        <f>IF(ISNUMBER('STable 1.4'!B38),'STable 1.4'!B38,"")</f>
        <v/>
      </c>
      <c r="I266" s="628" t="str">
        <f>IF(ISNUMBER('STable 1.4'!C38),'STable 1.4'!C38,"")</f>
        <v/>
      </c>
      <c r="J266" s="628" t="str">
        <f>IF(ISNUMBER('STable 1.4'!D38),'STable 1.4'!D38,"")</f>
        <v/>
      </c>
      <c r="K266" s="628" t="str">
        <f>IF(ISNUMBER('STable 1.4'!E38),'STable 1.4'!E38,"")</f>
        <v/>
      </c>
    </row>
    <row r="267" spans="1:11" x14ac:dyDescent="0.2">
      <c r="A267" s="389" t="str">
        <f>B267&amp;"_"&amp;C267&amp;"_"&amp;D267</f>
        <v>0424_T1.4_Total</v>
      </c>
      <c r="B267" s="390" t="s">
        <v>3252</v>
      </c>
      <c r="C267" s="391" t="s">
        <v>68</v>
      </c>
      <c r="D267" s="322" t="s">
        <v>4</v>
      </c>
      <c r="E267" s="463">
        <f t="shared" si="13"/>
        <v>0</v>
      </c>
      <c r="F267" s="315" t="s">
        <v>634</v>
      </c>
      <c r="G267">
        <f t="shared" si="14"/>
        <v>6</v>
      </c>
      <c r="H267" s="628">
        <f>IF(ISNUMBER('STable 1.4'!B39),'STable 1.4'!B39,"")</f>
        <v>0</v>
      </c>
      <c r="I267" s="628">
        <f>IF(ISNUMBER('STable 1.4'!C39),'STable 1.4'!C39,"")</f>
        <v>0</v>
      </c>
      <c r="J267" s="628">
        <f>IF(ISNUMBER('STable 1.4'!D39),'STable 1.4'!D39,"")</f>
        <v>0</v>
      </c>
      <c r="K267" s="628">
        <f>IF(ISNUMBER('STable 1.4'!E39),'STable 1.4'!E39,"")</f>
        <v>0</v>
      </c>
    </row>
    <row r="268" spans="1:11" x14ac:dyDescent="0.2">
      <c r="A268" s="358" t="str">
        <f>B268&amp;"_"&amp;C268&amp;"_"&amp;D268</f>
        <v>0962_T2.1_General Government (Total)</v>
      </c>
      <c r="B268" s="363" t="s">
        <v>3790</v>
      </c>
      <c r="C268" s="370" t="s">
        <v>2828</v>
      </c>
      <c r="D268" s="331" t="s">
        <v>4241</v>
      </c>
      <c r="E268" s="463">
        <f t="shared" si="13"/>
        <v>0</v>
      </c>
      <c r="F268" s="311" t="s">
        <v>1172</v>
      </c>
      <c r="G268">
        <f t="shared" si="14"/>
        <v>6</v>
      </c>
      <c r="H268" s="628">
        <f>IF(ISNUMBER('STable 2.1'!B8),'STable 2.1'!B8,"")</f>
        <v>0</v>
      </c>
      <c r="I268" s="628">
        <f>IF(ISNUMBER('STable 2.1'!G8),'STable 2.1'!G8,"")</f>
        <v>0</v>
      </c>
      <c r="J268" s="628">
        <f>IF(ISNUMBER('STable 2.1'!L8),'STable 2.1'!L8,"")</f>
        <v>0</v>
      </c>
      <c r="K268" s="628">
        <f>IF(ISNUMBER('STable 2.1'!Q8),'STable 2.1'!Q8,"")</f>
        <v>0</v>
      </c>
    </row>
    <row r="269" spans="1:11" x14ac:dyDescent="0.2">
      <c r="A269" s="358" t="str">
        <f>B269&amp;"_"&amp;C269&amp;"_"&amp;".. "&amp;D269</f>
        <v>0963_T2.1_.. Short-term 4/ (Total)</v>
      </c>
      <c r="B269" s="363" t="s">
        <v>3791</v>
      </c>
      <c r="C269" s="370" t="s">
        <v>2828</v>
      </c>
      <c r="D269" s="332" t="s">
        <v>4242</v>
      </c>
      <c r="E269" s="463">
        <f t="shared" si="13"/>
        <v>0</v>
      </c>
      <c r="F269" s="311" t="s">
        <v>1173</v>
      </c>
      <c r="G269">
        <f t="shared" si="14"/>
        <v>6</v>
      </c>
      <c r="H269" s="628">
        <f>IF(ISNUMBER('STable 2.1'!B9),'STable 2.1'!B9,"")</f>
        <v>0</v>
      </c>
      <c r="I269" s="628">
        <f>IF(ISNUMBER('STable 2.1'!G9),'STable 2.1'!G9,"")</f>
        <v>0</v>
      </c>
      <c r="J269" s="628">
        <f>IF(ISNUMBER('STable 2.1'!L9),'STable 2.1'!L9,"")</f>
        <v>0</v>
      </c>
      <c r="K269" s="628">
        <f>IF(ISNUMBER('STable 2.1'!Q9),'STable 2.1'!Q9,"")</f>
        <v>0</v>
      </c>
    </row>
    <row r="270" spans="1:11" x14ac:dyDescent="0.2">
      <c r="A270" s="358" t="str">
        <f>B270&amp;"_"&amp;C270&amp;"_"&amp;".. "&amp;D270</f>
        <v>0964_T2.1_.. Long-term 5/ (Total)</v>
      </c>
      <c r="B270" s="363" t="s">
        <v>3792</v>
      </c>
      <c r="C270" s="370" t="s">
        <v>2828</v>
      </c>
      <c r="D270" s="332" t="s">
        <v>4243</v>
      </c>
      <c r="E270" s="463">
        <f t="shared" si="13"/>
        <v>0</v>
      </c>
      <c r="F270" s="311" t="s">
        <v>1174</v>
      </c>
      <c r="G270">
        <f t="shared" si="14"/>
        <v>6</v>
      </c>
      <c r="H270" s="628">
        <f>IF(ISNUMBER('STable 2.1'!B10),'STable 2.1'!B10,"")</f>
        <v>0</v>
      </c>
      <c r="I270" s="628">
        <f>IF(ISNUMBER('STable 2.1'!G10),'STable 2.1'!G10,"")</f>
        <v>0</v>
      </c>
      <c r="J270" s="628">
        <f>IF(ISNUMBER('STable 2.1'!L10),'STable 2.1'!L10,"")</f>
        <v>0</v>
      </c>
      <c r="K270" s="628">
        <f>IF(ISNUMBER('STable 2.1'!Q10),'STable 2.1'!Q10,"")</f>
        <v>0</v>
      </c>
    </row>
    <row r="271" spans="1:11" x14ac:dyDescent="0.2">
      <c r="A271" s="358" t="str">
        <f>B271&amp;"_"&amp;C271&amp;"_"&amp;D271</f>
        <v>0965_T2.1_Central Bank (Total)</v>
      </c>
      <c r="B271" s="363" t="s">
        <v>3793</v>
      </c>
      <c r="C271" s="370" t="s">
        <v>2828</v>
      </c>
      <c r="D271" s="333" t="s">
        <v>4244</v>
      </c>
      <c r="E271" s="463">
        <f t="shared" si="13"/>
        <v>0</v>
      </c>
      <c r="F271" s="311" t="s">
        <v>1175</v>
      </c>
      <c r="G271">
        <f t="shared" si="14"/>
        <v>6</v>
      </c>
      <c r="H271" s="628">
        <f>IF(ISNUMBER('STable 2.1'!B11),'STable 2.1'!B11,"")</f>
        <v>0</v>
      </c>
      <c r="I271" s="628">
        <f>IF(ISNUMBER('STable 2.1'!G11),'STable 2.1'!G11,"")</f>
        <v>0</v>
      </c>
      <c r="J271" s="628">
        <f>IF(ISNUMBER('STable 2.1'!L11),'STable 2.1'!L11,"")</f>
        <v>0</v>
      </c>
      <c r="K271" s="628">
        <f>IF(ISNUMBER('STable 2.1'!Q11),'STable 2.1'!Q11,"")</f>
        <v>0</v>
      </c>
    </row>
    <row r="272" spans="1:11" x14ac:dyDescent="0.2">
      <c r="A272" s="358" t="str">
        <f>B272&amp;"_"&amp;C272&amp;"_"&amp;".. "&amp;D272</f>
        <v>0966_T2.1_.. Short-term (Total)</v>
      </c>
      <c r="B272" s="363" t="s">
        <v>3794</v>
      </c>
      <c r="C272" s="370" t="s">
        <v>2828</v>
      </c>
      <c r="D272" s="332" t="s">
        <v>4245</v>
      </c>
      <c r="E272" s="463">
        <f t="shared" si="13"/>
        <v>0</v>
      </c>
      <c r="F272" s="311" t="s">
        <v>1176</v>
      </c>
      <c r="G272">
        <f t="shared" si="14"/>
        <v>6</v>
      </c>
      <c r="H272" s="628">
        <f>IF(ISNUMBER('STable 2.1'!B12),'STable 2.1'!B12,"")</f>
        <v>0</v>
      </c>
      <c r="I272" s="628">
        <f>IF(ISNUMBER('STable 2.1'!G12),'STable 2.1'!G12,"")</f>
        <v>0</v>
      </c>
      <c r="J272" s="628">
        <f>IF(ISNUMBER('STable 2.1'!L12),'STable 2.1'!L12,"")</f>
        <v>0</v>
      </c>
      <c r="K272" s="628">
        <f>IF(ISNUMBER('STable 2.1'!Q12),'STable 2.1'!Q12,"")</f>
        <v>0</v>
      </c>
    </row>
    <row r="273" spans="1:11" x14ac:dyDescent="0.2">
      <c r="A273" s="358" t="str">
        <f>B273&amp;"_"&amp;C273&amp;"_"&amp;".. "&amp;D273</f>
        <v>0967_T2.1_.. Long-term 5/ (Total)</v>
      </c>
      <c r="B273" s="363" t="s">
        <v>3795</v>
      </c>
      <c r="C273" s="370" t="s">
        <v>2828</v>
      </c>
      <c r="D273" s="332" t="s">
        <v>4243</v>
      </c>
      <c r="E273" s="463">
        <f t="shared" si="13"/>
        <v>0</v>
      </c>
      <c r="F273" s="311" t="s">
        <v>1177</v>
      </c>
      <c r="G273">
        <f t="shared" si="14"/>
        <v>6</v>
      </c>
      <c r="H273" s="628">
        <f>IF(ISNUMBER('STable 2.1'!B13),'STable 2.1'!B13,"")</f>
        <v>0</v>
      </c>
      <c r="I273" s="628">
        <f>IF(ISNUMBER('STable 2.1'!G13),'STable 2.1'!G13,"")</f>
        <v>0</v>
      </c>
      <c r="J273" s="628">
        <f>IF(ISNUMBER('STable 2.1'!L13),'STable 2.1'!L13,"")</f>
        <v>0</v>
      </c>
      <c r="K273" s="628">
        <f>IF(ISNUMBER('STable 2.1'!Q13),'STable 2.1'!Q13,"")</f>
        <v>0</v>
      </c>
    </row>
    <row r="274" spans="1:11" x14ac:dyDescent="0.2">
      <c r="A274" s="358" t="str">
        <f>B274&amp;"_"&amp;C274&amp;"_"&amp;D274</f>
        <v>0968_T2.1_Deposit-Taking Corporations, except the Central Bank (Total)</v>
      </c>
      <c r="B274" s="363" t="s">
        <v>3796</v>
      </c>
      <c r="C274" s="370" t="s">
        <v>2828</v>
      </c>
      <c r="D274" s="334" t="s">
        <v>4246</v>
      </c>
      <c r="E274" s="463">
        <f t="shared" si="13"/>
        <v>0</v>
      </c>
      <c r="F274" s="311" t="s">
        <v>1178</v>
      </c>
      <c r="G274">
        <f t="shared" si="14"/>
        <v>6</v>
      </c>
      <c r="H274" s="628">
        <f>IF(ISNUMBER('STable 2.1'!B14),'STable 2.1'!B14,"")</f>
        <v>0</v>
      </c>
      <c r="I274" s="628">
        <f>IF(ISNUMBER('STable 2.1'!G14),'STable 2.1'!G14,"")</f>
        <v>0</v>
      </c>
      <c r="J274" s="628">
        <f>IF(ISNUMBER('STable 2.1'!L14),'STable 2.1'!L14,"")</f>
        <v>0</v>
      </c>
      <c r="K274" s="628">
        <f>IF(ISNUMBER('STable 2.1'!Q14),'STable 2.1'!Q14,"")</f>
        <v>0</v>
      </c>
    </row>
    <row r="275" spans="1:11" x14ac:dyDescent="0.2">
      <c r="A275" s="358" t="str">
        <f>B275&amp;"_"&amp;C275&amp;"_"&amp;".. "&amp;D275</f>
        <v>0969_T2.1_.. Short-term 4/ (Total)</v>
      </c>
      <c r="B275" s="363" t="s">
        <v>3797</v>
      </c>
      <c r="C275" s="370" t="s">
        <v>2828</v>
      </c>
      <c r="D275" s="332" t="s">
        <v>4242</v>
      </c>
      <c r="E275" s="463">
        <f t="shared" si="13"/>
        <v>0</v>
      </c>
      <c r="F275" s="311" t="s">
        <v>1179</v>
      </c>
      <c r="G275">
        <f t="shared" si="14"/>
        <v>6</v>
      </c>
      <c r="H275" s="628">
        <f>IF(ISNUMBER('STable 2.1'!B15),'STable 2.1'!B15,"")</f>
        <v>0</v>
      </c>
      <c r="I275" s="628">
        <f>IF(ISNUMBER('STable 2.1'!G15),'STable 2.1'!G15,"")</f>
        <v>0</v>
      </c>
      <c r="J275" s="628">
        <f>IF(ISNUMBER('STable 2.1'!L15),'STable 2.1'!L15,"")</f>
        <v>0</v>
      </c>
      <c r="K275" s="628">
        <f>IF(ISNUMBER('STable 2.1'!Q15),'STable 2.1'!Q15,"")</f>
        <v>0</v>
      </c>
    </row>
    <row r="276" spans="1:11" x14ac:dyDescent="0.2">
      <c r="A276" s="358" t="str">
        <f>B276&amp;"_"&amp;C276&amp;"_"&amp;".. "&amp;D276</f>
        <v>0970_T2.1_.. Long-term (Total)</v>
      </c>
      <c r="B276" s="363" t="s">
        <v>3798</v>
      </c>
      <c r="C276" s="370" t="s">
        <v>2828</v>
      </c>
      <c r="D276" s="332" t="s">
        <v>4247</v>
      </c>
      <c r="E276" s="463">
        <f t="shared" si="13"/>
        <v>0</v>
      </c>
      <c r="F276" s="311" t="s">
        <v>1180</v>
      </c>
      <c r="G276">
        <f t="shared" si="14"/>
        <v>6</v>
      </c>
      <c r="H276" s="628">
        <f>IF(ISNUMBER('STable 2.1'!B16),'STable 2.1'!B16,"")</f>
        <v>0</v>
      </c>
      <c r="I276" s="628">
        <f>IF(ISNUMBER('STable 2.1'!G16),'STable 2.1'!G16,"")</f>
        <v>0</v>
      </c>
      <c r="J276" s="628">
        <f>IF(ISNUMBER('STable 2.1'!L16),'STable 2.1'!L16,"")</f>
        <v>0</v>
      </c>
      <c r="K276" s="628">
        <f>IF(ISNUMBER('STable 2.1'!Q16),'STable 2.1'!Q16,"")</f>
        <v>0</v>
      </c>
    </row>
    <row r="277" spans="1:11" x14ac:dyDescent="0.2">
      <c r="A277" s="358" t="str">
        <f>B277&amp;"_"&amp;C277&amp;"_"&amp;D277</f>
        <v>0971_T2.1_Other Sectors (Total)</v>
      </c>
      <c r="B277" s="363" t="s">
        <v>3799</v>
      </c>
      <c r="C277" s="370" t="s">
        <v>2828</v>
      </c>
      <c r="D277" s="333" t="s">
        <v>4248</v>
      </c>
      <c r="E277" s="463">
        <f t="shared" si="13"/>
        <v>0</v>
      </c>
      <c r="F277" s="311" t="s">
        <v>1181</v>
      </c>
      <c r="G277">
        <f t="shared" si="14"/>
        <v>6</v>
      </c>
      <c r="H277" s="628">
        <f>IF(ISNUMBER('STable 2.1'!B17),'STable 2.1'!B17,"")</f>
        <v>0</v>
      </c>
      <c r="I277" s="628">
        <f>IF(ISNUMBER('STable 2.1'!G17),'STable 2.1'!G17,"")</f>
        <v>0</v>
      </c>
      <c r="J277" s="628">
        <f>IF(ISNUMBER('STable 2.1'!L17),'STable 2.1'!L17,"")</f>
        <v>0</v>
      </c>
      <c r="K277" s="628">
        <f>IF(ISNUMBER('STable 2.1'!Q17),'STable 2.1'!Q17,"")</f>
        <v>0</v>
      </c>
    </row>
    <row r="278" spans="1:11" x14ac:dyDescent="0.2">
      <c r="A278" s="358" t="str">
        <f>B278&amp;"_"&amp;C278&amp;"_"&amp;".. "&amp;D278</f>
        <v>0972_T2.1_.. Short-term 4/ (Total)</v>
      </c>
      <c r="B278" s="363" t="s">
        <v>3800</v>
      </c>
      <c r="C278" s="370" t="s">
        <v>2828</v>
      </c>
      <c r="D278" s="332" t="s">
        <v>4242</v>
      </c>
      <c r="E278" s="463">
        <f t="shared" si="13"/>
        <v>0</v>
      </c>
      <c r="F278" s="311" t="s">
        <v>1182</v>
      </c>
      <c r="G278">
        <f t="shared" si="14"/>
        <v>6</v>
      </c>
      <c r="H278" s="628">
        <f>IF(ISNUMBER('STable 2.1'!B18),'STable 2.1'!B18,"")</f>
        <v>0</v>
      </c>
      <c r="I278" s="628">
        <f>IF(ISNUMBER('STable 2.1'!G18),'STable 2.1'!G18,"")</f>
        <v>0</v>
      </c>
      <c r="J278" s="628">
        <f>IF(ISNUMBER('STable 2.1'!L18),'STable 2.1'!L18,"")</f>
        <v>0</v>
      </c>
      <c r="K278" s="628">
        <f>IF(ISNUMBER('STable 2.1'!Q18),'STable 2.1'!Q18,"")</f>
        <v>0</v>
      </c>
    </row>
    <row r="279" spans="1:11" x14ac:dyDescent="0.2">
      <c r="A279" s="358" t="str">
        <f>B279&amp;"_"&amp;C279&amp;"_"&amp;".. "&amp;D279</f>
        <v>0973_T2.1_.. Long-term (Total)</v>
      </c>
      <c r="B279" s="363" t="s">
        <v>3801</v>
      </c>
      <c r="C279" s="370" t="s">
        <v>2828</v>
      </c>
      <c r="D279" s="332" t="s">
        <v>4247</v>
      </c>
      <c r="E279" s="463">
        <f t="shared" si="13"/>
        <v>0</v>
      </c>
      <c r="F279" s="311" t="s">
        <v>1183</v>
      </c>
      <c r="G279">
        <f t="shared" si="14"/>
        <v>6</v>
      </c>
      <c r="H279" s="628">
        <f>IF(ISNUMBER('STable 2.1'!B19),'STable 2.1'!B19,"")</f>
        <v>0</v>
      </c>
      <c r="I279" s="628">
        <f>IF(ISNUMBER('STable 2.1'!G19),'STable 2.1'!G19,"")</f>
        <v>0</v>
      </c>
      <c r="J279" s="628">
        <f>IF(ISNUMBER('STable 2.1'!L19),'STable 2.1'!L19,"")</f>
        <v>0</v>
      </c>
      <c r="K279" s="628">
        <f>IF(ISNUMBER('STable 2.1'!Q19),'STable 2.1'!Q19,"")</f>
        <v>0</v>
      </c>
    </row>
    <row r="280" spans="1:11" x14ac:dyDescent="0.2">
      <c r="A280" s="358" t="str">
        <f>B280&amp;"_"&amp;C280&amp;"_"&amp;D280</f>
        <v>0974_T2.1_Direct Investment: Intercompany Lending  (Total)</v>
      </c>
      <c r="B280" s="363" t="s">
        <v>3802</v>
      </c>
      <c r="C280" s="370" t="s">
        <v>2828</v>
      </c>
      <c r="D280" s="333" t="s">
        <v>4249</v>
      </c>
      <c r="E280" s="463">
        <f t="shared" si="13"/>
        <v>0</v>
      </c>
      <c r="F280" s="311" t="s">
        <v>1184</v>
      </c>
      <c r="G280">
        <f t="shared" si="14"/>
        <v>6</v>
      </c>
      <c r="H280" s="628">
        <f>IF(ISNUMBER('STable 2.1'!B20),'STable 2.1'!B20,"")</f>
        <v>0</v>
      </c>
      <c r="I280" s="628">
        <f>IF(ISNUMBER('STable 2.1'!G20),'STable 2.1'!G20,"")</f>
        <v>0</v>
      </c>
      <c r="J280" s="628">
        <f>IF(ISNUMBER('STable 2.1'!L20),'STable 2.1'!L20,"")</f>
        <v>0</v>
      </c>
      <c r="K280" s="628">
        <f>IF(ISNUMBER('STable 2.1'!Q20),'STable 2.1'!Q20,"")</f>
        <v>0</v>
      </c>
    </row>
    <row r="281" spans="1:11" x14ac:dyDescent="0.2">
      <c r="A281" s="358" t="str">
        <f>B281&amp;"_"&amp;C281&amp;"_"&amp;".. "&amp;D281</f>
        <v>0975_T2.1_.. Debt liabilities of direct investment enterprises to direct investors (Total)</v>
      </c>
      <c r="B281" s="363" t="s">
        <v>3803</v>
      </c>
      <c r="C281" s="370" t="s">
        <v>2828</v>
      </c>
      <c r="D281" s="335" t="s">
        <v>4250</v>
      </c>
      <c r="E281" s="463">
        <f t="shared" si="13"/>
        <v>0</v>
      </c>
      <c r="F281" s="311" t="s">
        <v>1185</v>
      </c>
      <c r="G281">
        <f t="shared" si="14"/>
        <v>6</v>
      </c>
      <c r="H281" s="628">
        <f>IF(ISNUMBER('STable 2.1'!B21),'STable 2.1'!B21,"")</f>
        <v>0</v>
      </c>
      <c r="I281" s="628">
        <f>IF(ISNUMBER('STable 2.1'!G21),'STable 2.1'!G21,"")</f>
        <v>0</v>
      </c>
      <c r="J281" s="628">
        <f>IF(ISNUMBER('STable 2.1'!L21),'STable 2.1'!L21,"")</f>
        <v>0</v>
      </c>
      <c r="K281" s="628">
        <f>IF(ISNUMBER('STable 2.1'!Q21),'STable 2.1'!Q21,"")</f>
        <v>0</v>
      </c>
    </row>
    <row r="282" spans="1:11" x14ac:dyDescent="0.2">
      <c r="A282" s="358" t="str">
        <f>B282&amp;"_"&amp;C282&amp;"_"&amp;".. "&amp;D282</f>
        <v>0976_T2.1_.. Debt liabilities of direct investors to direct investment enterprises  (Total)</v>
      </c>
      <c r="B282" s="363" t="s">
        <v>3804</v>
      </c>
      <c r="C282" s="370" t="s">
        <v>2828</v>
      </c>
      <c r="D282" s="335" t="s">
        <v>4251</v>
      </c>
      <c r="E282" s="463">
        <f t="shared" si="13"/>
        <v>0</v>
      </c>
      <c r="F282" s="311" t="s">
        <v>1186</v>
      </c>
      <c r="G282">
        <f t="shared" si="14"/>
        <v>6</v>
      </c>
      <c r="H282" s="628">
        <f>IF(ISNUMBER('STable 2.1'!B22),'STable 2.1'!B22,"")</f>
        <v>0</v>
      </c>
      <c r="I282" s="628">
        <f>IF(ISNUMBER('STable 2.1'!G22),'STable 2.1'!G22,"")</f>
        <v>0</v>
      </c>
      <c r="J282" s="628">
        <f>IF(ISNUMBER('STable 2.1'!L22),'STable 2.1'!L22,"")</f>
        <v>0</v>
      </c>
      <c r="K282" s="628">
        <f>IF(ISNUMBER('STable 2.1'!Q22),'STable 2.1'!Q22,"")</f>
        <v>0</v>
      </c>
    </row>
    <row r="283" spans="1:11" x14ac:dyDescent="0.2">
      <c r="A283" s="358" t="str">
        <f>B283&amp;"_"&amp;C283&amp;"_"&amp;".. "&amp;D283</f>
        <v>0977_T2.1_.. Debt liabilities between fellow enterprises (Total)</v>
      </c>
      <c r="B283" s="363" t="s">
        <v>3805</v>
      </c>
      <c r="C283" s="370" t="s">
        <v>2828</v>
      </c>
      <c r="D283" s="335" t="s">
        <v>4252</v>
      </c>
      <c r="E283" s="463">
        <f t="shared" si="13"/>
        <v>0</v>
      </c>
      <c r="F283" s="311" t="s">
        <v>1187</v>
      </c>
      <c r="G283">
        <f t="shared" si="14"/>
        <v>6</v>
      </c>
      <c r="H283" s="628">
        <f>IF(ISNUMBER('STable 2.1'!B23),'STable 2.1'!B23,"")</f>
        <v>0</v>
      </c>
      <c r="I283" s="628">
        <f>IF(ISNUMBER('STable 2.1'!G23),'STable 2.1'!G23,"")</f>
        <v>0</v>
      </c>
      <c r="J283" s="628">
        <f>IF(ISNUMBER('STable 2.1'!L23),'STable 2.1'!L23,"")</f>
        <v>0</v>
      </c>
      <c r="K283" s="628">
        <f>IF(ISNUMBER('STable 2.1'!Q23),'STable 2.1'!Q23,"")</f>
        <v>0</v>
      </c>
    </row>
    <row r="284" spans="1:11" x14ac:dyDescent="0.2">
      <c r="A284" s="358" t="str">
        <f>B284&amp;"_"&amp;C284&amp;"_"&amp;D284</f>
        <v>0978_T2.1_Gross External Foreign Currency and Foreign-Currency-Linked Debt Position  (Total)</v>
      </c>
      <c r="B284" s="363" t="s">
        <v>3806</v>
      </c>
      <c r="C284" s="370" t="s">
        <v>2828</v>
      </c>
      <c r="D284" s="331" t="s">
        <v>4253</v>
      </c>
      <c r="E284" s="463">
        <f t="shared" si="13"/>
        <v>0</v>
      </c>
      <c r="F284" s="311" t="s">
        <v>1188</v>
      </c>
      <c r="G284">
        <f t="shared" si="14"/>
        <v>6</v>
      </c>
      <c r="H284" s="628">
        <f>IF(ISNUMBER('STable 2.1'!B24),'STable 2.1'!B24,"")</f>
        <v>0</v>
      </c>
      <c r="I284" s="628">
        <f>IF(ISNUMBER('STable 2.1'!G24),'STable 2.1'!G24,"")</f>
        <v>0</v>
      </c>
      <c r="J284" s="628">
        <f>IF(ISNUMBER('STable 2.1'!L24),'STable 2.1'!L24,"")</f>
        <v>0</v>
      </c>
      <c r="K284" s="628">
        <f>IF(ISNUMBER('STable 2.1'!Q24),'STable 2.1'!Q24,"")</f>
        <v>0</v>
      </c>
    </row>
    <row r="285" spans="1:11" x14ac:dyDescent="0.2">
      <c r="A285" s="358" t="str">
        <f>B285&amp;"_"&amp;C285&amp;"_"&amp;D285</f>
        <v>0979_T2.1_General Government (U.S. dollar)</v>
      </c>
      <c r="B285" s="363" t="s">
        <v>3807</v>
      </c>
      <c r="C285" s="370" t="s">
        <v>2828</v>
      </c>
      <c r="D285" s="331" t="s">
        <v>4254</v>
      </c>
      <c r="E285" s="463">
        <f t="shared" si="13"/>
        <v>0</v>
      </c>
      <c r="F285" s="311" t="s">
        <v>1189</v>
      </c>
      <c r="G285">
        <f t="shared" si="14"/>
        <v>6</v>
      </c>
      <c r="H285" s="628">
        <f>IF(ISNUMBER('STable 2.1'!C8),'STable 2.1'!C8,"")</f>
        <v>0</v>
      </c>
      <c r="I285" s="628">
        <f>IF(ISNUMBER('STable 2.1'!H8), 'STable 2.1'!H8,"")</f>
        <v>0</v>
      </c>
      <c r="J285" s="628">
        <f>IF(ISNUMBER('STable 2.1'!M8),'STable 2.1'!M8,"")</f>
        <v>0</v>
      </c>
      <c r="K285" s="628">
        <f>IF(ISNUMBER('STable 2.1'!R8),'STable 2.1'!R8,"")</f>
        <v>0</v>
      </c>
    </row>
    <row r="286" spans="1:11" x14ac:dyDescent="0.2">
      <c r="A286" s="358" t="str">
        <f>B286&amp;"_"&amp;C286&amp;"_"&amp;".. "&amp;D286</f>
        <v>0980_T2.1_.. Short-term 4/ (U.S. dollar)</v>
      </c>
      <c r="B286" s="363" t="s">
        <v>3808</v>
      </c>
      <c r="C286" s="370" t="s">
        <v>2828</v>
      </c>
      <c r="D286" s="332" t="s">
        <v>4255</v>
      </c>
      <c r="E286" s="463">
        <f t="shared" si="13"/>
        <v>0</v>
      </c>
      <c r="F286" s="311" t="s">
        <v>1190</v>
      </c>
      <c r="G286">
        <f t="shared" si="14"/>
        <v>6</v>
      </c>
      <c r="H286" s="628" t="str">
        <f>IF(ISNUMBER('STable 2.1'!C9),'STable 2.1'!C9,"")</f>
        <v/>
      </c>
      <c r="I286" s="628" t="str">
        <f>IF(ISNUMBER('STable 2.1'!H9), 'STable 2.1'!H9,"")</f>
        <v/>
      </c>
      <c r="J286" s="628" t="str">
        <f>IF(ISNUMBER('STable 2.1'!M9),'STable 2.1'!M9,"")</f>
        <v/>
      </c>
      <c r="K286" s="628" t="str">
        <f>IF(ISNUMBER('STable 2.1'!R9),'STable 2.1'!R9,"")</f>
        <v/>
      </c>
    </row>
    <row r="287" spans="1:11" x14ac:dyDescent="0.2">
      <c r="A287" s="358" t="str">
        <f>B287&amp;"_"&amp;C287&amp;"_"&amp;".. "&amp;D287</f>
        <v>0981_T2.1_.. Long-term 5/ (U.S. dollar)</v>
      </c>
      <c r="B287" s="363" t="s">
        <v>3809</v>
      </c>
      <c r="C287" s="370" t="s">
        <v>2828</v>
      </c>
      <c r="D287" s="332" t="s">
        <v>4256</v>
      </c>
      <c r="E287" s="463">
        <f t="shared" si="13"/>
        <v>0</v>
      </c>
      <c r="F287" s="311" t="s">
        <v>1191</v>
      </c>
      <c r="G287">
        <f t="shared" si="14"/>
        <v>6</v>
      </c>
      <c r="H287" s="628" t="str">
        <f>IF(ISNUMBER('STable 2.1'!C10),'STable 2.1'!C10,"")</f>
        <v/>
      </c>
      <c r="I287" s="628" t="str">
        <f>IF(ISNUMBER('STable 2.1'!H10), 'STable 2.1'!H10,"")</f>
        <v/>
      </c>
      <c r="J287" s="628" t="str">
        <f>IF(ISNUMBER('STable 2.1'!M10),'STable 2.1'!M10,"")</f>
        <v/>
      </c>
      <c r="K287" s="628" t="str">
        <f>IF(ISNUMBER('STable 2.1'!R10),'STable 2.1'!R10,"")</f>
        <v/>
      </c>
    </row>
    <row r="288" spans="1:11" x14ac:dyDescent="0.2">
      <c r="A288" s="358" t="str">
        <f>B288&amp;"_"&amp;C288&amp;"_"&amp;D288</f>
        <v>0982_T2.1_Central Bank (U.S. dollar)</v>
      </c>
      <c r="B288" s="363" t="s">
        <v>3810</v>
      </c>
      <c r="C288" s="370" t="s">
        <v>2828</v>
      </c>
      <c r="D288" s="333" t="s">
        <v>4257</v>
      </c>
      <c r="E288" s="463">
        <f t="shared" si="13"/>
        <v>0</v>
      </c>
      <c r="F288" s="311" t="s">
        <v>1192</v>
      </c>
      <c r="G288">
        <f t="shared" si="14"/>
        <v>6</v>
      </c>
      <c r="H288" s="628">
        <f>IF(ISNUMBER('STable 2.1'!C11),'STable 2.1'!C11,"")</f>
        <v>0</v>
      </c>
      <c r="I288" s="628">
        <f>IF(ISNUMBER('STable 2.1'!H11), 'STable 2.1'!H11,"")</f>
        <v>0</v>
      </c>
      <c r="J288" s="628">
        <f>IF(ISNUMBER('STable 2.1'!M11),'STable 2.1'!M11,"")</f>
        <v>0</v>
      </c>
      <c r="K288" s="628">
        <f>IF(ISNUMBER('STable 2.1'!R11),'STable 2.1'!R11,"")</f>
        <v>0</v>
      </c>
    </row>
    <row r="289" spans="1:11" x14ac:dyDescent="0.2">
      <c r="A289" s="358" t="str">
        <f>B289&amp;"_"&amp;C289&amp;"_"&amp;".. "&amp;D289</f>
        <v>0983_T2.1_.. Short-term (U.S. dollar)</v>
      </c>
      <c r="B289" s="363" t="s">
        <v>3811</v>
      </c>
      <c r="C289" s="370" t="s">
        <v>2828</v>
      </c>
      <c r="D289" s="332" t="s">
        <v>4258</v>
      </c>
      <c r="E289" s="463">
        <f t="shared" si="13"/>
        <v>0</v>
      </c>
      <c r="F289" s="311" t="s">
        <v>1193</v>
      </c>
      <c r="G289">
        <f t="shared" si="14"/>
        <v>6</v>
      </c>
      <c r="H289" s="628" t="str">
        <f>IF(ISNUMBER('STable 2.1'!C12),'STable 2.1'!C12,"")</f>
        <v/>
      </c>
      <c r="I289" s="628" t="str">
        <f>IF(ISNUMBER('STable 2.1'!H12), 'STable 2.1'!H12,"")</f>
        <v/>
      </c>
      <c r="J289" s="628" t="str">
        <f>IF(ISNUMBER('STable 2.1'!M12),'STable 2.1'!M12,"")</f>
        <v/>
      </c>
      <c r="K289" s="628" t="str">
        <f>IF(ISNUMBER('STable 2.1'!R12),'STable 2.1'!R12,"")</f>
        <v/>
      </c>
    </row>
    <row r="290" spans="1:11" x14ac:dyDescent="0.2">
      <c r="A290" s="358" t="str">
        <f>B290&amp;"_"&amp;C290&amp;"_"&amp;".. "&amp;D290</f>
        <v>0984_T2.1_.. Long-term 5/ (U.S. dollar)</v>
      </c>
      <c r="B290" s="363" t="s">
        <v>3812</v>
      </c>
      <c r="C290" s="370" t="s">
        <v>2828</v>
      </c>
      <c r="D290" s="332" t="s">
        <v>4256</v>
      </c>
      <c r="E290" s="463">
        <f t="shared" si="13"/>
        <v>0</v>
      </c>
      <c r="F290" s="311" t="s">
        <v>1194</v>
      </c>
      <c r="G290">
        <f t="shared" si="14"/>
        <v>6</v>
      </c>
      <c r="H290" s="628" t="str">
        <f>IF(ISNUMBER('STable 2.1'!C13),'STable 2.1'!C13,"")</f>
        <v/>
      </c>
      <c r="I290" s="628" t="str">
        <f>IF(ISNUMBER('STable 2.1'!H13), 'STable 2.1'!H13,"")</f>
        <v/>
      </c>
      <c r="J290" s="628" t="str">
        <f>IF(ISNUMBER('STable 2.1'!M13),'STable 2.1'!M13,"")</f>
        <v/>
      </c>
      <c r="K290" s="628" t="str">
        <f>IF(ISNUMBER('STable 2.1'!R13),'STable 2.1'!R13,"")</f>
        <v/>
      </c>
    </row>
    <row r="291" spans="1:11" x14ac:dyDescent="0.2">
      <c r="A291" s="358" t="str">
        <f>B291&amp;"_"&amp;C291&amp;"_"&amp;D291</f>
        <v>0985_T2.1_Deposit-Taking Corporations, except the Central Bank (U.S. dollar)</v>
      </c>
      <c r="B291" s="363" t="s">
        <v>3813</v>
      </c>
      <c r="C291" s="370" t="s">
        <v>2828</v>
      </c>
      <c r="D291" s="334" t="s">
        <v>4259</v>
      </c>
      <c r="E291" s="463">
        <f t="shared" si="13"/>
        <v>0</v>
      </c>
      <c r="F291" s="311" t="s">
        <v>1195</v>
      </c>
      <c r="G291">
        <f t="shared" si="14"/>
        <v>6</v>
      </c>
      <c r="H291" s="628">
        <f>IF(ISNUMBER('STable 2.1'!C14),'STable 2.1'!C14,"")</f>
        <v>0</v>
      </c>
      <c r="I291" s="628">
        <f>IF(ISNUMBER('STable 2.1'!H14), 'STable 2.1'!H14,"")</f>
        <v>0</v>
      </c>
      <c r="J291" s="628">
        <f>IF(ISNUMBER('STable 2.1'!M14),'STable 2.1'!M14,"")</f>
        <v>0</v>
      </c>
      <c r="K291" s="628">
        <f>IF(ISNUMBER('STable 2.1'!R14),'STable 2.1'!R14,"")</f>
        <v>0</v>
      </c>
    </row>
    <row r="292" spans="1:11" x14ac:dyDescent="0.2">
      <c r="A292" s="358" t="str">
        <f>B292&amp;"_"&amp;C292&amp;"_"&amp;".. "&amp;D292</f>
        <v>0986_T2.1_.. Short-term 4/ (U.S. dollar)</v>
      </c>
      <c r="B292" s="363" t="s">
        <v>3814</v>
      </c>
      <c r="C292" s="370" t="s">
        <v>2828</v>
      </c>
      <c r="D292" s="332" t="s">
        <v>4255</v>
      </c>
      <c r="E292" s="463">
        <f t="shared" si="13"/>
        <v>0</v>
      </c>
      <c r="F292" s="311" t="s">
        <v>1196</v>
      </c>
      <c r="G292">
        <f t="shared" si="14"/>
        <v>6</v>
      </c>
      <c r="H292" s="628" t="str">
        <f>IF(ISNUMBER('STable 2.1'!C15),'STable 2.1'!C15,"")</f>
        <v/>
      </c>
      <c r="I292" s="628" t="str">
        <f>IF(ISNUMBER('STable 2.1'!H15), 'STable 2.1'!H15,"")</f>
        <v/>
      </c>
      <c r="J292" s="628" t="str">
        <f>IF(ISNUMBER('STable 2.1'!M15),'STable 2.1'!M15,"")</f>
        <v/>
      </c>
      <c r="K292" s="628" t="str">
        <f>IF(ISNUMBER('STable 2.1'!R15),'STable 2.1'!R15,"")</f>
        <v/>
      </c>
    </row>
    <row r="293" spans="1:11" x14ac:dyDescent="0.2">
      <c r="A293" s="358" t="str">
        <f>B293&amp;"_"&amp;C293&amp;"_"&amp;".. "&amp;D293</f>
        <v>0987_T2.1_.. Long-term (U.S. dollar)</v>
      </c>
      <c r="B293" s="363" t="s">
        <v>3815</v>
      </c>
      <c r="C293" s="370" t="s">
        <v>2828</v>
      </c>
      <c r="D293" s="332" t="s">
        <v>4260</v>
      </c>
      <c r="E293" s="463">
        <f t="shared" si="13"/>
        <v>0</v>
      </c>
      <c r="F293" s="311" t="s">
        <v>1197</v>
      </c>
      <c r="G293">
        <f t="shared" si="14"/>
        <v>6</v>
      </c>
      <c r="H293" s="628" t="str">
        <f>IF(ISNUMBER('STable 2.1'!C16),'STable 2.1'!C16,"")</f>
        <v/>
      </c>
      <c r="I293" s="628" t="str">
        <f>IF(ISNUMBER('STable 2.1'!H16), 'STable 2.1'!H16,"")</f>
        <v/>
      </c>
      <c r="J293" s="628" t="str">
        <f>IF(ISNUMBER('STable 2.1'!M16),'STable 2.1'!M16,"")</f>
        <v/>
      </c>
      <c r="K293" s="628" t="str">
        <f>IF(ISNUMBER('STable 2.1'!R16),'STable 2.1'!R16,"")</f>
        <v/>
      </c>
    </row>
    <row r="294" spans="1:11" x14ac:dyDescent="0.2">
      <c r="A294" s="358" t="str">
        <f>B294&amp;"_"&amp;C294&amp;"_"&amp;D294</f>
        <v>0988_T2.1_Other Sectors (U.S. dollar)</v>
      </c>
      <c r="B294" s="363" t="s">
        <v>3816</v>
      </c>
      <c r="C294" s="370" t="s">
        <v>2828</v>
      </c>
      <c r="D294" s="333" t="s">
        <v>4261</v>
      </c>
      <c r="E294" s="463">
        <f t="shared" si="13"/>
        <v>0</v>
      </c>
      <c r="F294" s="311" t="s">
        <v>1198</v>
      </c>
      <c r="G294">
        <f t="shared" si="14"/>
        <v>6</v>
      </c>
      <c r="H294" s="628">
        <f>IF(ISNUMBER('STable 2.1'!C17),'STable 2.1'!C17,"")</f>
        <v>0</v>
      </c>
      <c r="I294" s="628">
        <f>IF(ISNUMBER('STable 2.1'!H17), 'STable 2.1'!H17,"")</f>
        <v>0</v>
      </c>
      <c r="J294" s="628">
        <f>IF(ISNUMBER('STable 2.1'!M17),'STable 2.1'!M17,"")</f>
        <v>0</v>
      </c>
      <c r="K294" s="628">
        <f>IF(ISNUMBER('STable 2.1'!R17),'STable 2.1'!R17,"")</f>
        <v>0</v>
      </c>
    </row>
    <row r="295" spans="1:11" x14ac:dyDescent="0.2">
      <c r="A295" s="358" t="str">
        <f>B295&amp;"_"&amp;C295&amp;"_"&amp;".. "&amp;D295</f>
        <v>0989_T2.1_.. Short-term 4/ (U.S. dollar)</v>
      </c>
      <c r="B295" s="363" t="s">
        <v>3817</v>
      </c>
      <c r="C295" s="370" t="s">
        <v>2828</v>
      </c>
      <c r="D295" s="332" t="s">
        <v>4255</v>
      </c>
      <c r="E295" s="463">
        <f t="shared" si="13"/>
        <v>0</v>
      </c>
      <c r="F295" s="311" t="s">
        <v>1199</v>
      </c>
      <c r="G295">
        <f t="shared" si="14"/>
        <v>6</v>
      </c>
      <c r="H295" s="628" t="str">
        <f>IF(ISNUMBER('STable 2.1'!C18),'STable 2.1'!C18,"")</f>
        <v/>
      </c>
      <c r="I295" s="628" t="str">
        <f>IF(ISNUMBER('STable 2.1'!H18), 'STable 2.1'!H18,"")</f>
        <v/>
      </c>
      <c r="J295" s="628" t="str">
        <f>IF(ISNUMBER('STable 2.1'!M18),'STable 2.1'!M18,"")</f>
        <v/>
      </c>
      <c r="K295" s="628" t="str">
        <f>IF(ISNUMBER('STable 2.1'!R18),'STable 2.1'!R18,"")</f>
        <v/>
      </c>
    </row>
    <row r="296" spans="1:11" x14ac:dyDescent="0.2">
      <c r="A296" s="358" t="str">
        <f>B296&amp;"_"&amp;C296&amp;"_"&amp;".. "&amp;D296</f>
        <v>0990_T2.1_.. Long-term (U.S. dollar)</v>
      </c>
      <c r="B296" s="363" t="s">
        <v>3818</v>
      </c>
      <c r="C296" s="370" t="s">
        <v>2828</v>
      </c>
      <c r="D296" s="332" t="s">
        <v>4260</v>
      </c>
      <c r="E296" s="463">
        <f t="shared" si="13"/>
        <v>0</v>
      </c>
      <c r="F296" s="311" t="s">
        <v>1200</v>
      </c>
      <c r="G296">
        <f t="shared" si="14"/>
        <v>6</v>
      </c>
      <c r="H296" s="628" t="str">
        <f>IF(ISNUMBER('STable 2.1'!C19),'STable 2.1'!C19,"")</f>
        <v/>
      </c>
      <c r="I296" s="628" t="str">
        <f>IF(ISNUMBER('STable 2.1'!H19), 'STable 2.1'!H19,"")</f>
        <v/>
      </c>
      <c r="J296" s="628" t="str">
        <f>IF(ISNUMBER('STable 2.1'!M19),'STable 2.1'!M19,"")</f>
        <v/>
      </c>
      <c r="K296" s="628" t="str">
        <f>IF(ISNUMBER('STable 2.1'!R19),'STable 2.1'!R19,"")</f>
        <v/>
      </c>
    </row>
    <row r="297" spans="1:11" x14ac:dyDescent="0.2">
      <c r="A297" s="358" t="str">
        <f>B297&amp;"_"&amp;C297&amp;"_"&amp;D297</f>
        <v>0991_T2.1_Direct Investment: Intercompany Lending  (U.S. dollar)</v>
      </c>
      <c r="B297" s="363" t="s">
        <v>3819</v>
      </c>
      <c r="C297" s="370" t="s">
        <v>2828</v>
      </c>
      <c r="D297" s="333" t="s">
        <v>4262</v>
      </c>
      <c r="E297" s="463">
        <f t="shared" si="13"/>
        <v>0</v>
      </c>
      <c r="F297" s="311" t="s">
        <v>1201</v>
      </c>
      <c r="G297">
        <f t="shared" si="14"/>
        <v>6</v>
      </c>
      <c r="H297" s="628">
        <f>IF(ISNUMBER('STable 2.1'!C20),'STable 2.1'!C20,"")</f>
        <v>0</v>
      </c>
      <c r="I297" s="628">
        <f>IF(ISNUMBER('STable 2.1'!H20), 'STable 2.1'!H20,"")</f>
        <v>0</v>
      </c>
      <c r="J297" s="628">
        <f>IF(ISNUMBER('STable 2.1'!M20),'STable 2.1'!M20,"")</f>
        <v>0</v>
      </c>
      <c r="K297" s="628">
        <f>IF(ISNUMBER('STable 2.1'!R20),'STable 2.1'!R20,"")</f>
        <v>0</v>
      </c>
    </row>
    <row r="298" spans="1:11" x14ac:dyDescent="0.2">
      <c r="A298" s="358" t="str">
        <f>B298&amp;"_"&amp;C298&amp;"_"&amp;".. "&amp;D298</f>
        <v>0992_T2.1_.. Debt liabilities of direct investment enterprises to direct investors (U.S. dollar)</v>
      </c>
      <c r="B298" s="363" t="s">
        <v>3820</v>
      </c>
      <c r="C298" s="370" t="s">
        <v>2828</v>
      </c>
      <c r="D298" s="335" t="s">
        <v>4263</v>
      </c>
      <c r="E298" s="463">
        <f t="shared" si="13"/>
        <v>0</v>
      </c>
      <c r="F298" s="311" t="s">
        <v>1202</v>
      </c>
      <c r="G298">
        <f t="shared" si="14"/>
        <v>6</v>
      </c>
      <c r="H298" s="628" t="str">
        <f>IF(ISNUMBER('STable 2.1'!C21),'STable 2.1'!C21,"")</f>
        <v/>
      </c>
      <c r="I298" s="628" t="str">
        <f>IF(ISNUMBER('STable 2.1'!H21), 'STable 2.1'!H21,"")</f>
        <v/>
      </c>
      <c r="J298" s="628" t="str">
        <f>IF(ISNUMBER('STable 2.1'!M21),'STable 2.1'!M21,"")</f>
        <v/>
      </c>
      <c r="K298" s="628" t="str">
        <f>IF(ISNUMBER('STable 2.1'!R21),'STable 2.1'!R21,"")</f>
        <v/>
      </c>
    </row>
    <row r="299" spans="1:11" x14ac:dyDescent="0.2">
      <c r="A299" s="358" t="str">
        <f>B299&amp;"_"&amp;C299&amp;"_"&amp;".. "&amp;D299</f>
        <v>0993_T2.1_.. Debt liabilities of direct investors to direct investment enterprises  (U.S. dollar)</v>
      </c>
      <c r="B299" s="363" t="s">
        <v>3821</v>
      </c>
      <c r="C299" s="370" t="s">
        <v>2828</v>
      </c>
      <c r="D299" s="335" t="s">
        <v>4264</v>
      </c>
      <c r="E299" s="463">
        <f t="shared" si="13"/>
        <v>0</v>
      </c>
      <c r="F299" s="311" t="s">
        <v>1203</v>
      </c>
      <c r="G299">
        <f t="shared" si="14"/>
        <v>6</v>
      </c>
      <c r="H299" s="628" t="str">
        <f>IF(ISNUMBER('STable 2.1'!C22),'STable 2.1'!C22,"")</f>
        <v/>
      </c>
      <c r="I299" s="628" t="str">
        <f>IF(ISNUMBER('STable 2.1'!H22), 'STable 2.1'!H22,"")</f>
        <v/>
      </c>
      <c r="J299" s="628" t="str">
        <f>IF(ISNUMBER('STable 2.1'!M22),'STable 2.1'!M22,"")</f>
        <v/>
      </c>
      <c r="K299" s="628" t="str">
        <f>IF(ISNUMBER('STable 2.1'!R22),'STable 2.1'!R22,"")</f>
        <v/>
      </c>
    </row>
    <row r="300" spans="1:11" x14ac:dyDescent="0.2">
      <c r="A300" s="358" t="str">
        <f>B300&amp;"_"&amp;C300&amp;"_"&amp;".. "&amp;D300</f>
        <v>0994_T2.1_.. Debt liabilities between fellow enterprises (U.S. dollar)</v>
      </c>
      <c r="B300" s="363" t="s">
        <v>3822</v>
      </c>
      <c r="C300" s="370" t="s">
        <v>2828</v>
      </c>
      <c r="D300" s="335" t="s">
        <v>4265</v>
      </c>
      <c r="E300" s="463">
        <f t="shared" si="13"/>
        <v>0</v>
      </c>
      <c r="F300" s="311" t="s">
        <v>1204</v>
      </c>
      <c r="G300">
        <f t="shared" si="14"/>
        <v>6</v>
      </c>
      <c r="H300" s="628" t="str">
        <f>IF(ISNUMBER('STable 2.1'!C23),'STable 2.1'!C23,"")</f>
        <v/>
      </c>
      <c r="I300" s="628" t="str">
        <f>IF(ISNUMBER('STable 2.1'!H23), 'STable 2.1'!H23,"")</f>
        <v/>
      </c>
      <c r="J300" s="628" t="str">
        <f>IF(ISNUMBER('STable 2.1'!M23),'STable 2.1'!M23,"")</f>
        <v/>
      </c>
      <c r="K300" s="628" t="str">
        <f>IF(ISNUMBER('STable 2.1'!R23),'STable 2.1'!R23,"")</f>
        <v/>
      </c>
    </row>
    <row r="301" spans="1:11" x14ac:dyDescent="0.2">
      <c r="A301" s="358" t="str">
        <f>B301&amp;"_"&amp;C301&amp;"_"&amp;D301</f>
        <v>0995_T2.1_Gross External Foreign Currency and Foreign-Currency-Linked Debt Position  (U.S. dollar)</v>
      </c>
      <c r="B301" s="363" t="s">
        <v>3823</v>
      </c>
      <c r="C301" s="370" t="s">
        <v>2828</v>
      </c>
      <c r="D301" s="331" t="s">
        <v>4266</v>
      </c>
      <c r="E301" s="463">
        <f t="shared" si="13"/>
        <v>0</v>
      </c>
      <c r="F301" s="311" t="s">
        <v>1205</v>
      </c>
      <c r="G301">
        <f t="shared" si="14"/>
        <v>6</v>
      </c>
      <c r="H301" s="628">
        <f>IF(ISNUMBER('STable 2.1'!C24),'STable 2.1'!C24,"")</f>
        <v>0</v>
      </c>
      <c r="I301" s="628">
        <f>IF(ISNUMBER('STable 2.1'!H24), 'STable 2.1'!H24,"")</f>
        <v>0</v>
      </c>
      <c r="J301" s="628">
        <f>IF(ISNUMBER('STable 2.1'!M24),'STable 2.1'!M24,"")</f>
        <v>0</v>
      </c>
      <c r="K301" s="628">
        <f>IF(ISNUMBER('STable 2.1'!R24),'STable 2.1'!R24,"")</f>
        <v>0</v>
      </c>
    </row>
    <row r="302" spans="1:11" x14ac:dyDescent="0.2">
      <c r="A302" s="358" t="str">
        <f>B302&amp;"_"&amp;C302&amp;"_"&amp;D302</f>
        <v>0996_T2.1_General Government (Euro)</v>
      </c>
      <c r="B302" s="363" t="s">
        <v>3824</v>
      </c>
      <c r="C302" s="370" t="s">
        <v>2828</v>
      </c>
      <c r="D302" s="331" t="s">
        <v>4267</v>
      </c>
      <c r="E302" s="463">
        <f t="shared" si="13"/>
        <v>0</v>
      </c>
      <c r="F302" s="311" t="s">
        <v>1206</v>
      </c>
      <c r="G302">
        <f t="shared" si="14"/>
        <v>6</v>
      </c>
      <c r="H302" s="628">
        <f>IF(ISNUMBER('STable 2.1'!D8),'STable 2.1'!D8,"")</f>
        <v>0</v>
      </c>
      <c r="I302" s="628">
        <f>IF(ISNUMBER('STable 2.1'!I8),'STable 2.1'!I8,"")</f>
        <v>0</v>
      </c>
      <c r="J302" s="628">
        <f>IF(ISNUMBER('STable 2.1'!N8),'STable 2.1'!N8,"")</f>
        <v>0</v>
      </c>
      <c r="K302" s="628">
        <f>IF(ISNUMBER('STable 2.1'!S8),'STable 2.1'!S8,"")</f>
        <v>0</v>
      </c>
    </row>
    <row r="303" spans="1:11" x14ac:dyDescent="0.2">
      <c r="A303" s="358" t="str">
        <f>B303&amp;"_"&amp;C303&amp;"_"&amp;".. "&amp;D303</f>
        <v>0997_T2.1_.. Short-term 4/ (Euro)</v>
      </c>
      <c r="B303" s="363" t="s">
        <v>3825</v>
      </c>
      <c r="C303" s="370" t="s">
        <v>2828</v>
      </c>
      <c r="D303" s="332" t="s">
        <v>4268</v>
      </c>
      <c r="E303" s="463">
        <f t="shared" si="13"/>
        <v>0</v>
      </c>
      <c r="F303" s="311" t="s">
        <v>1207</v>
      </c>
      <c r="G303">
        <f t="shared" si="14"/>
        <v>6</v>
      </c>
      <c r="H303" s="628" t="str">
        <f>IF(ISNUMBER('STable 2.1'!D9),'STable 2.1'!D9,"")</f>
        <v/>
      </c>
      <c r="I303" s="628" t="str">
        <f>IF(ISNUMBER('STable 2.1'!I9),'STable 2.1'!I9,"")</f>
        <v/>
      </c>
      <c r="J303" s="628" t="str">
        <f>IF(ISNUMBER('STable 2.1'!N9),'STable 2.1'!N9,"")</f>
        <v/>
      </c>
      <c r="K303" s="628" t="str">
        <f>IF(ISNUMBER('STable 2.1'!S9),'STable 2.1'!S9,"")</f>
        <v/>
      </c>
    </row>
    <row r="304" spans="1:11" x14ac:dyDescent="0.2">
      <c r="A304" s="358" t="str">
        <f>B304&amp;"_"&amp;C304&amp;"_"&amp;".. "&amp;D304</f>
        <v>0998_T2.1_.. Long-term 5/ (Euro)</v>
      </c>
      <c r="B304" s="363" t="s">
        <v>3826</v>
      </c>
      <c r="C304" s="370" t="s">
        <v>2828</v>
      </c>
      <c r="D304" s="332" t="s">
        <v>4269</v>
      </c>
      <c r="E304" s="463">
        <f t="shared" si="13"/>
        <v>0</v>
      </c>
      <c r="F304" s="311" t="s">
        <v>1208</v>
      </c>
      <c r="G304">
        <f t="shared" si="14"/>
        <v>6</v>
      </c>
      <c r="H304" s="628" t="str">
        <f>IF(ISNUMBER('STable 2.1'!D10),'STable 2.1'!D10,"")</f>
        <v/>
      </c>
      <c r="I304" s="628" t="str">
        <f>IF(ISNUMBER('STable 2.1'!I10),'STable 2.1'!I10,"")</f>
        <v/>
      </c>
      <c r="J304" s="628" t="str">
        <f>IF(ISNUMBER('STable 2.1'!N10),'STable 2.1'!N10,"")</f>
        <v/>
      </c>
      <c r="K304" s="628" t="str">
        <f>IF(ISNUMBER('STable 2.1'!S10),'STable 2.1'!S10,"")</f>
        <v/>
      </c>
    </row>
    <row r="305" spans="1:11" x14ac:dyDescent="0.2">
      <c r="A305" s="358" t="str">
        <f>B305&amp;"_"&amp;C305&amp;"_"&amp;D305</f>
        <v>0999_T2.1_Central Bank (Euro)</v>
      </c>
      <c r="B305" s="363" t="s">
        <v>3827</v>
      </c>
      <c r="C305" s="370" t="s">
        <v>2828</v>
      </c>
      <c r="D305" s="333" t="s">
        <v>1257</v>
      </c>
      <c r="E305" s="463">
        <f t="shared" si="13"/>
        <v>0</v>
      </c>
      <c r="F305" s="311" t="s">
        <v>1209</v>
      </c>
      <c r="G305">
        <f t="shared" si="14"/>
        <v>6</v>
      </c>
      <c r="H305" s="628">
        <f>IF(ISNUMBER('STable 2.1'!D11),'STable 2.1'!D11,"")</f>
        <v>0</v>
      </c>
      <c r="I305" s="628">
        <f>IF(ISNUMBER('STable 2.1'!I11),'STable 2.1'!I11,"")</f>
        <v>0</v>
      </c>
      <c r="J305" s="628">
        <f>IF(ISNUMBER('STable 2.1'!N11),'STable 2.1'!N11,"")</f>
        <v>0</v>
      </c>
      <c r="K305" s="628">
        <f>IF(ISNUMBER('STable 2.1'!S11),'STable 2.1'!S11,"")</f>
        <v>0</v>
      </c>
    </row>
    <row r="306" spans="1:11" x14ac:dyDescent="0.2">
      <c r="A306" s="358" t="str">
        <f>B306&amp;"_"&amp;C306&amp;"_"&amp;".. "&amp;D306</f>
        <v>1000_T2.1_.. Short-term (Euro)</v>
      </c>
      <c r="B306" s="363" t="s">
        <v>2023</v>
      </c>
      <c r="C306" s="370" t="s">
        <v>2828</v>
      </c>
      <c r="D306" s="332" t="s">
        <v>4270</v>
      </c>
      <c r="E306" s="463">
        <f t="shared" si="13"/>
        <v>0</v>
      </c>
      <c r="F306" s="311" t="s">
        <v>1210</v>
      </c>
      <c r="G306">
        <f t="shared" si="14"/>
        <v>6</v>
      </c>
      <c r="H306" s="628" t="str">
        <f>IF(ISNUMBER('STable 2.1'!D12),'STable 2.1'!D12,"")</f>
        <v/>
      </c>
      <c r="I306" s="628" t="str">
        <f>IF(ISNUMBER('STable 2.1'!I12),'STable 2.1'!I12,"")</f>
        <v/>
      </c>
      <c r="J306" s="628" t="str">
        <f>IF(ISNUMBER('STable 2.1'!N12),'STable 2.1'!N12,"")</f>
        <v/>
      </c>
      <c r="K306" s="628" t="str">
        <f>IF(ISNUMBER('STable 2.1'!S12),'STable 2.1'!S12,"")</f>
        <v/>
      </c>
    </row>
    <row r="307" spans="1:11" x14ac:dyDescent="0.2">
      <c r="A307" s="358" t="str">
        <f>B307&amp;"_"&amp;C307&amp;"_"&amp;".. "&amp;D307</f>
        <v>1001_T2.1_.. Long-term 5/ (Euro)</v>
      </c>
      <c r="B307" s="363" t="s">
        <v>2024</v>
      </c>
      <c r="C307" s="370" t="s">
        <v>2828</v>
      </c>
      <c r="D307" s="332" t="s">
        <v>4269</v>
      </c>
      <c r="E307" s="463">
        <f t="shared" si="13"/>
        <v>0</v>
      </c>
      <c r="F307" s="311" t="s">
        <v>1211</v>
      </c>
      <c r="G307">
        <f t="shared" si="14"/>
        <v>6</v>
      </c>
      <c r="H307" s="628" t="str">
        <f>IF(ISNUMBER('STable 2.1'!D13),'STable 2.1'!D13,"")</f>
        <v/>
      </c>
      <c r="I307" s="628" t="str">
        <f>IF(ISNUMBER('STable 2.1'!I13),'STable 2.1'!I13,"")</f>
        <v/>
      </c>
      <c r="J307" s="628" t="str">
        <f>IF(ISNUMBER('STable 2.1'!N13),'STable 2.1'!N13,"")</f>
        <v/>
      </c>
      <c r="K307" s="628" t="str">
        <f>IF(ISNUMBER('STable 2.1'!S13),'STable 2.1'!S13,"")</f>
        <v/>
      </c>
    </row>
    <row r="308" spans="1:11" x14ac:dyDescent="0.2">
      <c r="A308" s="358" t="str">
        <f>B308&amp;"_"&amp;C308&amp;"_"&amp;D308</f>
        <v>1002_T2.1_Deposit-Taking Corporations, except the Central Bank (Euro)</v>
      </c>
      <c r="B308" s="363" t="s">
        <v>2025</v>
      </c>
      <c r="C308" s="370" t="s">
        <v>2828</v>
      </c>
      <c r="D308" s="334" t="s">
        <v>1258</v>
      </c>
      <c r="E308" s="463">
        <f t="shared" si="13"/>
        <v>0</v>
      </c>
      <c r="F308" s="311" t="s">
        <v>1212</v>
      </c>
      <c r="G308">
        <f t="shared" si="14"/>
        <v>6</v>
      </c>
      <c r="H308" s="628">
        <f>IF(ISNUMBER('STable 2.1'!D14),'STable 2.1'!D14,"")</f>
        <v>0</v>
      </c>
      <c r="I308" s="628">
        <f>IF(ISNUMBER('STable 2.1'!I14),'STable 2.1'!I14,"")</f>
        <v>0</v>
      </c>
      <c r="J308" s="628">
        <f>IF(ISNUMBER('STable 2.1'!N14),'STable 2.1'!N14,"")</f>
        <v>0</v>
      </c>
      <c r="K308" s="628">
        <f>IF(ISNUMBER('STable 2.1'!S14),'STable 2.1'!S14,"")</f>
        <v>0</v>
      </c>
    </row>
    <row r="309" spans="1:11" x14ac:dyDescent="0.2">
      <c r="A309" s="358" t="str">
        <f>B309&amp;"_"&amp;C309&amp;"_"&amp;".. "&amp;D309</f>
        <v>1003_T2.1_.. Short-term 4/ (Euro)</v>
      </c>
      <c r="B309" s="363" t="s">
        <v>2026</v>
      </c>
      <c r="C309" s="370" t="s">
        <v>2828</v>
      </c>
      <c r="D309" s="332" t="s">
        <v>4268</v>
      </c>
      <c r="E309" s="463">
        <f t="shared" si="13"/>
        <v>0</v>
      </c>
      <c r="F309" s="311" t="s">
        <v>1213</v>
      </c>
      <c r="G309">
        <f t="shared" si="14"/>
        <v>6</v>
      </c>
      <c r="H309" s="628" t="str">
        <f>IF(ISNUMBER('STable 2.1'!D15),'STable 2.1'!D15,"")</f>
        <v/>
      </c>
      <c r="I309" s="628" t="str">
        <f>IF(ISNUMBER('STable 2.1'!I15),'STable 2.1'!I15,"")</f>
        <v/>
      </c>
      <c r="J309" s="628" t="str">
        <f>IF(ISNUMBER('STable 2.1'!N15),'STable 2.1'!N15,"")</f>
        <v/>
      </c>
      <c r="K309" s="628" t="str">
        <f>IF(ISNUMBER('STable 2.1'!S15),'STable 2.1'!S15,"")</f>
        <v/>
      </c>
    </row>
    <row r="310" spans="1:11" x14ac:dyDescent="0.2">
      <c r="A310" s="358" t="str">
        <f>B310&amp;"_"&amp;C310&amp;"_"&amp;".. "&amp;D310</f>
        <v>1004_T2.1_.. Long-term (Euro)</v>
      </c>
      <c r="B310" s="363" t="s">
        <v>2027</v>
      </c>
      <c r="C310" s="370" t="s">
        <v>2828</v>
      </c>
      <c r="D310" s="332" t="s">
        <v>4271</v>
      </c>
      <c r="E310" s="463">
        <f t="shared" si="13"/>
        <v>0</v>
      </c>
      <c r="F310" s="311" t="s">
        <v>1214</v>
      </c>
      <c r="G310">
        <f t="shared" si="14"/>
        <v>6</v>
      </c>
      <c r="H310" s="628" t="str">
        <f>IF(ISNUMBER('STable 2.1'!D16),'STable 2.1'!D16,"")</f>
        <v/>
      </c>
      <c r="I310" s="628" t="str">
        <f>IF(ISNUMBER('STable 2.1'!I16),'STable 2.1'!I16,"")</f>
        <v/>
      </c>
      <c r="J310" s="628" t="str">
        <f>IF(ISNUMBER('STable 2.1'!N16),'STable 2.1'!N16,"")</f>
        <v/>
      </c>
      <c r="K310" s="628" t="str">
        <f>IF(ISNUMBER('STable 2.1'!S16),'STable 2.1'!S16,"")</f>
        <v/>
      </c>
    </row>
    <row r="311" spans="1:11" x14ac:dyDescent="0.2">
      <c r="A311" s="358" t="str">
        <f>B311&amp;"_"&amp;C311&amp;"_"&amp;D311</f>
        <v>1005_T2.1_Other Sectors (Euro)</v>
      </c>
      <c r="B311" s="363" t="s">
        <v>2028</v>
      </c>
      <c r="C311" s="370" t="s">
        <v>2828</v>
      </c>
      <c r="D311" s="333" t="s">
        <v>4272</v>
      </c>
      <c r="E311" s="463">
        <f t="shared" si="13"/>
        <v>0</v>
      </c>
      <c r="F311" s="311" t="s">
        <v>1215</v>
      </c>
      <c r="G311">
        <f t="shared" si="14"/>
        <v>6</v>
      </c>
      <c r="H311" s="628">
        <f>IF(ISNUMBER('STable 2.1'!D17),'STable 2.1'!D17,"")</f>
        <v>0</v>
      </c>
      <c r="I311" s="628">
        <f>IF(ISNUMBER('STable 2.1'!I17),'STable 2.1'!I17,"")</f>
        <v>0</v>
      </c>
      <c r="J311" s="628">
        <f>IF(ISNUMBER('STable 2.1'!N17),'STable 2.1'!N17,"")</f>
        <v>0</v>
      </c>
      <c r="K311" s="628">
        <f>IF(ISNUMBER('STable 2.1'!S17),'STable 2.1'!S17,"")</f>
        <v>0</v>
      </c>
    </row>
    <row r="312" spans="1:11" x14ac:dyDescent="0.2">
      <c r="A312" s="358" t="str">
        <f>B312&amp;"_"&amp;C312&amp;"_"&amp;".. "&amp;D312</f>
        <v>1006_T2.1_.. Short-term 4/ (Euro)</v>
      </c>
      <c r="B312" s="363" t="s">
        <v>2029</v>
      </c>
      <c r="C312" s="370" t="s">
        <v>2828</v>
      </c>
      <c r="D312" s="332" t="s">
        <v>4268</v>
      </c>
      <c r="E312" s="463">
        <f t="shared" si="13"/>
        <v>0</v>
      </c>
      <c r="F312" s="311" t="s">
        <v>1216</v>
      </c>
      <c r="G312">
        <f t="shared" si="14"/>
        <v>6</v>
      </c>
      <c r="H312" s="628" t="str">
        <f>IF(ISNUMBER('STable 2.1'!D18),'STable 2.1'!D18,"")</f>
        <v/>
      </c>
      <c r="I312" s="628" t="str">
        <f>IF(ISNUMBER('STable 2.1'!I18),'STable 2.1'!I18,"")</f>
        <v/>
      </c>
      <c r="J312" s="628" t="str">
        <f>IF(ISNUMBER('STable 2.1'!N18),'STable 2.1'!N18,"")</f>
        <v/>
      </c>
      <c r="K312" s="628" t="str">
        <f>IF(ISNUMBER('STable 2.1'!S18),'STable 2.1'!S18,"")</f>
        <v/>
      </c>
    </row>
    <row r="313" spans="1:11" x14ac:dyDescent="0.2">
      <c r="A313" s="358" t="str">
        <f>B313&amp;"_"&amp;C313&amp;"_"&amp;".. "&amp;D313</f>
        <v>1007_T2.1_.. Long-term (Euro)</v>
      </c>
      <c r="B313" s="363" t="s">
        <v>2030</v>
      </c>
      <c r="C313" s="370" t="s">
        <v>2828</v>
      </c>
      <c r="D313" s="332" t="s">
        <v>4271</v>
      </c>
      <c r="E313" s="463">
        <f t="shared" si="13"/>
        <v>0</v>
      </c>
      <c r="F313" s="311" t="s">
        <v>1217</v>
      </c>
      <c r="G313">
        <f t="shared" si="14"/>
        <v>6</v>
      </c>
      <c r="H313" s="628" t="str">
        <f>IF(ISNUMBER('STable 2.1'!D19),'STable 2.1'!D19,"")</f>
        <v/>
      </c>
      <c r="I313" s="628" t="str">
        <f>IF(ISNUMBER('STable 2.1'!I19),'STable 2.1'!I19,"")</f>
        <v/>
      </c>
      <c r="J313" s="628" t="str">
        <f>IF(ISNUMBER('STable 2.1'!N19),'STable 2.1'!N19,"")</f>
        <v/>
      </c>
      <c r="K313" s="628" t="str">
        <f>IF(ISNUMBER('STable 2.1'!S19),'STable 2.1'!S19,"")</f>
        <v/>
      </c>
    </row>
    <row r="314" spans="1:11" x14ac:dyDescent="0.2">
      <c r="A314" s="358" t="str">
        <f>B314&amp;"_"&amp;C314&amp;"_"&amp;D314</f>
        <v>1008_T2.1_Direct Investment: Intercompany Lending  (Euro)</v>
      </c>
      <c r="B314" s="363" t="s">
        <v>2031</v>
      </c>
      <c r="C314" s="370" t="s">
        <v>2828</v>
      </c>
      <c r="D314" s="333" t="s">
        <v>4273</v>
      </c>
      <c r="E314" s="463">
        <f t="shared" si="13"/>
        <v>0</v>
      </c>
      <c r="F314" s="311" t="s">
        <v>1218</v>
      </c>
      <c r="G314">
        <f t="shared" si="14"/>
        <v>6</v>
      </c>
      <c r="H314" s="628">
        <f>IF(ISNUMBER('STable 2.1'!D20),'STable 2.1'!D20,"")</f>
        <v>0</v>
      </c>
      <c r="I314" s="628">
        <f>IF(ISNUMBER('STable 2.1'!I20),'STable 2.1'!I20,"")</f>
        <v>0</v>
      </c>
      <c r="J314" s="628">
        <f>IF(ISNUMBER('STable 2.1'!N20),'STable 2.1'!N20,"")</f>
        <v>0</v>
      </c>
      <c r="K314" s="628">
        <f>IF(ISNUMBER('STable 2.1'!S20),'STable 2.1'!S20,"")</f>
        <v>0</v>
      </c>
    </row>
    <row r="315" spans="1:11" x14ac:dyDescent="0.2">
      <c r="A315" s="358" t="str">
        <f>B315&amp;"_"&amp;C315&amp;"_"&amp;".. "&amp;D315</f>
        <v>1009_T2.1_.. Debt liabilities of direct investment enterprises to direct investors (Euro)</v>
      </c>
      <c r="B315" s="363" t="s">
        <v>2032</v>
      </c>
      <c r="C315" s="370" t="s">
        <v>2828</v>
      </c>
      <c r="D315" s="335" t="s">
        <v>4274</v>
      </c>
      <c r="E315" s="463">
        <f t="shared" si="13"/>
        <v>0</v>
      </c>
      <c r="F315" s="311" t="s">
        <v>1219</v>
      </c>
      <c r="G315">
        <f t="shared" si="14"/>
        <v>6</v>
      </c>
      <c r="H315" s="628" t="str">
        <f>IF(ISNUMBER('STable 2.1'!D21),'STable 2.1'!D21,"")</f>
        <v/>
      </c>
      <c r="I315" s="628" t="str">
        <f>IF(ISNUMBER('STable 2.1'!I21),'STable 2.1'!I21,"")</f>
        <v/>
      </c>
      <c r="J315" s="628" t="str">
        <f>IF(ISNUMBER('STable 2.1'!N21),'STable 2.1'!N21,"")</f>
        <v/>
      </c>
      <c r="K315" s="628" t="str">
        <f>IF(ISNUMBER('STable 2.1'!S21),'STable 2.1'!S21,"")</f>
        <v/>
      </c>
    </row>
    <row r="316" spans="1:11" x14ac:dyDescent="0.2">
      <c r="A316" s="358" t="str">
        <f>B316&amp;"_"&amp;C316&amp;"_"&amp;".. "&amp;D316</f>
        <v>1010_T2.1_.. Debt liabilities of direct investors to direct investment enterprises  (Euro)</v>
      </c>
      <c r="B316" s="363" t="s">
        <v>2033</v>
      </c>
      <c r="C316" s="370" t="s">
        <v>2828</v>
      </c>
      <c r="D316" s="335" t="s">
        <v>4275</v>
      </c>
      <c r="E316" s="463">
        <f t="shared" si="13"/>
        <v>0</v>
      </c>
      <c r="F316" s="311" t="s">
        <v>1220</v>
      </c>
      <c r="G316">
        <f t="shared" si="14"/>
        <v>6</v>
      </c>
      <c r="H316" s="628" t="str">
        <f>IF(ISNUMBER('STable 2.1'!D22),'STable 2.1'!D22,"")</f>
        <v/>
      </c>
      <c r="I316" s="628" t="str">
        <f>IF(ISNUMBER('STable 2.1'!I22),'STable 2.1'!I22,"")</f>
        <v/>
      </c>
      <c r="J316" s="628" t="str">
        <f>IF(ISNUMBER('STable 2.1'!N22),'STable 2.1'!N22,"")</f>
        <v/>
      </c>
      <c r="K316" s="628" t="str">
        <f>IF(ISNUMBER('STable 2.1'!S22),'STable 2.1'!S22,"")</f>
        <v/>
      </c>
    </row>
    <row r="317" spans="1:11" x14ac:dyDescent="0.2">
      <c r="A317" s="358" t="str">
        <f>B317&amp;"_"&amp;C317&amp;"_"&amp;".. "&amp;D317</f>
        <v>1011_T2.1_.. Debt liabilities between fellow enterprises (Euro)</v>
      </c>
      <c r="B317" s="363" t="s">
        <v>2034</v>
      </c>
      <c r="C317" s="370" t="s">
        <v>2828</v>
      </c>
      <c r="D317" s="335" t="s">
        <v>1259</v>
      </c>
      <c r="E317" s="463">
        <f t="shared" si="13"/>
        <v>0</v>
      </c>
      <c r="F317" s="311" t="s">
        <v>1221</v>
      </c>
      <c r="G317">
        <f t="shared" si="14"/>
        <v>6</v>
      </c>
      <c r="H317" s="628" t="str">
        <f>IF(ISNUMBER('STable 2.1'!D23),'STable 2.1'!D23,"")</f>
        <v/>
      </c>
      <c r="I317" s="628" t="str">
        <f>IF(ISNUMBER('STable 2.1'!I23),'STable 2.1'!I23,"")</f>
        <v/>
      </c>
      <c r="J317" s="628" t="str">
        <f>IF(ISNUMBER('STable 2.1'!N23),'STable 2.1'!N23,"")</f>
        <v/>
      </c>
      <c r="K317" s="628" t="str">
        <f>IF(ISNUMBER('STable 2.1'!S23),'STable 2.1'!S23,"")</f>
        <v/>
      </c>
    </row>
    <row r="318" spans="1:11" x14ac:dyDescent="0.2">
      <c r="A318" s="358" t="str">
        <f>B318&amp;"_"&amp;C318&amp;"_"&amp;D318</f>
        <v>1012_T2.1_Gross External Foreign Currency and Foreign-Currency-Linked Debt Position  (Euro)</v>
      </c>
      <c r="B318" s="363" t="s">
        <v>2035</v>
      </c>
      <c r="C318" s="370" t="s">
        <v>2828</v>
      </c>
      <c r="D318" s="331" t="s">
        <v>4276</v>
      </c>
      <c r="E318" s="463">
        <f t="shared" si="13"/>
        <v>0</v>
      </c>
      <c r="F318" s="311" t="s">
        <v>1222</v>
      </c>
      <c r="G318">
        <f t="shared" si="14"/>
        <v>6</v>
      </c>
      <c r="H318" s="628">
        <f>IF(ISNUMBER('STable 2.1'!D24),'STable 2.1'!D24,"")</f>
        <v>0</v>
      </c>
      <c r="I318" s="628">
        <f>IF(ISNUMBER('STable 2.1'!I24),'STable 2.1'!I24,"")</f>
        <v>0</v>
      </c>
      <c r="J318" s="628">
        <f>IF(ISNUMBER('STable 2.1'!N24),'STable 2.1'!N24,"")</f>
        <v>0</v>
      </c>
      <c r="K318" s="628">
        <f>IF(ISNUMBER('STable 2.1'!S24),'STable 2.1'!S24,"")</f>
        <v>0</v>
      </c>
    </row>
    <row r="319" spans="1:11" x14ac:dyDescent="0.2">
      <c r="A319" s="358" t="str">
        <f>B319&amp;"_"&amp;C319&amp;"_"&amp;D319</f>
        <v>1013_T2.1_General Government (Yen)</v>
      </c>
      <c r="B319" s="363" t="s">
        <v>2036</v>
      </c>
      <c r="C319" s="370" t="s">
        <v>2828</v>
      </c>
      <c r="D319" s="331" t="s">
        <v>4277</v>
      </c>
      <c r="E319" s="463">
        <f t="shared" si="13"/>
        <v>0</v>
      </c>
      <c r="F319" s="311" t="s">
        <v>1223</v>
      </c>
      <c r="G319">
        <f t="shared" si="14"/>
        <v>6</v>
      </c>
      <c r="H319" s="628">
        <f>IF(ISNUMBER('STable 2.1'!E8),'STable 2.1'!E8,"")</f>
        <v>0</v>
      </c>
      <c r="I319" s="628">
        <f>IF(ISNUMBER('STable 2.1'!J8),'STable 2.1'!J8,"")</f>
        <v>0</v>
      </c>
      <c r="J319" s="628">
        <f>IF(ISNUMBER('STable 2.1'!O8),'STable 2.1'!O8,"")</f>
        <v>0</v>
      </c>
      <c r="K319" s="628">
        <f>IF(ISNUMBER('STable 2.1'!T8),'STable 2.1'!T8,"")</f>
        <v>0</v>
      </c>
    </row>
    <row r="320" spans="1:11" x14ac:dyDescent="0.2">
      <c r="A320" s="358" t="str">
        <f>B320&amp;"_"&amp;C320&amp;"_"&amp;".. "&amp;D320</f>
        <v>1014_T2.1_.. Short-term 4/ (Yen)</v>
      </c>
      <c r="B320" s="363" t="s">
        <v>2037</v>
      </c>
      <c r="C320" s="370" t="s">
        <v>2828</v>
      </c>
      <c r="D320" s="332" t="s">
        <v>4278</v>
      </c>
      <c r="E320" s="463">
        <f t="shared" si="13"/>
        <v>0</v>
      </c>
      <c r="F320" s="311" t="s">
        <v>1224</v>
      </c>
      <c r="G320">
        <f t="shared" si="14"/>
        <v>6</v>
      </c>
      <c r="H320" s="628" t="str">
        <f>IF(ISNUMBER('STable 2.1'!E9),'STable 2.1'!E9,"")</f>
        <v/>
      </c>
      <c r="I320" s="628" t="str">
        <f>IF(ISNUMBER('STable 2.1'!J9),'STable 2.1'!J9,"")</f>
        <v/>
      </c>
      <c r="J320" s="628" t="str">
        <f>IF(ISNUMBER('STable 2.1'!O9),'STable 2.1'!O9,"")</f>
        <v/>
      </c>
      <c r="K320" s="628" t="str">
        <f>IF(ISNUMBER('STable 2.1'!T9),'STable 2.1'!T9,"")</f>
        <v/>
      </c>
    </row>
    <row r="321" spans="1:11" x14ac:dyDescent="0.2">
      <c r="A321" s="358" t="str">
        <f>B321&amp;"_"&amp;C321&amp;"_"&amp;".. "&amp;D321</f>
        <v>1015_T2.1_.. Long-term 5/ (Yen)</v>
      </c>
      <c r="B321" s="363" t="s">
        <v>2038</v>
      </c>
      <c r="C321" s="370" t="s">
        <v>2828</v>
      </c>
      <c r="D321" s="332" t="s">
        <v>4279</v>
      </c>
      <c r="E321" s="463">
        <f t="shared" si="13"/>
        <v>0</v>
      </c>
      <c r="F321" s="311" t="s">
        <v>1225</v>
      </c>
      <c r="G321">
        <f t="shared" si="14"/>
        <v>6</v>
      </c>
      <c r="H321" s="628" t="str">
        <f>IF(ISNUMBER('STable 2.1'!E10),'STable 2.1'!E10,"")</f>
        <v/>
      </c>
      <c r="I321" s="628" t="str">
        <f>IF(ISNUMBER('STable 2.1'!J10),'STable 2.1'!J10,"")</f>
        <v/>
      </c>
      <c r="J321" s="628" t="str">
        <f>IF(ISNUMBER('STable 2.1'!O10),'STable 2.1'!O10,"")</f>
        <v/>
      </c>
      <c r="K321" s="628" t="str">
        <f>IF(ISNUMBER('STable 2.1'!T10),'STable 2.1'!T10,"")</f>
        <v/>
      </c>
    </row>
    <row r="322" spans="1:11" x14ac:dyDescent="0.2">
      <c r="A322" s="358" t="str">
        <f>B322&amp;"_"&amp;C322&amp;"_"&amp;D322</f>
        <v>1016_T2.1_Central Bank (Yen)</v>
      </c>
      <c r="B322" s="363" t="s">
        <v>2039</v>
      </c>
      <c r="C322" s="370" t="s">
        <v>2828</v>
      </c>
      <c r="D322" s="333" t="s">
        <v>1260</v>
      </c>
      <c r="E322" s="463">
        <f t="shared" si="13"/>
        <v>0</v>
      </c>
      <c r="F322" s="311" t="s">
        <v>1226</v>
      </c>
      <c r="G322">
        <f t="shared" si="14"/>
        <v>6</v>
      </c>
      <c r="H322" s="628">
        <f>IF(ISNUMBER('STable 2.1'!E11),'STable 2.1'!E11,"")</f>
        <v>0</v>
      </c>
      <c r="I322" s="628">
        <f>IF(ISNUMBER('STable 2.1'!J11),'STable 2.1'!J11,"")</f>
        <v>0</v>
      </c>
      <c r="J322" s="628">
        <f>IF(ISNUMBER('STable 2.1'!O11),'STable 2.1'!O11,"")</f>
        <v>0</v>
      </c>
      <c r="K322" s="628">
        <f>IF(ISNUMBER('STable 2.1'!T11),'STable 2.1'!T11,"")</f>
        <v>0</v>
      </c>
    </row>
    <row r="323" spans="1:11" x14ac:dyDescent="0.2">
      <c r="A323" s="358" t="str">
        <f>B323&amp;"_"&amp;C323&amp;"_"&amp;".. "&amp;D323</f>
        <v>1017_T2.1_.. Short-term (Yen)</v>
      </c>
      <c r="B323" s="363" t="s">
        <v>2040</v>
      </c>
      <c r="C323" s="370" t="s">
        <v>2828</v>
      </c>
      <c r="D323" s="332" t="s">
        <v>4280</v>
      </c>
      <c r="E323" s="463">
        <f t="shared" si="13"/>
        <v>0</v>
      </c>
      <c r="F323" s="311" t="s">
        <v>1227</v>
      </c>
      <c r="G323">
        <f t="shared" si="14"/>
        <v>6</v>
      </c>
      <c r="H323" s="628" t="str">
        <f>IF(ISNUMBER('STable 2.1'!E12),'STable 2.1'!E12,"")</f>
        <v/>
      </c>
      <c r="I323" s="628" t="str">
        <f>IF(ISNUMBER('STable 2.1'!J12),'STable 2.1'!J12,"")</f>
        <v/>
      </c>
      <c r="J323" s="628" t="str">
        <f>IF(ISNUMBER('STable 2.1'!O12),'STable 2.1'!O12,"")</f>
        <v/>
      </c>
      <c r="K323" s="628" t="str">
        <f>IF(ISNUMBER('STable 2.1'!T12),'STable 2.1'!T12,"")</f>
        <v/>
      </c>
    </row>
    <row r="324" spans="1:11" x14ac:dyDescent="0.2">
      <c r="A324" s="358" t="str">
        <f>B324&amp;"_"&amp;C324&amp;"_"&amp;".. "&amp;D324</f>
        <v>1018_T2.1_.. Long-term 5/ (Yen)</v>
      </c>
      <c r="B324" s="363" t="s">
        <v>2041</v>
      </c>
      <c r="C324" s="370" t="s">
        <v>2828</v>
      </c>
      <c r="D324" s="332" t="s">
        <v>4279</v>
      </c>
      <c r="E324" s="463">
        <f t="shared" si="13"/>
        <v>0</v>
      </c>
      <c r="F324" s="311" t="s">
        <v>1228</v>
      </c>
      <c r="G324">
        <f t="shared" si="14"/>
        <v>6</v>
      </c>
      <c r="H324" s="628" t="str">
        <f>IF(ISNUMBER('STable 2.1'!E13),'STable 2.1'!E13,"")</f>
        <v/>
      </c>
      <c r="I324" s="628" t="str">
        <f>IF(ISNUMBER('STable 2.1'!J13),'STable 2.1'!J13,"")</f>
        <v/>
      </c>
      <c r="J324" s="628" t="str">
        <f>IF(ISNUMBER('STable 2.1'!O13),'STable 2.1'!O13,"")</f>
        <v/>
      </c>
      <c r="K324" s="628" t="str">
        <f>IF(ISNUMBER('STable 2.1'!T13),'STable 2.1'!T13,"")</f>
        <v/>
      </c>
    </row>
    <row r="325" spans="1:11" x14ac:dyDescent="0.2">
      <c r="A325" s="358" t="str">
        <f>B325&amp;"_"&amp;C325&amp;"_"&amp;D325</f>
        <v>1019_T2.1_Deposit-Taking Corporations, except the Central Bank (Yen)</v>
      </c>
      <c r="B325" s="363" t="s">
        <v>2042</v>
      </c>
      <c r="C325" s="370" t="s">
        <v>2828</v>
      </c>
      <c r="D325" s="334" t="s">
        <v>1261</v>
      </c>
      <c r="E325" s="463">
        <f t="shared" ref="E325:E388" si="15">E324</f>
        <v>0</v>
      </c>
      <c r="F325" s="311" t="s">
        <v>1229</v>
      </c>
      <c r="G325">
        <f t="shared" ref="G325:G388" si="16">G324</f>
        <v>6</v>
      </c>
      <c r="H325" s="628">
        <f>IF(ISNUMBER('STable 2.1'!E14),'STable 2.1'!E14,"")</f>
        <v>0</v>
      </c>
      <c r="I325" s="628">
        <f>IF(ISNUMBER('STable 2.1'!J14),'STable 2.1'!J14,"")</f>
        <v>0</v>
      </c>
      <c r="J325" s="628">
        <f>IF(ISNUMBER('STable 2.1'!O14),'STable 2.1'!O14,"")</f>
        <v>0</v>
      </c>
      <c r="K325" s="628">
        <f>IF(ISNUMBER('STable 2.1'!T14),'STable 2.1'!T14,"")</f>
        <v>0</v>
      </c>
    </row>
    <row r="326" spans="1:11" x14ac:dyDescent="0.2">
      <c r="A326" s="358" t="str">
        <f>B326&amp;"_"&amp;C326&amp;"_"&amp;".. "&amp;D326</f>
        <v>1020_T2.1_.. Short-term 4/ (Yen)</v>
      </c>
      <c r="B326" s="363" t="s">
        <v>2043</v>
      </c>
      <c r="C326" s="370" t="s">
        <v>2828</v>
      </c>
      <c r="D326" s="332" t="s">
        <v>4278</v>
      </c>
      <c r="E326" s="463">
        <f t="shared" si="15"/>
        <v>0</v>
      </c>
      <c r="F326" s="311" t="s">
        <v>1230</v>
      </c>
      <c r="G326">
        <f t="shared" si="16"/>
        <v>6</v>
      </c>
      <c r="H326" s="628" t="str">
        <f>IF(ISNUMBER('STable 2.1'!E15),'STable 2.1'!E15,"")</f>
        <v/>
      </c>
      <c r="I326" s="628" t="str">
        <f>IF(ISNUMBER('STable 2.1'!J15),'STable 2.1'!J15,"")</f>
        <v/>
      </c>
      <c r="J326" s="628" t="str">
        <f>IF(ISNUMBER('STable 2.1'!O15),'STable 2.1'!O15,"")</f>
        <v/>
      </c>
      <c r="K326" s="628" t="str">
        <f>IF(ISNUMBER('STable 2.1'!T15),'STable 2.1'!T15,"")</f>
        <v/>
      </c>
    </row>
    <row r="327" spans="1:11" x14ac:dyDescent="0.2">
      <c r="A327" s="358" t="str">
        <f>B327&amp;"_"&amp;C327&amp;"_"&amp;".. "&amp;D327</f>
        <v>1021_T2.1_.. Long-term (Yen)</v>
      </c>
      <c r="B327" s="363" t="s">
        <v>2044</v>
      </c>
      <c r="C327" s="370" t="s">
        <v>2828</v>
      </c>
      <c r="D327" s="332" t="s">
        <v>4281</v>
      </c>
      <c r="E327" s="463">
        <f t="shared" si="15"/>
        <v>0</v>
      </c>
      <c r="F327" s="311" t="s">
        <v>1231</v>
      </c>
      <c r="G327">
        <f t="shared" si="16"/>
        <v>6</v>
      </c>
      <c r="H327" s="628" t="str">
        <f>IF(ISNUMBER('STable 2.1'!E16),'STable 2.1'!E16,"")</f>
        <v/>
      </c>
      <c r="I327" s="628" t="str">
        <f>IF(ISNUMBER('STable 2.1'!J16),'STable 2.1'!J16,"")</f>
        <v/>
      </c>
      <c r="J327" s="628" t="str">
        <f>IF(ISNUMBER('STable 2.1'!O16),'STable 2.1'!O16,"")</f>
        <v/>
      </c>
      <c r="K327" s="628" t="str">
        <f>IF(ISNUMBER('STable 2.1'!T16),'STable 2.1'!T16,"")</f>
        <v/>
      </c>
    </row>
    <row r="328" spans="1:11" x14ac:dyDescent="0.2">
      <c r="A328" s="358" t="str">
        <f>B328&amp;"_"&amp;C328&amp;"_"&amp;D328</f>
        <v>1022_T2.1_Other Sectors (Yen)</v>
      </c>
      <c r="B328" s="363" t="s">
        <v>2045</v>
      </c>
      <c r="C328" s="370" t="s">
        <v>2828</v>
      </c>
      <c r="D328" s="333" t="s">
        <v>4282</v>
      </c>
      <c r="E328" s="463">
        <f t="shared" si="15"/>
        <v>0</v>
      </c>
      <c r="F328" s="311" t="s">
        <v>1232</v>
      </c>
      <c r="G328">
        <f t="shared" si="16"/>
        <v>6</v>
      </c>
      <c r="H328" s="628">
        <f>IF(ISNUMBER('STable 2.1'!E17),'STable 2.1'!E17,"")</f>
        <v>0</v>
      </c>
      <c r="I328" s="628">
        <f>IF(ISNUMBER('STable 2.1'!J17),'STable 2.1'!J17,"")</f>
        <v>0</v>
      </c>
      <c r="J328" s="628">
        <f>IF(ISNUMBER('STable 2.1'!O17),'STable 2.1'!O17,"")</f>
        <v>0</v>
      </c>
      <c r="K328" s="628">
        <f>IF(ISNUMBER('STable 2.1'!T17),'STable 2.1'!T17,"")</f>
        <v>0</v>
      </c>
    </row>
    <row r="329" spans="1:11" x14ac:dyDescent="0.2">
      <c r="A329" s="358" t="str">
        <f>B329&amp;"_"&amp;C329&amp;"_"&amp;".. "&amp;D329</f>
        <v>1023_T2.1_.. Short-term 4/ (Yen)</v>
      </c>
      <c r="B329" s="363" t="s">
        <v>2046</v>
      </c>
      <c r="C329" s="370" t="s">
        <v>2828</v>
      </c>
      <c r="D329" s="332" t="s">
        <v>4278</v>
      </c>
      <c r="E329" s="463">
        <f t="shared" si="15"/>
        <v>0</v>
      </c>
      <c r="F329" s="311" t="s">
        <v>1233</v>
      </c>
      <c r="G329">
        <f t="shared" si="16"/>
        <v>6</v>
      </c>
      <c r="H329" s="628" t="str">
        <f>IF(ISNUMBER('STable 2.1'!E18),'STable 2.1'!E18,"")</f>
        <v/>
      </c>
      <c r="I329" s="628" t="str">
        <f>IF(ISNUMBER('STable 2.1'!J18),'STable 2.1'!J18,"")</f>
        <v/>
      </c>
      <c r="J329" s="628" t="str">
        <f>IF(ISNUMBER('STable 2.1'!O18),'STable 2.1'!O18,"")</f>
        <v/>
      </c>
      <c r="K329" s="628" t="str">
        <f>IF(ISNUMBER('STable 2.1'!T18),'STable 2.1'!T18,"")</f>
        <v/>
      </c>
    </row>
    <row r="330" spans="1:11" x14ac:dyDescent="0.2">
      <c r="A330" s="358" t="str">
        <f>B330&amp;"_"&amp;C330&amp;"_"&amp;".. "&amp;D330</f>
        <v>1024_T2.1_.. Long-term (Yen)</v>
      </c>
      <c r="B330" s="363" t="s">
        <v>2047</v>
      </c>
      <c r="C330" s="370" t="s">
        <v>2828</v>
      </c>
      <c r="D330" s="332" t="s">
        <v>4281</v>
      </c>
      <c r="E330" s="463">
        <f t="shared" si="15"/>
        <v>0</v>
      </c>
      <c r="F330" s="311" t="s">
        <v>1234</v>
      </c>
      <c r="G330">
        <f t="shared" si="16"/>
        <v>6</v>
      </c>
      <c r="H330" s="628" t="str">
        <f>IF(ISNUMBER('STable 2.1'!E19),'STable 2.1'!E19,"")</f>
        <v/>
      </c>
      <c r="I330" s="628" t="str">
        <f>IF(ISNUMBER('STable 2.1'!J19),'STable 2.1'!J19,"")</f>
        <v/>
      </c>
      <c r="J330" s="628" t="str">
        <f>IF(ISNUMBER('STable 2.1'!O19),'STable 2.1'!O19,"")</f>
        <v/>
      </c>
      <c r="K330" s="628" t="str">
        <f>IF(ISNUMBER('STable 2.1'!T19),'STable 2.1'!T19,"")</f>
        <v/>
      </c>
    </row>
    <row r="331" spans="1:11" x14ac:dyDescent="0.2">
      <c r="A331" s="358" t="str">
        <f>B331&amp;"_"&amp;C331&amp;"_"&amp;D331</f>
        <v>1025_T2.1_Direct Investment: Intercompany Lending  (Yen)</v>
      </c>
      <c r="B331" s="363" t="s">
        <v>2048</v>
      </c>
      <c r="C331" s="370" t="s">
        <v>2828</v>
      </c>
      <c r="D331" s="333" t="s">
        <v>4283</v>
      </c>
      <c r="E331" s="463">
        <f t="shared" si="15"/>
        <v>0</v>
      </c>
      <c r="F331" s="311" t="s">
        <v>1235</v>
      </c>
      <c r="G331">
        <f t="shared" si="16"/>
        <v>6</v>
      </c>
      <c r="H331" s="628">
        <f>IF(ISNUMBER('STable 2.1'!E20),'STable 2.1'!E20,"")</f>
        <v>0</v>
      </c>
      <c r="I331" s="628">
        <f>IF(ISNUMBER('STable 2.1'!J20),'STable 2.1'!J20,"")</f>
        <v>0</v>
      </c>
      <c r="J331" s="628">
        <f>IF(ISNUMBER('STable 2.1'!O20),'STable 2.1'!O20,"")</f>
        <v>0</v>
      </c>
      <c r="K331" s="628">
        <f>IF(ISNUMBER('STable 2.1'!T20),'STable 2.1'!T20,"")</f>
        <v>0</v>
      </c>
    </row>
    <row r="332" spans="1:11" x14ac:dyDescent="0.2">
      <c r="A332" s="358" t="str">
        <f>B332&amp;"_"&amp;C332&amp;"_"&amp;".. "&amp;D332</f>
        <v>1026_T2.1_.. Debt liabilities of direct investment enterprises to direct investors (Yen)</v>
      </c>
      <c r="B332" s="363" t="s">
        <v>2049</v>
      </c>
      <c r="C332" s="370" t="s">
        <v>2828</v>
      </c>
      <c r="D332" s="335" t="s">
        <v>4284</v>
      </c>
      <c r="E332" s="463">
        <f t="shared" si="15"/>
        <v>0</v>
      </c>
      <c r="F332" s="311" t="s">
        <v>1236</v>
      </c>
      <c r="G332">
        <f t="shared" si="16"/>
        <v>6</v>
      </c>
      <c r="H332" s="628" t="str">
        <f>IF(ISNUMBER('STable 2.1'!E21),'STable 2.1'!E21,"")</f>
        <v/>
      </c>
      <c r="I332" s="628" t="str">
        <f>IF(ISNUMBER('STable 2.1'!J21),'STable 2.1'!J21,"")</f>
        <v/>
      </c>
      <c r="J332" s="628" t="str">
        <f>IF(ISNUMBER('STable 2.1'!O21),'STable 2.1'!O21,"")</f>
        <v/>
      </c>
      <c r="K332" s="628" t="str">
        <f>IF(ISNUMBER('STable 2.1'!T21),'STable 2.1'!T21,"")</f>
        <v/>
      </c>
    </row>
    <row r="333" spans="1:11" x14ac:dyDescent="0.2">
      <c r="A333" s="358" t="str">
        <f>B333&amp;"_"&amp;C333&amp;"_"&amp;".. "&amp;D333</f>
        <v>1027_T2.1_.. Debt liabilities of direct investors to direct investment enterprises  (Yen)</v>
      </c>
      <c r="B333" s="363" t="s">
        <v>2050</v>
      </c>
      <c r="C333" s="370" t="s">
        <v>2828</v>
      </c>
      <c r="D333" s="335" t="s">
        <v>4285</v>
      </c>
      <c r="E333" s="463">
        <f t="shared" si="15"/>
        <v>0</v>
      </c>
      <c r="F333" s="311" t="s">
        <v>1237</v>
      </c>
      <c r="G333">
        <f t="shared" si="16"/>
        <v>6</v>
      </c>
      <c r="H333" s="628" t="str">
        <f>IF(ISNUMBER('STable 2.1'!E22),'STable 2.1'!E22,"")</f>
        <v/>
      </c>
      <c r="I333" s="628" t="str">
        <f>IF(ISNUMBER('STable 2.1'!J22),'STable 2.1'!J22,"")</f>
        <v/>
      </c>
      <c r="J333" s="628" t="str">
        <f>IF(ISNUMBER('STable 2.1'!O22),'STable 2.1'!O22,"")</f>
        <v/>
      </c>
      <c r="K333" s="628" t="str">
        <f>IF(ISNUMBER('STable 2.1'!T22),'STable 2.1'!T22,"")</f>
        <v/>
      </c>
    </row>
    <row r="334" spans="1:11" x14ac:dyDescent="0.2">
      <c r="A334" s="358" t="str">
        <f>B334&amp;"_"&amp;C334&amp;"_"&amp;".. "&amp;D334</f>
        <v>1028_T2.1_.. Debt liabilities between fellow enterprises (Yen)</v>
      </c>
      <c r="B334" s="363" t="s">
        <v>2051</v>
      </c>
      <c r="C334" s="370" t="s">
        <v>2828</v>
      </c>
      <c r="D334" s="335" t="s">
        <v>1262</v>
      </c>
      <c r="E334" s="463">
        <f t="shared" si="15"/>
        <v>0</v>
      </c>
      <c r="F334" s="311" t="s">
        <v>1238</v>
      </c>
      <c r="G334">
        <f t="shared" si="16"/>
        <v>6</v>
      </c>
      <c r="H334" s="628" t="str">
        <f>IF(ISNUMBER('STable 2.1'!E23),'STable 2.1'!E23,"")</f>
        <v/>
      </c>
      <c r="I334" s="628" t="str">
        <f>IF(ISNUMBER('STable 2.1'!J23),'STable 2.1'!J23,"")</f>
        <v/>
      </c>
      <c r="J334" s="628" t="str">
        <f>IF(ISNUMBER('STable 2.1'!O23),'STable 2.1'!O23,"")</f>
        <v/>
      </c>
      <c r="K334" s="628" t="str">
        <f>IF(ISNUMBER('STable 2.1'!T23),'STable 2.1'!T23,"")</f>
        <v/>
      </c>
    </row>
    <row r="335" spans="1:11" x14ac:dyDescent="0.2">
      <c r="A335" s="358" t="str">
        <f>B335&amp;"_"&amp;C335&amp;"_"&amp;D335</f>
        <v>1029_T2.1_Gross External Foreign Currency and Foreign-Currency-Linked Debt Position  (Yen)</v>
      </c>
      <c r="B335" s="363" t="s">
        <v>2052</v>
      </c>
      <c r="C335" s="370" t="s">
        <v>2828</v>
      </c>
      <c r="D335" s="331" t="s">
        <v>4286</v>
      </c>
      <c r="E335" s="463">
        <f t="shared" si="15"/>
        <v>0</v>
      </c>
      <c r="F335" s="311" t="s">
        <v>1239</v>
      </c>
      <c r="G335">
        <f t="shared" si="16"/>
        <v>6</v>
      </c>
      <c r="H335" s="628">
        <f>IF(ISNUMBER('STable 2.1'!E24),'STable 2.1'!E24,"")</f>
        <v>0</v>
      </c>
      <c r="I335" s="628">
        <f>IF(ISNUMBER('STable 2.1'!J24),'STable 2.1'!J24,"")</f>
        <v>0</v>
      </c>
      <c r="J335" s="628">
        <f>IF(ISNUMBER('STable 2.1'!O24),'STable 2.1'!O24,"")</f>
        <v>0</v>
      </c>
      <c r="K335" s="628">
        <f>IF(ISNUMBER('STable 2.1'!T24),'STable 2.1'!T24,"")</f>
        <v>0</v>
      </c>
    </row>
    <row r="336" spans="1:11" x14ac:dyDescent="0.2">
      <c r="A336" s="358" t="str">
        <f>B336&amp;"_"&amp;C336&amp;"_"&amp;D336</f>
        <v>1030_T2.1_General Government (Other)</v>
      </c>
      <c r="B336" s="363" t="s">
        <v>2053</v>
      </c>
      <c r="C336" s="370" t="s">
        <v>2828</v>
      </c>
      <c r="D336" s="331" t="s">
        <v>4287</v>
      </c>
      <c r="E336" s="463">
        <f t="shared" si="15"/>
        <v>0</v>
      </c>
      <c r="F336" s="311" t="s">
        <v>1240</v>
      </c>
      <c r="G336">
        <f t="shared" si="16"/>
        <v>6</v>
      </c>
      <c r="H336" s="628">
        <f>IF(ISNUMBER('STable 2.1'!F8),'STable 2.1'!F8,"")</f>
        <v>0</v>
      </c>
      <c r="I336" s="628">
        <f>IF(ISNUMBER('STable 2.1'!K8),'STable 2.1'!K8,"")</f>
        <v>0</v>
      </c>
      <c r="J336" s="628">
        <f>IF(ISNUMBER('STable 2.1'!P8),'STable 2.1'!P8,"")</f>
        <v>0</v>
      </c>
      <c r="K336" s="628">
        <f>IF(ISNUMBER('STable 2.1'!U8),'STable 2.1'!U8,"")</f>
        <v>0</v>
      </c>
    </row>
    <row r="337" spans="1:11" x14ac:dyDescent="0.2">
      <c r="A337" s="358" t="str">
        <f>B337&amp;"_"&amp;C337&amp;"_"&amp;".. "&amp;D337</f>
        <v>1031_T2.1_.. Short-term 4/ (Other)</v>
      </c>
      <c r="B337" s="363" t="s">
        <v>2054</v>
      </c>
      <c r="C337" s="370" t="s">
        <v>2828</v>
      </c>
      <c r="D337" s="332" t="s">
        <v>4288</v>
      </c>
      <c r="E337" s="463">
        <f t="shared" si="15"/>
        <v>0</v>
      </c>
      <c r="F337" s="311" t="s">
        <v>1241</v>
      </c>
      <c r="G337">
        <f t="shared" si="16"/>
        <v>6</v>
      </c>
      <c r="H337" s="628" t="str">
        <f>IF(ISNUMBER('STable 2.1'!F9),'STable 2.1'!F9,"")</f>
        <v/>
      </c>
      <c r="I337" s="628" t="str">
        <f>IF(ISNUMBER('STable 2.1'!K9),'STable 2.1'!K9,"")</f>
        <v/>
      </c>
      <c r="J337" s="628" t="str">
        <f>IF(ISNUMBER('STable 2.1'!P9),'STable 2.1'!P9,"")</f>
        <v/>
      </c>
      <c r="K337" s="628" t="str">
        <f>IF(ISNUMBER('STable 2.1'!U9),'STable 2.1'!U9,"")</f>
        <v/>
      </c>
    </row>
    <row r="338" spans="1:11" x14ac:dyDescent="0.2">
      <c r="A338" s="358" t="str">
        <f>B338&amp;"_"&amp;C338&amp;"_"&amp;".. "&amp;D338</f>
        <v>1032_T2.1_.. Long-term 5/ (Other)</v>
      </c>
      <c r="B338" s="363" t="s">
        <v>2055</v>
      </c>
      <c r="C338" s="370" t="s">
        <v>2828</v>
      </c>
      <c r="D338" s="332" t="s">
        <v>4289</v>
      </c>
      <c r="E338" s="463">
        <f t="shared" si="15"/>
        <v>0</v>
      </c>
      <c r="F338" s="311" t="s">
        <v>1242</v>
      </c>
      <c r="G338">
        <f t="shared" si="16"/>
        <v>6</v>
      </c>
      <c r="H338" s="628" t="str">
        <f>IF(ISNUMBER('STable 2.1'!F10),'STable 2.1'!F10,"")</f>
        <v/>
      </c>
      <c r="I338" s="628" t="str">
        <f>IF(ISNUMBER('STable 2.1'!K10),'STable 2.1'!K10,"")</f>
        <v/>
      </c>
      <c r="J338" s="628" t="str">
        <f>IF(ISNUMBER('STable 2.1'!P10),'STable 2.1'!P10,"")</f>
        <v/>
      </c>
      <c r="K338" s="628" t="str">
        <f>IF(ISNUMBER('STable 2.1'!U10),'STable 2.1'!U10,"")</f>
        <v/>
      </c>
    </row>
    <row r="339" spans="1:11" x14ac:dyDescent="0.2">
      <c r="A339" s="358" t="str">
        <f>B339&amp;"_"&amp;C339&amp;"_"&amp;D339</f>
        <v>1033_T2.1_Central Bank (Other)</v>
      </c>
      <c r="B339" s="363" t="s">
        <v>2056</v>
      </c>
      <c r="C339" s="370" t="s">
        <v>2828</v>
      </c>
      <c r="D339" s="333" t="s">
        <v>1263</v>
      </c>
      <c r="E339" s="463">
        <f t="shared" si="15"/>
        <v>0</v>
      </c>
      <c r="F339" s="311" t="s">
        <v>1243</v>
      </c>
      <c r="G339">
        <f t="shared" si="16"/>
        <v>6</v>
      </c>
      <c r="H339" s="628">
        <f>IF(ISNUMBER('STable 2.1'!F11),'STable 2.1'!F11,"")</f>
        <v>0</v>
      </c>
      <c r="I339" s="628">
        <f>IF(ISNUMBER('STable 2.1'!K11),'STable 2.1'!K11,"")</f>
        <v>0</v>
      </c>
      <c r="J339" s="628">
        <f>IF(ISNUMBER('STable 2.1'!P11),'STable 2.1'!P11,"")</f>
        <v>0</v>
      </c>
      <c r="K339" s="628">
        <f>IF(ISNUMBER('STable 2.1'!U11),'STable 2.1'!U11,"")</f>
        <v>0</v>
      </c>
    </row>
    <row r="340" spans="1:11" x14ac:dyDescent="0.2">
      <c r="A340" s="358" t="str">
        <f>B340&amp;"_"&amp;C340&amp;"_"&amp;".. "&amp;D340</f>
        <v>1034_T2.1_.. Short-term (Other)</v>
      </c>
      <c r="B340" s="363" t="s">
        <v>2057</v>
      </c>
      <c r="C340" s="370" t="s">
        <v>2828</v>
      </c>
      <c r="D340" s="332" t="s">
        <v>4290</v>
      </c>
      <c r="E340" s="463">
        <f t="shared" si="15"/>
        <v>0</v>
      </c>
      <c r="F340" s="311" t="s">
        <v>1244</v>
      </c>
      <c r="G340">
        <f t="shared" si="16"/>
        <v>6</v>
      </c>
      <c r="H340" s="628" t="str">
        <f>IF(ISNUMBER('STable 2.1'!F12),'STable 2.1'!F12,"")</f>
        <v/>
      </c>
      <c r="I340" s="628" t="str">
        <f>IF(ISNUMBER('STable 2.1'!K12),'STable 2.1'!K12,"")</f>
        <v/>
      </c>
      <c r="J340" s="628" t="str">
        <f>IF(ISNUMBER('STable 2.1'!P12),'STable 2.1'!P12,"")</f>
        <v/>
      </c>
      <c r="K340" s="628" t="str">
        <f>IF(ISNUMBER('STable 2.1'!U12),'STable 2.1'!U12,"")</f>
        <v/>
      </c>
    </row>
    <row r="341" spans="1:11" x14ac:dyDescent="0.2">
      <c r="A341" s="358" t="str">
        <f>B341&amp;"_"&amp;C341&amp;"_"&amp;".. "&amp;D341</f>
        <v>1035_T2.1_.. Long-term 5/ (Other)</v>
      </c>
      <c r="B341" s="363" t="s">
        <v>2058</v>
      </c>
      <c r="C341" s="370" t="s">
        <v>2828</v>
      </c>
      <c r="D341" s="332" t="s">
        <v>4289</v>
      </c>
      <c r="E341" s="463">
        <f t="shared" si="15"/>
        <v>0</v>
      </c>
      <c r="F341" s="311" t="s">
        <v>1245</v>
      </c>
      <c r="G341">
        <f t="shared" si="16"/>
        <v>6</v>
      </c>
      <c r="H341" s="628" t="str">
        <f>IF(ISNUMBER('STable 2.1'!F13),'STable 2.1'!F13,"")</f>
        <v/>
      </c>
      <c r="I341" s="628" t="str">
        <f>IF(ISNUMBER('STable 2.1'!K13),'STable 2.1'!K13,"")</f>
        <v/>
      </c>
      <c r="J341" s="628" t="str">
        <f>IF(ISNUMBER('STable 2.1'!P13),'STable 2.1'!P13,"")</f>
        <v/>
      </c>
      <c r="K341" s="628" t="str">
        <f>IF(ISNUMBER('STable 2.1'!U13),'STable 2.1'!U13,"")</f>
        <v/>
      </c>
    </row>
    <row r="342" spans="1:11" x14ac:dyDescent="0.2">
      <c r="A342" s="358" t="str">
        <f>B342&amp;"_"&amp;C342&amp;"_"&amp;D342</f>
        <v>1036_T2.1_Deposit-Taking Corporations, except the Central Bank (Other)</v>
      </c>
      <c r="B342" s="363" t="s">
        <v>2059</v>
      </c>
      <c r="C342" s="370" t="s">
        <v>2828</v>
      </c>
      <c r="D342" s="334" t="s">
        <v>1264</v>
      </c>
      <c r="E342" s="463">
        <f t="shared" si="15"/>
        <v>0</v>
      </c>
      <c r="F342" s="311" t="s">
        <v>1246</v>
      </c>
      <c r="G342">
        <f t="shared" si="16"/>
        <v>6</v>
      </c>
      <c r="H342" s="628">
        <f>IF(ISNUMBER('STable 2.1'!F14),'STable 2.1'!F14,"")</f>
        <v>0</v>
      </c>
      <c r="I342" s="628">
        <f>IF(ISNUMBER('STable 2.1'!K14),'STable 2.1'!K14,"")</f>
        <v>0</v>
      </c>
      <c r="J342" s="628">
        <f>IF(ISNUMBER('STable 2.1'!P14),'STable 2.1'!P14,"")</f>
        <v>0</v>
      </c>
      <c r="K342" s="628">
        <f>IF(ISNUMBER('STable 2.1'!U14),'STable 2.1'!U14,"")</f>
        <v>0</v>
      </c>
    </row>
    <row r="343" spans="1:11" x14ac:dyDescent="0.2">
      <c r="A343" s="358" t="str">
        <f>B343&amp;"_"&amp;C343&amp;"_"&amp;".. "&amp;D343</f>
        <v>1037_T2.1_.. Short-term 4/ (Other)</v>
      </c>
      <c r="B343" s="363" t="s">
        <v>2060</v>
      </c>
      <c r="C343" s="370" t="s">
        <v>2828</v>
      </c>
      <c r="D343" s="332" t="s">
        <v>4288</v>
      </c>
      <c r="E343" s="463">
        <f t="shared" si="15"/>
        <v>0</v>
      </c>
      <c r="F343" s="311" t="s">
        <v>1247</v>
      </c>
      <c r="G343">
        <f t="shared" si="16"/>
        <v>6</v>
      </c>
      <c r="H343" s="628" t="str">
        <f>IF(ISNUMBER('STable 2.1'!F15),'STable 2.1'!F15,"")</f>
        <v/>
      </c>
      <c r="I343" s="628" t="str">
        <f>IF(ISNUMBER('STable 2.1'!K15),'STable 2.1'!K15,"")</f>
        <v/>
      </c>
      <c r="J343" s="628" t="str">
        <f>IF(ISNUMBER('STable 2.1'!P15),'STable 2.1'!P15,"")</f>
        <v/>
      </c>
      <c r="K343" s="628" t="str">
        <f>IF(ISNUMBER('STable 2.1'!U15),'STable 2.1'!U15,"")</f>
        <v/>
      </c>
    </row>
    <row r="344" spans="1:11" x14ac:dyDescent="0.2">
      <c r="A344" s="358" t="str">
        <f>B344&amp;"_"&amp;C344&amp;"_"&amp;".. "&amp;D344</f>
        <v>1038_T2.1_.. Long-term (Other)</v>
      </c>
      <c r="B344" s="363" t="s">
        <v>2061</v>
      </c>
      <c r="C344" s="370" t="s">
        <v>2828</v>
      </c>
      <c r="D344" s="332" t="s">
        <v>4291</v>
      </c>
      <c r="E344" s="463">
        <f t="shared" si="15"/>
        <v>0</v>
      </c>
      <c r="F344" s="311" t="s">
        <v>1248</v>
      </c>
      <c r="G344">
        <f t="shared" si="16"/>
        <v>6</v>
      </c>
      <c r="H344" s="628" t="str">
        <f>IF(ISNUMBER('STable 2.1'!F16),'STable 2.1'!F16,"")</f>
        <v/>
      </c>
      <c r="I344" s="628" t="str">
        <f>IF(ISNUMBER('STable 2.1'!K16),'STable 2.1'!K16,"")</f>
        <v/>
      </c>
      <c r="J344" s="628" t="str">
        <f>IF(ISNUMBER('STable 2.1'!P16),'STable 2.1'!P16,"")</f>
        <v/>
      </c>
      <c r="K344" s="628" t="str">
        <f>IF(ISNUMBER('STable 2.1'!U16),'STable 2.1'!U16,"")</f>
        <v/>
      </c>
    </row>
    <row r="345" spans="1:11" x14ac:dyDescent="0.2">
      <c r="A345" s="358" t="str">
        <f>B345&amp;"_"&amp;C345&amp;"_"&amp;D345</f>
        <v>1039_T2.1_Other Sectors (Other)</v>
      </c>
      <c r="B345" s="363" t="s">
        <v>2062</v>
      </c>
      <c r="C345" s="370" t="s">
        <v>2828</v>
      </c>
      <c r="D345" s="333" t="s">
        <v>4292</v>
      </c>
      <c r="E345" s="463">
        <f t="shared" si="15"/>
        <v>0</v>
      </c>
      <c r="F345" s="311" t="s">
        <v>1249</v>
      </c>
      <c r="G345">
        <f t="shared" si="16"/>
        <v>6</v>
      </c>
      <c r="H345" s="628">
        <f>IF(ISNUMBER('STable 2.1'!F17),'STable 2.1'!F17,"")</f>
        <v>0</v>
      </c>
      <c r="I345" s="628">
        <f>IF(ISNUMBER('STable 2.1'!K17),'STable 2.1'!K17,"")</f>
        <v>0</v>
      </c>
      <c r="J345" s="628">
        <f>IF(ISNUMBER('STable 2.1'!P17),'STable 2.1'!P17,"")</f>
        <v>0</v>
      </c>
      <c r="K345" s="628">
        <f>IF(ISNUMBER('STable 2.1'!U17),'STable 2.1'!U17,"")</f>
        <v>0</v>
      </c>
    </row>
    <row r="346" spans="1:11" x14ac:dyDescent="0.2">
      <c r="A346" s="358" t="str">
        <f>B346&amp;"_"&amp;C346&amp;"_"&amp;".. "&amp;D346</f>
        <v>1040_T2.1_.. Short-term 4/ (Other)</v>
      </c>
      <c r="B346" s="363" t="s">
        <v>2063</v>
      </c>
      <c r="C346" s="370" t="s">
        <v>2828</v>
      </c>
      <c r="D346" s="332" t="s">
        <v>4288</v>
      </c>
      <c r="E346" s="463">
        <f t="shared" si="15"/>
        <v>0</v>
      </c>
      <c r="F346" s="311" t="s">
        <v>1250</v>
      </c>
      <c r="G346">
        <f t="shared" si="16"/>
        <v>6</v>
      </c>
      <c r="H346" s="628" t="str">
        <f>IF(ISNUMBER('STable 2.1'!F18),'STable 2.1'!F18,"")</f>
        <v/>
      </c>
      <c r="I346" s="628" t="str">
        <f>IF(ISNUMBER('STable 2.1'!K18),'STable 2.1'!K18,"")</f>
        <v/>
      </c>
      <c r="J346" s="628" t="str">
        <f>IF(ISNUMBER('STable 2.1'!P18),'STable 2.1'!P18,"")</f>
        <v/>
      </c>
      <c r="K346" s="628" t="str">
        <f>IF(ISNUMBER('STable 2.1'!U18),'STable 2.1'!U18,"")</f>
        <v/>
      </c>
    </row>
    <row r="347" spans="1:11" x14ac:dyDescent="0.2">
      <c r="A347" s="358" t="str">
        <f>B347&amp;"_"&amp;C347&amp;"_"&amp;".. "&amp;D347</f>
        <v>1041_T2.1_.. Long-term (Other)</v>
      </c>
      <c r="B347" s="363" t="s">
        <v>2064</v>
      </c>
      <c r="C347" s="370" t="s">
        <v>2828</v>
      </c>
      <c r="D347" s="332" t="s">
        <v>4291</v>
      </c>
      <c r="E347" s="463">
        <f t="shared" si="15"/>
        <v>0</v>
      </c>
      <c r="F347" s="311" t="s">
        <v>1251</v>
      </c>
      <c r="G347">
        <f t="shared" si="16"/>
        <v>6</v>
      </c>
      <c r="H347" s="628" t="str">
        <f>IF(ISNUMBER('STable 2.1'!F19),'STable 2.1'!F19,"")</f>
        <v/>
      </c>
      <c r="I347" s="628" t="str">
        <f>IF(ISNUMBER('STable 2.1'!K19),'STable 2.1'!K19,"")</f>
        <v/>
      </c>
      <c r="J347" s="628" t="str">
        <f>IF(ISNUMBER('STable 2.1'!P19),'STable 2.1'!P19,"")</f>
        <v/>
      </c>
      <c r="K347" s="628" t="str">
        <f>IF(ISNUMBER('STable 2.1'!U19),'STable 2.1'!U19,"")</f>
        <v/>
      </c>
    </row>
    <row r="348" spans="1:11" x14ac:dyDescent="0.2">
      <c r="A348" s="358" t="str">
        <f>B348&amp;"_"&amp;C348&amp;"_"&amp;D348</f>
        <v>1042_T2.1_Direct Investment: Intercompany Lending  (Other)</v>
      </c>
      <c r="B348" s="363" t="s">
        <v>2065</v>
      </c>
      <c r="C348" s="370" t="s">
        <v>2828</v>
      </c>
      <c r="D348" s="333" t="s">
        <v>4293</v>
      </c>
      <c r="E348" s="463">
        <f t="shared" si="15"/>
        <v>0</v>
      </c>
      <c r="F348" s="311" t="s">
        <v>1252</v>
      </c>
      <c r="G348">
        <f t="shared" si="16"/>
        <v>6</v>
      </c>
      <c r="H348" s="628">
        <f>IF(ISNUMBER('STable 2.1'!F20),'STable 2.1'!F20,"")</f>
        <v>0</v>
      </c>
      <c r="I348" s="628">
        <f>IF(ISNUMBER('STable 2.1'!K20),'STable 2.1'!K20,"")</f>
        <v>0</v>
      </c>
      <c r="J348" s="628">
        <f>IF(ISNUMBER('STable 2.1'!P20),'STable 2.1'!P20,"")</f>
        <v>0</v>
      </c>
      <c r="K348" s="628">
        <f>IF(ISNUMBER('STable 2.1'!U20),'STable 2.1'!U20,"")</f>
        <v>0</v>
      </c>
    </row>
    <row r="349" spans="1:11" x14ac:dyDescent="0.2">
      <c r="A349" s="358" t="str">
        <f>B349&amp;"_"&amp;C349&amp;"_"&amp;".. "&amp;D349</f>
        <v>1043_T2.1_.. Debt liabilities of direct investment enterprises to direct investors (Other)</v>
      </c>
      <c r="B349" s="363" t="s">
        <v>2066</v>
      </c>
      <c r="C349" s="370" t="s">
        <v>2828</v>
      </c>
      <c r="D349" s="335" t="s">
        <v>4294</v>
      </c>
      <c r="E349" s="463">
        <f t="shared" si="15"/>
        <v>0</v>
      </c>
      <c r="F349" s="311" t="s">
        <v>1253</v>
      </c>
      <c r="G349">
        <f t="shared" si="16"/>
        <v>6</v>
      </c>
      <c r="H349" s="628" t="str">
        <f>IF(ISNUMBER('STable 2.1'!F21),'STable 2.1'!F21,"")</f>
        <v/>
      </c>
      <c r="I349" s="628" t="str">
        <f>IF(ISNUMBER('STable 2.1'!K21),'STable 2.1'!K21,"")</f>
        <v/>
      </c>
      <c r="J349" s="628" t="str">
        <f>IF(ISNUMBER('STable 2.1'!P21),'STable 2.1'!P21,"")</f>
        <v/>
      </c>
      <c r="K349" s="628" t="str">
        <f>IF(ISNUMBER('STable 2.1'!U21),'STable 2.1'!U21,"")</f>
        <v/>
      </c>
    </row>
    <row r="350" spans="1:11" x14ac:dyDescent="0.2">
      <c r="A350" s="358" t="str">
        <f>B350&amp;"_"&amp;C350&amp;"_"&amp;".. "&amp;D350</f>
        <v>1044_T2.1_.. Debt liabilities of direct investors to direct investment enterprises  (Other)</v>
      </c>
      <c r="B350" s="363" t="s">
        <v>2067</v>
      </c>
      <c r="C350" s="370" t="s">
        <v>2828</v>
      </c>
      <c r="D350" s="335" t="s">
        <v>4295</v>
      </c>
      <c r="E350" s="463">
        <f t="shared" si="15"/>
        <v>0</v>
      </c>
      <c r="F350" s="311" t="s">
        <v>1254</v>
      </c>
      <c r="G350">
        <f t="shared" si="16"/>
        <v>6</v>
      </c>
      <c r="H350" s="628" t="str">
        <f>IF(ISNUMBER('STable 2.1'!F22),'STable 2.1'!F22,"")</f>
        <v/>
      </c>
      <c r="I350" s="628" t="str">
        <f>IF(ISNUMBER('STable 2.1'!K22),'STable 2.1'!K22,"")</f>
        <v/>
      </c>
      <c r="J350" s="628" t="str">
        <f>IF(ISNUMBER('STable 2.1'!P22),'STable 2.1'!P22,"")</f>
        <v/>
      </c>
      <c r="K350" s="628" t="str">
        <f>IF(ISNUMBER('STable 2.1'!U22),'STable 2.1'!U22,"")</f>
        <v/>
      </c>
    </row>
    <row r="351" spans="1:11" x14ac:dyDescent="0.2">
      <c r="A351" s="358" t="str">
        <f>B351&amp;"_"&amp;C351&amp;"_"&amp;".. "&amp;D351</f>
        <v>1045_T2.1_.. Debt liabilities between fellow enterprises (Other)</v>
      </c>
      <c r="B351" s="363" t="s">
        <v>2068</v>
      </c>
      <c r="C351" s="370" t="s">
        <v>2828</v>
      </c>
      <c r="D351" s="335" t="s">
        <v>1265</v>
      </c>
      <c r="E351" s="463">
        <f t="shared" si="15"/>
        <v>0</v>
      </c>
      <c r="F351" s="311" t="s">
        <v>1255</v>
      </c>
      <c r="G351">
        <f t="shared" si="16"/>
        <v>6</v>
      </c>
      <c r="H351" s="628" t="str">
        <f>IF(ISNUMBER('STable 2.1'!F23),'STable 2.1'!F23,"")</f>
        <v/>
      </c>
      <c r="I351" s="628" t="str">
        <f>IF(ISNUMBER('STable 2.1'!K23),'STable 2.1'!K23,"")</f>
        <v/>
      </c>
      <c r="J351" s="628" t="str">
        <f>IF(ISNUMBER('STable 2.1'!P23),'STable 2.1'!P23,"")</f>
        <v/>
      </c>
      <c r="K351" s="628" t="str">
        <f>IF(ISNUMBER('STable 2.1'!U23),'STable 2.1'!U23,"")</f>
        <v/>
      </c>
    </row>
    <row r="352" spans="1:11" x14ac:dyDescent="0.2">
      <c r="A352" s="382" t="str">
        <f>B352&amp;"_"&amp;C352&amp;"_"&amp;D352</f>
        <v>1046_T2.1_Gross External Foreign Currency and Foreign-Currency-Linked Debt Position  (Other)</v>
      </c>
      <c r="B352" s="383" t="s">
        <v>2069</v>
      </c>
      <c r="C352" s="384" t="s">
        <v>2828</v>
      </c>
      <c r="D352" s="385" t="s">
        <v>4296</v>
      </c>
      <c r="E352" s="463">
        <f t="shared" si="15"/>
        <v>0</v>
      </c>
      <c r="F352" s="315" t="s">
        <v>1256</v>
      </c>
      <c r="G352">
        <f t="shared" si="16"/>
        <v>6</v>
      </c>
      <c r="H352" s="628">
        <f>IF(ISNUMBER('STable 2.1'!F24),'STable 2.1'!F24,"")</f>
        <v>0</v>
      </c>
      <c r="I352" s="628">
        <f>IF(ISNUMBER('STable 2.1'!K24),'STable 2.1'!K24,"")</f>
        <v>0</v>
      </c>
      <c r="J352" s="628">
        <f>IF(ISNUMBER('STable 2.1'!P24),'STable 2.1'!P24,"")</f>
        <v>0</v>
      </c>
      <c r="K352" s="628">
        <f>IF(ISNUMBER('STable 2.1'!U24),'STable 2.1'!U24,"")</f>
        <v>0</v>
      </c>
    </row>
    <row r="353" spans="1:11" x14ac:dyDescent="0.2">
      <c r="A353" s="360" t="str">
        <f>B353&amp;"_"&amp;C353&amp;"_"&amp;D353</f>
        <v>1047_T3.1_General Government</v>
      </c>
      <c r="B353" s="367" t="s">
        <v>2070</v>
      </c>
      <c r="C353" s="377" t="s">
        <v>15</v>
      </c>
      <c r="D353" s="338" t="s">
        <v>27</v>
      </c>
      <c r="E353" s="463">
        <f t="shared" si="15"/>
        <v>0</v>
      </c>
      <c r="F353" s="311" t="s">
        <v>1267</v>
      </c>
      <c r="G353">
        <f t="shared" si="16"/>
        <v>6</v>
      </c>
      <c r="H353" s="628">
        <f>IF(ISNUMBER('STable 3.1'!B6),'STable 3.1'!B6,"")</f>
        <v>0</v>
      </c>
      <c r="I353" s="628">
        <f>IF(ISNUMBER('STable 3.1'!C6),'STable 3.1'!C6,"")</f>
        <v>0</v>
      </c>
      <c r="J353" s="628">
        <f>IF(ISNUMBER('STable 3.1'!D6),'STable 3.1'!D6,"")</f>
        <v>0</v>
      </c>
      <c r="K353" s="628">
        <f>IF(ISNUMBER('STable 3.1'!E6),'STable 3.1'!E6,"")</f>
        <v>0</v>
      </c>
    </row>
    <row r="354" spans="1:11" x14ac:dyDescent="0.2">
      <c r="A354" s="360" t="str">
        <f>B354&amp;"_"&amp;C354&amp;"_"&amp;".. "&amp;D354</f>
        <v>1048_T3.1_.. Short-term debt on an original maturity basis</v>
      </c>
      <c r="B354" s="367" t="s">
        <v>2071</v>
      </c>
      <c r="C354" s="377" t="s">
        <v>15</v>
      </c>
      <c r="D354" s="339" t="s">
        <v>196</v>
      </c>
      <c r="E354" s="463">
        <f t="shared" si="15"/>
        <v>0</v>
      </c>
      <c r="F354" s="311" t="s">
        <v>1268</v>
      </c>
      <c r="G354">
        <f t="shared" si="16"/>
        <v>6</v>
      </c>
      <c r="H354" s="628">
        <f>IF(ISNUMBER('STable 3.1'!B7),'STable 3.1'!B7,"")</f>
        <v>0</v>
      </c>
      <c r="I354" s="628">
        <f>IF(ISNUMBER('STable 3.1'!C7),'STable 3.1'!C7,"")</f>
        <v>0</v>
      </c>
      <c r="J354" s="628">
        <f>IF(ISNUMBER('STable 3.1'!D7),'STable 3.1'!D7,"")</f>
        <v>0</v>
      </c>
      <c r="K354" s="628">
        <f>IF(ISNUMBER('STable 3.1'!E7),'STable 3.1'!E7,"")</f>
        <v>0</v>
      </c>
    </row>
    <row r="355" spans="1:11" x14ac:dyDescent="0.2">
      <c r="A355" s="360" t="str">
        <f>B355&amp;"_"&amp;C355&amp;"_"&amp;".... "&amp;D355</f>
        <v>1049_T3.1_.... Currency and deposits 4/</v>
      </c>
      <c r="B355" s="367" t="s">
        <v>2072</v>
      </c>
      <c r="C355" s="377" t="s">
        <v>15</v>
      </c>
      <c r="D355" s="340" t="s">
        <v>53</v>
      </c>
      <c r="E355" s="463">
        <f t="shared" si="15"/>
        <v>0</v>
      </c>
      <c r="F355" s="311" t="s">
        <v>1269</v>
      </c>
      <c r="G355">
        <f t="shared" si="16"/>
        <v>6</v>
      </c>
      <c r="H355" s="628" t="str">
        <f>IF(ISNUMBER('STable 3.1'!B8),'STable 3.1'!B8,"")</f>
        <v/>
      </c>
      <c r="I355" s="628" t="str">
        <f>IF(ISNUMBER('STable 3.1'!C8),'STable 3.1'!C8,"")</f>
        <v/>
      </c>
      <c r="J355" s="628" t="str">
        <f>IF(ISNUMBER('STable 3.1'!D8),'STable 3.1'!D8,"")</f>
        <v/>
      </c>
      <c r="K355" s="628" t="str">
        <f>IF(ISNUMBER('STable 3.1'!E8),'STable 3.1'!E8,"")</f>
        <v/>
      </c>
    </row>
    <row r="356" spans="1:11" x14ac:dyDescent="0.2">
      <c r="A356" s="360" t="str">
        <f>B356&amp;"_"&amp;C356&amp;"_"&amp;".... "&amp;D356</f>
        <v>1050_T3.1_.... Debt securities</v>
      </c>
      <c r="B356" s="367" t="s">
        <v>2073</v>
      </c>
      <c r="C356" s="377" t="s">
        <v>15</v>
      </c>
      <c r="D356" s="340" t="s">
        <v>37</v>
      </c>
      <c r="E356" s="463">
        <f t="shared" si="15"/>
        <v>0</v>
      </c>
      <c r="F356" s="311" t="s">
        <v>1270</v>
      </c>
      <c r="G356">
        <f t="shared" si="16"/>
        <v>6</v>
      </c>
      <c r="H356" s="628" t="str">
        <f>IF(ISNUMBER('STable 3.1'!B9),'STable 3.1'!B9,"")</f>
        <v/>
      </c>
      <c r="I356" s="628" t="str">
        <f>IF(ISNUMBER('STable 3.1'!C9),'STable 3.1'!C9,"")</f>
        <v/>
      </c>
      <c r="J356" s="628" t="str">
        <f>IF(ISNUMBER('STable 3.1'!D9),'STable 3.1'!D9,"")</f>
        <v/>
      </c>
      <c r="K356" s="628" t="str">
        <f>IF(ISNUMBER('STable 3.1'!E9),'STable 3.1'!E9,"")</f>
        <v/>
      </c>
    </row>
    <row r="357" spans="1:11" x14ac:dyDescent="0.2">
      <c r="A357" s="360" t="str">
        <f>B357&amp;"_"&amp;C357&amp;"_"&amp;".... "&amp;D357</f>
        <v>1051_T3.1_.... Loans</v>
      </c>
      <c r="B357" s="367" t="s">
        <v>2074</v>
      </c>
      <c r="C357" s="377" t="s">
        <v>15</v>
      </c>
      <c r="D357" s="340" t="s">
        <v>2</v>
      </c>
      <c r="E357" s="463">
        <f t="shared" si="15"/>
        <v>0</v>
      </c>
      <c r="F357" s="311" t="s">
        <v>1271</v>
      </c>
      <c r="G357">
        <f t="shared" si="16"/>
        <v>6</v>
      </c>
      <c r="H357" s="628" t="str">
        <f>IF(ISNUMBER('STable 3.1'!B10),'STable 3.1'!B10,"")</f>
        <v/>
      </c>
      <c r="I357" s="628" t="str">
        <f>IF(ISNUMBER('STable 3.1'!C10),'STable 3.1'!C10,"")</f>
        <v/>
      </c>
      <c r="J357" s="628" t="str">
        <f>IF(ISNUMBER('STable 3.1'!D10),'STable 3.1'!D10,"")</f>
        <v/>
      </c>
      <c r="K357" s="628" t="str">
        <f>IF(ISNUMBER('STable 3.1'!E10),'STable 3.1'!E10,"")</f>
        <v/>
      </c>
    </row>
    <row r="358" spans="1:11" x14ac:dyDescent="0.2">
      <c r="A358" s="360" t="str">
        <f>B358&amp;"_"&amp;C358&amp;"_"&amp;".... "&amp;D358</f>
        <v>1052_T3.1_.... Trade credit and advances</v>
      </c>
      <c r="B358" s="367" t="s">
        <v>2075</v>
      </c>
      <c r="C358" s="377" t="s">
        <v>15</v>
      </c>
      <c r="D358" s="340" t="s">
        <v>38</v>
      </c>
      <c r="E358" s="463">
        <f t="shared" si="15"/>
        <v>0</v>
      </c>
      <c r="F358" s="311" t="s">
        <v>1272</v>
      </c>
      <c r="G358">
        <f t="shared" si="16"/>
        <v>6</v>
      </c>
      <c r="H358" s="628" t="str">
        <f>IF(ISNUMBER('STable 3.1'!B11),'STable 3.1'!B11,"")</f>
        <v/>
      </c>
      <c r="I358" s="628" t="str">
        <f>IF(ISNUMBER('STable 3.1'!C11),'STable 3.1'!C11,"")</f>
        <v/>
      </c>
      <c r="J358" s="628" t="str">
        <f>IF(ISNUMBER('STable 3.1'!D11),'STable 3.1'!D11,"")</f>
        <v/>
      </c>
      <c r="K358" s="628" t="str">
        <f>IF(ISNUMBER('STable 3.1'!E11),'STable 3.1'!E11,"")</f>
        <v/>
      </c>
    </row>
    <row r="359" spans="1:11" x14ac:dyDescent="0.2">
      <c r="A359" s="360" t="str">
        <f>B359&amp;"_"&amp;C359&amp;"_"&amp;".... "&amp;D359</f>
        <v>1053_T3.1_.... Other debt liabilities 5/ 6/</v>
      </c>
      <c r="B359" s="367" t="s">
        <v>2076</v>
      </c>
      <c r="C359" s="377" t="s">
        <v>15</v>
      </c>
      <c r="D359" s="340" t="s">
        <v>54</v>
      </c>
      <c r="E359" s="463">
        <f t="shared" si="15"/>
        <v>0</v>
      </c>
      <c r="F359" s="311" t="s">
        <v>1273</v>
      </c>
      <c r="G359">
        <f t="shared" si="16"/>
        <v>6</v>
      </c>
      <c r="H359" s="628" t="str">
        <f>IF(ISNUMBER('STable 3.1'!B12),'STable 3.1'!B12,"")</f>
        <v/>
      </c>
      <c r="I359" s="628" t="str">
        <f>IF(ISNUMBER('STable 3.1'!C12),'STable 3.1'!C12,"")</f>
        <v/>
      </c>
      <c r="J359" s="628" t="str">
        <f>IF(ISNUMBER('STable 3.1'!D12),'STable 3.1'!D12,"")</f>
        <v/>
      </c>
      <c r="K359" s="628" t="str">
        <f>IF(ISNUMBER('STable 3.1'!E12),'STable 3.1'!E12,"")</f>
        <v/>
      </c>
    </row>
    <row r="360" spans="1:11" x14ac:dyDescent="0.2">
      <c r="A360" s="360" t="str">
        <f>B360&amp;"_"&amp;C360&amp;"_"&amp;".. "&amp;D360</f>
        <v>1054_T3.1_.. Long-term debt obligations due for payment within one year or less</v>
      </c>
      <c r="B360" s="367" t="s">
        <v>2077</v>
      </c>
      <c r="C360" s="377" t="s">
        <v>15</v>
      </c>
      <c r="D360" s="339" t="s">
        <v>197</v>
      </c>
      <c r="E360" s="463">
        <f t="shared" si="15"/>
        <v>0</v>
      </c>
      <c r="F360" s="311" t="s">
        <v>1274</v>
      </c>
      <c r="G360">
        <f t="shared" si="16"/>
        <v>6</v>
      </c>
      <c r="H360" s="628">
        <f>IF(ISNUMBER('STable 3.1'!B13),'STable 3.1'!B13,"")</f>
        <v>0</v>
      </c>
      <c r="I360" s="628">
        <f>IF(ISNUMBER('STable 3.1'!C13),'STable 3.1'!C13,"")</f>
        <v>0</v>
      </c>
      <c r="J360" s="628">
        <f>IF(ISNUMBER('STable 3.1'!D13),'STable 3.1'!D13,"")</f>
        <v>0</v>
      </c>
      <c r="K360" s="628">
        <f>IF(ISNUMBER('STable 3.1'!E13),'STable 3.1'!E13,"")</f>
        <v>0</v>
      </c>
    </row>
    <row r="361" spans="1:11" x14ac:dyDescent="0.2">
      <c r="A361" s="360" t="str">
        <f>B361&amp;"_"&amp;C361&amp;"_"&amp;".... "&amp;D361</f>
        <v>1055_T3.1_.... Currency and deposits 4/</v>
      </c>
      <c r="B361" s="367" t="s">
        <v>2078</v>
      </c>
      <c r="C361" s="377" t="s">
        <v>15</v>
      </c>
      <c r="D361" s="340" t="s">
        <v>53</v>
      </c>
      <c r="E361" s="463">
        <f t="shared" si="15"/>
        <v>0</v>
      </c>
      <c r="F361" s="311" t="s">
        <v>1275</v>
      </c>
      <c r="G361">
        <f t="shared" si="16"/>
        <v>6</v>
      </c>
      <c r="H361" s="628" t="str">
        <f>IF(ISNUMBER('STable 3.1'!B14),'STable 3.1'!B14,"")</f>
        <v/>
      </c>
      <c r="I361" s="628" t="str">
        <f>IF(ISNUMBER('STable 3.1'!C14),'STable 3.1'!C14,"")</f>
        <v/>
      </c>
      <c r="J361" s="628" t="str">
        <f>IF(ISNUMBER('STable 3.1'!D14),'STable 3.1'!D14,"")</f>
        <v/>
      </c>
      <c r="K361" s="628" t="str">
        <f>IF(ISNUMBER('STable 3.1'!E14),'STable 3.1'!E14,"")</f>
        <v/>
      </c>
    </row>
    <row r="362" spans="1:11" x14ac:dyDescent="0.2">
      <c r="A362" s="360" t="str">
        <f>B362&amp;"_"&amp;C362&amp;"_"&amp;".... "&amp;D362</f>
        <v>1056_T3.1_.... Debt securities</v>
      </c>
      <c r="B362" s="367" t="s">
        <v>2079</v>
      </c>
      <c r="C362" s="377" t="s">
        <v>15</v>
      </c>
      <c r="D362" s="340" t="s">
        <v>37</v>
      </c>
      <c r="E362" s="463">
        <f t="shared" si="15"/>
        <v>0</v>
      </c>
      <c r="F362" s="311" t="s">
        <v>1276</v>
      </c>
      <c r="G362">
        <f t="shared" si="16"/>
        <v>6</v>
      </c>
      <c r="H362" s="628" t="str">
        <f>IF(ISNUMBER('STable 3.1'!B15),'STable 3.1'!B15,"")</f>
        <v/>
      </c>
      <c r="I362" s="628" t="str">
        <f>IF(ISNUMBER('STable 3.1'!C15),'STable 3.1'!C15,"")</f>
        <v/>
      </c>
      <c r="J362" s="628" t="str">
        <f>IF(ISNUMBER('STable 3.1'!D15),'STable 3.1'!D15,"")</f>
        <v/>
      </c>
      <c r="K362" s="628" t="str">
        <f>IF(ISNUMBER('STable 3.1'!E15),'STable 3.1'!E15,"")</f>
        <v/>
      </c>
    </row>
    <row r="363" spans="1:11" x14ac:dyDescent="0.2">
      <c r="A363" s="360" t="str">
        <f>B363&amp;"_"&amp;C363&amp;"_"&amp;".... "&amp;D363</f>
        <v>1057_T3.1_.... Loans</v>
      </c>
      <c r="B363" s="367" t="s">
        <v>2080</v>
      </c>
      <c r="C363" s="377" t="s">
        <v>15</v>
      </c>
      <c r="D363" s="340" t="s">
        <v>2</v>
      </c>
      <c r="E363" s="463">
        <f t="shared" si="15"/>
        <v>0</v>
      </c>
      <c r="F363" s="311" t="s">
        <v>1277</v>
      </c>
      <c r="G363">
        <f t="shared" si="16"/>
        <v>6</v>
      </c>
      <c r="H363" s="628" t="str">
        <f>IF(ISNUMBER('STable 3.1'!B16),'STable 3.1'!B16,"")</f>
        <v/>
      </c>
      <c r="I363" s="628" t="str">
        <f>IF(ISNUMBER('STable 3.1'!C16),'STable 3.1'!C16,"")</f>
        <v/>
      </c>
      <c r="J363" s="628" t="str">
        <f>IF(ISNUMBER('STable 3.1'!D16),'STable 3.1'!D16,"")</f>
        <v/>
      </c>
      <c r="K363" s="628" t="str">
        <f>IF(ISNUMBER('STable 3.1'!E16),'STable 3.1'!E16,"")</f>
        <v/>
      </c>
    </row>
    <row r="364" spans="1:11" x14ac:dyDescent="0.2">
      <c r="A364" s="360" t="str">
        <f>B364&amp;"_"&amp;C364&amp;"_"&amp;".... "&amp;D364</f>
        <v>1058_T3.1_.... Trade credit and advances</v>
      </c>
      <c r="B364" s="367" t="s">
        <v>2081</v>
      </c>
      <c r="C364" s="377" t="s">
        <v>15</v>
      </c>
      <c r="D364" s="340" t="s">
        <v>38</v>
      </c>
      <c r="E364" s="463">
        <f t="shared" si="15"/>
        <v>0</v>
      </c>
      <c r="F364" s="311" t="s">
        <v>1278</v>
      </c>
      <c r="G364">
        <f t="shared" si="16"/>
        <v>6</v>
      </c>
      <c r="H364" s="628" t="str">
        <f>IF(ISNUMBER('STable 3.1'!B17),'STable 3.1'!B17,"")</f>
        <v/>
      </c>
      <c r="I364" s="628" t="str">
        <f>IF(ISNUMBER('STable 3.1'!C17),'STable 3.1'!C17,"")</f>
        <v/>
      </c>
      <c r="J364" s="628" t="str">
        <f>IF(ISNUMBER('STable 3.1'!D17),'STable 3.1'!D17,"")</f>
        <v/>
      </c>
      <c r="K364" s="628" t="str">
        <f>IF(ISNUMBER('STable 3.1'!E17),'STable 3.1'!E17,"")</f>
        <v/>
      </c>
    </row>
    <row r="365" spans="1:11" x14ac:dyDescent="0.2">
      <c r="A365" s="360" t="str">
        <f>B365&amp;"_"&amp;C365&amp;"_"&amp;".... "&amp;D365</f>
        <v>1059_T3.1_.... Other debt liabilities 5/</v>
      </c>
      <c r="B365" s="367" t="s">
        <v>2082</v>
      </c>
      <c r="C365" s="377" t="s">
        <v>15</v>
      </c>
      <c r="D365" s="340" t="s">
        <v>28</v>
      </c>
      <c r="E365" s="463">
        <f t="shared" si="15"/>
        <v>0</v>
      </c>
      <c r="F365" s="311" t="s">
        <v>1279</v>
      </c>
      <c r="G365">
        <f t="shared" si="16"/>
        <v>6</v>
      </c>
      <c r="H365" s="628" t="str">
        <f>IF(ISNUMBER('STable 3.1'!B18),'STable 3.1'!B18,"")</f>
        <v/>
      </c>
      <c r="I365" s="628" t="str">
        <f>IF(ISNUMBER('STable 3.1'!C18),'STable 3.1'!C18,"")</f>
        <v/>
      </c>
      <c r="J365" s="628" t="str">
        <f>IF(ISNUMBER('STable 3.1'!D18),'STable 3.1'!D18,"")</f>
        <v/>
      </c>
      <c r="K365" s="628" t="str">
        <f>IF(ISNUMBER('STable 3.1'!E18),'STable 3.1'!E18,"")</f>
        <v/>
      </c>
    </row>
    <row r="366" spans="1:11" x14ac:dyDescent="0.2">
      <c r="A366" s="360" t="str">
        <f>B366&amp;"_"&amp;C366&amp;"_"&amp;D366</f>
        <v>1060_T3.1_Central Bank</v>
      </c>
      <c r="B366" s="367" t="s">
        <v>2083</v>
      </c>
      <c r="C366" s="377" t="s">
        <v>15</v>
      </c>
      <c r="D366" s="338" t="s">
        <v>55</v>
      </c>
      <c r="E366" s="463">
        <f t="shared" si="15"/>
        <v>0</v>
      </c>
      <c r="F366" s="311" t="s">
        <v>1280</v>
      </c>
      <c r="G366">
        <f t="shared" si="16"/>
        <v>6</v>
      </c>
      <c r="H366" s="628">
        <f>IF(ISNUMBER('STable 3.1'!B19),'STable 3.1'!B19,"")</f>
        <v>0</v>
      </c>
      <c r="I366" s="628">
        <f>IF(ISNUMBER('STable 3.1'!C19),'STable 3.1'!C19,"")</f>
        <v>0</v>
      </c>
      <c r="J366" s="628">
        <f>IF(ISNUMBER('STable 3.1'!D19),'STable 3.1'!D19,"")</f>
        <v>0</v>
      </c>
      <c r="K366" s="628">
        <f>IF(ISNUMBER('STable 3.1'!E19),'STable 3.1'!E19,"")</f>
        <v>0</v>
      </c>
    </row>
    <row r="367" spans="1:11" x14ac:dyDescent="0.2">
      <c r="A367" s="360" t="str">
        <f>B367&amp;"_"&amp;C367&amp;"_"&amp;".. "&amp;D367</f>
        <v>1061_T3.1_.. Short-term debt on an original maturity basis</v>
      </c>
      <c r="B367" s="367" t="s">
        <v>2084</v>
      </c>
      <c r="C367" s="377" t="s">
        <v>15</v>
      </c>
      <c r="D367" s="339" t="s">
        <v>196</v>
      </c>
      <c r="E367" s="463">
        <f t="shared" si="15"/>
        <v>0</v>
      </c>
      <c r="F367" s="311" t="s">
        <v>1281</v>
      </c>
      <c r="G367">
        <f t="shared" si="16"/>
        <v>6</v>
      </c>
      <c r="H367" s="628">
        <f>IF(ISNUMBER('STable 3.1'!B20),'STable 3.1'!B20,"")</f>
        <v>0</v>
      </c>
      <c r="I367" s="628">
        <f>IF(ISNUMBER('STable 3.1'!C20),'STable 3.1'!C20,"")</f>
        <v>0</v>
      </c>
      <c r="J367" s="628">
        <f>IF(ISNUMBER('STable 3.1'!D20),'STable 3.1'!D20,"")</f>
        <v>0</v>
      </c>
      <c r="K367" s="628">
        <f>IF(ISNUMBER('STable 3.1'!E20),'STable 3.1'!E20,"")</f>
        <v>0</v>
      </c>
    </row>
    <row r="368" spans="1:11" x14ac:dyDescent="0.2">
      <c r="A368" s="360" t="str">
        <f>B368&amp;"_"&amp;C368&amp;"_"&amp;".... "&amp;D368</f>
        <v>1062_T3.1_.... Currency and deposits 4/</v>
      </c>
      <c r="B368" s="367" t="s">
        <v>2085</v>
      </c>
      <c r="C368" s="377" t="s">
        <v>15</v>
      </c>
      <c r="D368" s="340" t="s">
        <v>53</v>
      </c>
      <c r="E368" s="463">
        <f t="shared" si="15"/>
        <v>0</v>
      </c>
      <c r="F368" s="311" t="s">
        <v>1282</v>
      </c>
      <c r="G368">
        <f t="shared" si="16"/>
        <v>6</v>
      </c>
      <c r="H368" s="628" t="str">
        <f>IF(ISNUMBER('STable 3.1'!B21),'STable 3.1'!B21,"")</f>
        <v/>
      </c>
      <c r="I368" s="628" t="str">
        <f>IF(ISNUMBER('STable 3.1'!C21),'STable 3.1'!C21,"")</f>
        <v/>
      </c>
      <c r="J368" s="628" t="str">
        <f>IF(ISNUMBER('STable 3.1'!D21),'STable 3.1'!D21,"")</f>
        <v/>
      </c>
      <c r="K368" s="628" t="str">
        <f>IF(ISNUMBER('STable 3.1'!E21),'STable 3.1'!E21,"")</f>
        <v/>
      </c>
    </row>
    <row r="369" spans="1:11" x14ac:dyDescent="0.2">
      <c r="A369" s="360" t="str">
        <f>B369&amp;"_"&amp;C369&amp;"_"&amp;".... "&amp;D369</f>
        <v>1063_T3.1_.... Debt securities</v>
      </c>
      <c r="B369" s="367" t="s">
        <v>2086</v>
      </c>
      <c r="C369" s="377" t="s">
        <v>15</v>
      </c>
      <c r="D369" s="340" t="s">
        <v>37</v>
      </c>
      <c r="E369" s="463">
        <f t="shared" si="15"/>
        <v>0</v>
      </c>
      <c r="F369" s="311" t="s">
        <v>1283</v>
      </c>
      <c r="G369">
        <f t="shared" si="16"/>
        <v>6</v>
      </c>
      <c r="H369" s="628" t="str">
        <f>IF(ISNUMBER('STable 3.1'!B22),'STable 3.1'!B22,"")</f>
        <v/>
      </c>
      <c r="I369" s="628" t="str">
        <f>IF(ISNUMBER('STable 3.1'!C22),'STable 3.1'!C22,"")</f>
        <v/>
      </c>
      <c r="J369" s="628" t="str">
        <f>IF(ISNUMBER('STable 3.1'!D22),'STable 3.1'!D22,"")</f>
        <v/>
      </c>
      <c r="K369" s="628" t="str">
        <f>IF(ISNUMBER('STable 3.1'!E22),'STable 3.1'!E22,"")</f>
        <v/>
      </c>
    </row>
    <row r="370" spans="1:11" x14ac:dyDescent="0.2">
      <c r="A370" s="360" t="str">
        <f>B370&amp;"_"&amp;C370&amp;"_"&amp;".... "&amp;D370</f>
        <v>1064_T3.1_.... Loans</v>
      </c>
      <c r="B370" s="367" t="s">
        <v>2087</v>
      </c>
      <c r="C370" s="377" t="s">
        <v>15</v>
      </c>
      <c r="D370" s="340" t="s">
        <v>2</v>
      </c>
      <c r="E370" s="463">
        <f t="shared" si="15"/>
        <v>0</v>
      </c>
      <c r="F370" s="311" t="s">
        <v>1284</v>
      </c>
      <c r="G370">
        <f t="shared" si="16"/>
        <v>6</v>
      </c>
      <c r="H370" s="628" t="str">
        <f>IF(ISNUMBER('STable 3.1'!B23),'STable 3.1'!B23,"")</f>
        <v/>
      </c>
      <c r="I370" s="628" t="str">
        <f>IF(ISNUMBER('STable 3.1'!C23),'STable 3.1'!C23,"")</f>
        <v/>
      </c>
      <c r="J370" s="628" t="str">
        <f>IF(ISNUMBER('STable 3.1'!D23),'STable 3.1'!D23,"")</f>
        <v/>
      </c>
      <c r="K370" s="628" t="str">
        <f>IF(ISNUMBER('STable 3.1'!E23),'STable 3.1'!E23,"")</f>
        <v/>
      </c>
    </row>
    <row r="371" spans="1:11" x14ac:dyDescent="0.2">
      <c r="A371" s="360" t="str">
        <f>B371&amp;"_"&amp;C371&amp;"_"&amp;".... "&amp;D371</f>
        <v>1065_T3.1_.... Trade credit and advances</v>
      </c>
      <c r="B371" s="367" t="s">
        <v>2088</v>
      </c>
      <c r="C371" s="377" t="s">
        <v>15</v>
      </c>
      <c r="D371" s="340" t="s">
        <v>38</v>
      </c>
      <c r="E371" s="463">
        <f t="shared" si="15"/>
        <v>0</v>
      </c>
      <c r="F371" s="311" t="s">
        <v>1285</v>
      </c>
      <c r="G371">
        <f t="shared" si="16"/>
        <v>6</v>
      </c>
      <c r="H371" s="628" t="str">
        <f>IF(ISNUMBER('STable 3.1'!B24),'STable 3.1'!B24,"")</f>
        <v/>
      </c>
      <c r="I371" s="628" t="str">
        <f>IF(ISNUMBER('STable 3.1'!C24),'STable 3.1'!C24,"")</f>
        <v/>
      </c>
      <c r="J371" s="628" t="str">
        <f>IF(ISNUMBER('STable 3.1'!D24),'STable 3.1'!D24,"")</f>
        <v/>
      </c>
      <c r="K371" s="628" t="str">
        <f>IF(ISNUMBER('STable 3.1'!E24),'STable 3.1'!E24,"")</f>
        <v/>
      </c>
    </row>
    <row r="372" spans="1:11" x14ac:dyDescent="0.2">
      <c r="A372" s="360" t="str">
        <f>B372&amp;"_"&amp;C372&amp;"_"&amp;".... "&amp;D372</f>
        <v>1066_T3.1_.... Other debt liabilities 5/ 6/</v>
      </c>
      <c r="B372" s="367" t="s">
        <v>2089</v>
      </c>
      <c r="C372" s="377" t="s">
        <v>15</v>
      </c>
      <c r="D372" s="340" t="s">
        <v>54</v>
      </c>
      <c r="E372" s="463">
        <f t="shared" si="15"/>
        <v>0</v>
      </c>
      <c r="F372" s="311" t="s">
        <v>1286</v>
      </c>
      <c r="G372">
        <f t="shared" si="16"/>
        <v>6</v>
      </c>
      <c r="H372" s="628" t="str">
        <f>IF(ISNUMBER('STable 3.1'!B25),'STable 3.1'!B25,"")</f>
        <v/>
      </c>
      <c r="I372" s="628" t="str">
        <f>IF(ISNUMBER('STable 3.1'!C25),'STable 3.1'!C25,"")</f>
        <v/>
      </c>
      <c r="J372" s="628" t="str">
        <f>IF(ISNUMBER('STable 3.1'!D25),'STable 3.1'!D25,"")</f>
        <v/>
      </c>
      <c r="K372" s="628" t="str">
        <f>IF(ISNUMBER('STable 3.1'!E25),'STable 3.1'!E25,"")</f>
        <v/>
      </c>
    </row>
    <row r="373" spans="1:11" x14ac:dyDescent="0.2">
      <c r="A373" s="360" t="str">
        <f>B373&amp;"_"&amp;C373&amp;"_"&amp;".. "&amp;D373</f>
        <v>1067_T3.1_.. Long-term debt obligations due for payment within one year or less</v>
      </c>
      <c r="B373" s="367" t="s">
        <v>2090</v>
      </c>
      <c r="C373" s="377" t="s">
        <v>15</v>
      </c>
      <c r="D373" s="339" t="s">
        <v>197</v>
      </c>
      <c r="E373" s="463">
        <f t="shared" si="15"/>
        <v>0</v>
      </c>
      <c r="F373" s="311" t="s">
        <v>1287</v>
      </c>
      <c r="G373">
        <f t="shared" si="16"/>
        <v>6</v>
      </c>
      <c r="H373" s="628">
        <f>IF(ISNUMBER('STable 3.1'!B26),'STable 3.1'!B26,"")</f>
        <v>0</v>
      </c>
      <c r="I373" s="628">
        <f>IF(ISNUMBER('STable 3.1'!C26),'STable 3.1'!C26,"")</f>
        <v>0</v>
      </c>
      <c r="J373" s="628">
        <f>IF(ISNUMBER('STable 3.1'!D26),'STable 3.1'!D26,"")</f>
        <v>0</v>
      </c>
      <c r="K373" s="628">
        <f>IF(ISNUMBER('STable 3.1'!E26),'STable 3.1'!E26,"")</f>
        <v>0</v>
      </c>
    </row>
    <row r="374" spans="1:11" x14ac:dyDescent="0.2">
      <c r="A374" s="360" t="str">
        <f>B374&amp;"_"&amp;C374&amp;"_"&amp;".... "&amp;D374</f>
        <v>1068_T3.1_.... Currency and deposits 4/</v>
      </c>
      <c r="B374" s="367" t="s">
        <v>2091</v>
      </c>
      <c r="C374" s="377" t="s">
        <v>15</v>
      </c>
      <c r="D374" s="340" t="s">
        <v>53</v>
      </c>
      <c r="E374" s="463">
        <f t="shared" si="15"/>
        <v>0</v>
      </c>
      <c r="F374" s="311" t="s">
        <v>1288</v>
      </c>
      <c r="G374">
        <f t="shared" si="16"/>
        <v>6</v>
      </c>
      <c r="H374" s="628" t="str">
        <f>IF(ISNUMBER('STable 3.1'!B27),'STable 3.1'!B27,"")</f>
        <v/>
      </c>
      <c r="I374" s="628" t="str">
        <f>IF(ISNUMBER('STable 3.1'!C27),'STable 3.1'!C27,"")</f>
        <v/>
      </c>
      <c r="J374" s="628" t="str">
        <f>IF(ISNUMBER('STable 3.1'!D27),'STable 3.1'!D27,"")</f>
        <v/>
      </c>
      <c r="K374" s="628" t="str">
        <f>IF(ISNUMBER('STable 3.1'!E27),'STable 3.1'!E27,"")</f>
        <v/>
      </c>
    </row>
    <row r="375" spans="1:11" x14ac:dyDescent="0.2">
      <c r="A375" s="360" t="str">
        <f>B375&amp;"_"&amp;C375&amp;"_"&amp;".... "&amp;D375</f>
        <v>1069_T3.1_.... Debt securities</v>
      </c>
      <c r="B375" s="367" t="s">
        <v>2092</v>
      </c>
      <c r="C375" s="377" t="s">
        <v>15</v>
      </c>
      <c r="D375" s="340" t="s">
        <v>37</v>
      </c>
      <c r="E375" s="463">
        <f t="shared" si="15"/>
        <v>0</v>
      </c>
      <c r="F375" s="311" t="s">
        <v>1289</v>
      </c>
      <c r="G375">
        <f t="shared" si="16"/>
        <v>6</v>
      </c>
      <c r="H375" s="628" t="str">
        <f>IF(ISNUMBER('STable 3.1'!B28),'STable 3.1'!B28,"")</f>
        <v/>
      </c>
      <c r="I375" s="628" t="str">
        <f>IF(ISNUMBER('STable 3.1'!C28),'STable 3.1'!C28,"")</f>
        <v/>
      </c>
      <c r="J375" s="628" t="str">
        <f>IF(ISNUMBER('STable 3.1'!D28),'STable 3.1'!D28,"")</f>
        <v/>
      </c>
      <c r="K375" s="628" t="str">
        <f>IF(ISNUMBER('STable 3.1'!E28),'STable 3.1'!E28,"")</f>
        <v/>
      </c>
    </row>
    <row r="376" spans="1:11" x14ac:dyDescent="0.2">
      <c r="A376" s="360" t="str">
        <f>B376&amp;"_"&amp;C376&amp;"_"&amp;".... "&amp;D376</f>
        <v>1070_T3.1_.... Loans</v>
      </c>
      <c r="B376" s="367" t="s">
        <v>2093</v>
      </c>
      <c r="C376" s="377" t="s">
        <v>15</v>
      </c>
      <c r="D376" s="340" t="s">
        <v>2</v>
      </c>
      <c r="E376" s="463">
        <f t="shared" si="15"/>
        <v>0</v>
      </c>
      <c r="F376" s="311" t="s">
        <v>1290</v>
      </c>
      <c r="G376">
        <f t="shared" si="16"/>
        <v>6</v>
      </c>
      <c r="H376" s="628" t="str">
        <f>IF(ISNUMBER('STable 3.1'!B29),'STable 3.1'!B29,"")</f>
        <v/>
      </c>
      <c r="I376" s="628" t="str">
        <f>IF(ISNUMBER('STable 3.1'!C29),'STable 3.1'!C29,"")</f>
        <v/>
      </c>
      <c r="J376" s="628" t="str">
        <f>IF(ISNUMBER('STable 3.1'!D29),'STable 3.1'!D29,"")</f>
        <v/>
      </c>
      <c r="K376" s="628" t="str">
        <f>IF(ISNUMBER('STable 3.1'!E29),'STable 3.1'!E29,"")</f>
        <v/>
      </c>
    </row>
    <row r="377" spans="1:11" x14ac:dyDescent="0.2">
      <c r="A377" s="360" t="str">
        <f>B377&amp;"_"&amp;C377&amp;"_"&amp;".... "&amp;D377</f>
        <v>1071_T3.1_.... Trade credit and advances</v>
      </c>
      <c r="B377" s="367" t="s">
        <v>2094</v>
      </c>
      <c r="C377" s="377" t="s">
        <v>15</v>
      </c>
      <c r="D377" s="340" t="s">
        <v>38</v>
      </c>
      <c r="E377" s="463">
        <f t="shared" si="15"/>
        <v>0</v>
      </c>
      <c r="F377" s="311" t="s">
        <v>1291</v>
      </c>
      <c r="G377">
        <f t="shared" si="16"/>
        <v>6</v>
      </c>
      <c r="H377" s="628" t="str">
        <f>IF(ISNUMBER('STable 3.1'!B30),'STable 3.1'!B30,"")</f>
        <v/>
      </c>
      <c r="I377" s="628" t="str">
        <f>IF(ISNUMBER('STable 3.1'!C30),'STable 3.1'!C30,"")</f>
        <v/>
      </c>
      <c r="J377" s="628" t="str">
        <f>IF(ISNUMBER('STable 3.1'!D30),'STable 3.1'!D30,"")</f>
        <v/>
      </c>
      <c r="K377" s="628" t="str">
        <f>IF(ISNUMBER('STable 3.1'!E30),'STable 3.1'!E30,"")</f>
        <v/>
      </c>
    </row>
    <row r="378" spans="1:11" x14ac:dyDescent="0.2">
      <c r="A378" s="360" t="str">
        <f>B378&amp;"_"&amp;C378&amp;"_"&amp;".... "&amp;D378</f>
        <v>1072_T3.1_.... Other debt liabilities 5/</v>
      </c>
      <c r="B378" s="367" t="s">
        <v>2095</v>
      </c>
      <c r="C378" s="377" t="s">
        <v>15</v>
      </c>
      <c r="D378" s="340" t="s">
        <v>28</v>
      </c>
      <c r="E378" s="463">
        <f t="shared" si="15"/>
        <v>0</v>
      </c>
      <c r="F378" s="311" t="s">
        <v>1292</v>
      </c>
      <c r="G378">
        <f t="shared" si="16"/>
        <v>6</v>
      </c>
      <c r="H378" s="628" t="str">
        <f>IF(ISNUMBER('STable 3.1'!B31),'STable 3.1'!B31,"")</f>
        <v/>
      </c>
      <c r="I378" s="628" t="str">
        <f>IF(ISNUMBER('STable 3.1'!C31),'STable 3.1'!C31,"")</f>
        <v/>
      </c>
      <c r="J378" s="628" t="str">
        <f>IF(ISNUMBER('STable 3.1'!D31),'STable 3.1'!D31,"")</f>
        <v/>
      </c>
      <c r="K378" s="628" t="str">
        <f>IF(ISNUMBER('STable 3.1'!E31),'STable 3.1'!E31,"")</f>
        <v/>
      </c>
    </row>
    <row r="379" spans="1:11" x14ac:dyDescent="0.2">
      <c r="A379" s="360" t="str">
        <f>B379&amp;"_"&amp;C379&amp;"_"&amp;D379</f>
        <v>1073_T3.1_Deposit-taking Corporations, except the Central Bank</v>
      </c>
      <c r="B379" s="367" t="s">
        <v>2096</v>
      </c>
      <c r="C379" s="377" t="s">
        <v>15</v>
      </c>
      <c r="D379" s="338" t="s">
        <v>174</v>
      </c>
      <c r="E379" s="463">
        <f t="shared" si="15"/>
        <v>0</v>
      </c>
      <c r="F379" s="311" t="s">
        <v>1293</v>
      </c>
      <c r="G379">
        <f t="shared" si="16"/>
        <v>6</v>
      </c>
      <c r="H379" s="628">
        <f>IF(ISNUMBER('STable 3.1'!B32),'STable 3.1'!B32,"")</f>
        <v>0</v>
      </c>
      <c r="I379" s="628">
        <f>IF(ISNUMBER('STable 3.1'!C32),'STable 3.1'!C32,"")</f>
        <v>0</v>
      </c>
      <c r="J379" s="628">
        <f>IF(ISNUMBER('STable 3.1'!D32),'STable 3.1'!D32,"")</f>
        <v>0</v>
      </c>
      <c r="K379" s="628">
        <f>IF(ISNUMBER('STable 3.1'!E32),'STable 3.1'!E32,"")</f>
        <v>0</v>
      </c>
    </row>
    <row r="380" spans="1:11" x14ac:dyDescent="0.2">
      <c r="A380" s="360" t="str">
        <f>B380&amp;"_"&amp;C380&amp;"_"&amp;".. "&amp;D380</f>
        <v>1074_T3.1_.. Short-term debt on an original maturity basis</v>
      </c>
      <c r="B380" s="367" t="s">
        <v>2097</v>
      </c>
      <c r="C380" s="377" t="s">
        <v>15</v>
      </c>
      <c r="D380" s="339" t="s">
        <v>196</v>
      </c>
      <c r="E380" s="463">
        <f t="shared" si="15"/>
        <v>0</v>
      </c>
      <c r="F380" s="311" t="s">
        <v>1294</v>
      </c>
      <c r="G380">
        <f t="shared" si="16"/>
        <v>6</v>
      </c>
      <c r="H380" s="628">
        <f>IF(ISNUMBER('STable 3.1'!B33),'STable 3.1'!B33,"")</f>
        <v>0</v>
      </c>
      <c r="I380" s="628">
        <f>IF(ISNUMBER('STable 3.1'!C33),'STable 3.1'!C33,"")</f>
        <v>0</v>
      </c>
      <c r="J380" s="628">
        <f>IF(ISNUMBER('STable 3.1'!D33),'STable 3.1'!D33,"")</f>
        <v>0</v>
      </c>
      <c r="K380" s="628">
        <f>IF(ISNUMBER('STable 3.1'!E33),'STable 3.1'!E33,"")</f>
        <v>0</v>
      </c>
    </row>
    <row r="381" spans="1:11" x14ac:dyDescent="0.2">
      <c r="A381" s="360" t="str">
        <f>B381&amp;"_"&amp;C381&amp;"_"&amp;".... "&amp;D381</f>
        <v>1075_T3.1_.... Currency and deposits 4/</v>
      </c>
      <c r="B381" s="367" t="s">
        <v>2098</v>
      </c>
      <c r="C381" s="377" t="s">
        <v>15</v>
      </c>
      <c r="D381" s="340" t="s">
        <v>53</v>
      </c>
      <c r="E381" s="463">
        <f t="shared" si="15"/>
        <v>0</v>
      </c>
      <c r="F381" s="311" t="s">
        <v>1295</v>
      </c>
      <c r="G381">
        <f t="shared" si="16"/>
        <v>6</v>
      </c>
      <c r="H381" s="628" t="str">
        <f>IF(ISNUMBER('STable 3.1'!B34),'STable 3.1'!B34,"")</f>
        <v/>
      </c>
      <c r="I381" s="628" t="str">
        <f>IF(ISNUMBER('STable 3.1'!C34),'STable 3.1'!C34,"")</f>
        <v/>
      </c>
      <c r="J381" s="628" t="str">
        <f>IF(ISNUMBER('STable 3.1'!D34),'STable 3.1'!D34,"")</f>
        <v/>
      </c>
      <c r="K381" s="628" t="str">
        <f>IF(ISNUMBER('STable 3.1'!E34),'STable 3.1'!E34,"")</f>
        <v/>
      </c>
    </row>
    <row r="382" spans="1:11" x14ac:dyDescent="0.2">
      <c r="A382" s="360" t="str">
        <f>B382&amp;"_"&amp;C382&amp;"_"&amp;".... "&amp;D382</f>
        <v>1076_T3.1_.... Debt securities</v>
      </c>
      <c r="B382" s="367" t="s">
        <v>2099</v>
      </c>
      <c r="C382" s="377" t="s">
        <v>15</v>
      </c>
      <c r="D382" s="340" t="s">
        <v>37</v>
      </c>
      <c r="E382" s="463">
        <f t="shared" si="15"/>
        <v>0</v>
      </c>
      <c r="F382" s="311" t="s">
        <v>1296</v>
      </c>
      <c r="G382">
        <f t="shared" si="16"/>
        <v>6</v>
      </c>
      <c r="H382" s="628" t="str">
        <f>IF(ISNUMBER('STable 3.1'!B35),'STable 3.1'!B35,"")</f>
        <v/>
      </c>
      <c r="I382" s="628" t="str">
        <f>IF(ISNUMBER('STable 3.1'!C35),'STable 3.1'!C35,"")</f>
        <v/>
      </c>
      <c r="J382" s="628" t="str">
        <f>IF(ISNUMBER('STable 3.1'!D35),'STable 3.1'!D35,"")</f>
        <v/>
      </c>
      <c r="K382" s="628" t="str">
        <f>IF(ISNUMBER('STable 3.1'!E35),'STable 3.1'!E35,"")</f>
        <v/>
      </c>
    </row>
    <row r="383" spans="1:11" x14ac:dyDescent="0.2">
      <c r="A383" s="360" t="str">
        <f>B383&amp;"_"&amp;C383&amp;"_"&amp;".... "&amp;D383</f>
        <v>1077_T3.1_.... Loans</v>
      </c>
      <c r="B383" s="367" t="s">
        <v>2100</v>
      </c>
      <c r="C383" s="377" t="s">
        <v>15</v>
      </c>
      <c r="D383" s="340" t="s">
        <v>2</v>
      </c>
      <c r="E383" s="463">
        <f t="shared" si="15"/>
        <v>0</v>
      </c>
      <c r="F383" s="311" t="s">
        <v>1297</v>
      </c>
      <c r="G383">
        <f t="shared" si="16"/>
        <v>6</v>
      </c>
      <c r="H383" s="628" t="str">
        <f>IF(ISNUMBER('STable 3.1'!B36),'STable 3.1'!B36,"")</f>
        <v/>
      </c>
      <c r="I383" s="628" t="str">
        <f>IF(ISNUMBER('STable 3.1'!C36),'STable 3.1'!C36,"")</f>
        <v/>
      </c>
      <c r="J383" s="628" t="str">
        <f>IF(ISNUMBER('STable 3.1'!D36),'STable 3.1'!D36,"")</f>
        <v/>
      </c>
      <c r="K383" s="628" t="str">
        <f>IF(ISNUMBER('STable 3.1'!E36),'STable 3.1'!E36,"")</f>
        <v/>
      </c>
    </row>
    <row r="384" spans="1:11" x14ac:dyDescent="0.2">
      <c r="A384" s="360" t="str">
        <f>B384&amp;"_"&amp;C384&amp;"_"&amp;".... "&amp;D384</f>
        <v>1078_T3.1_.... Trade credit and advances</v>
      </c>
      <c r="B384" s="367" t="s">
        <v>2101</v>
      </c>
      <c r="C384" s="377" t="s">
        <v>15</v>
      </c>
      <c r="D384" s="340" t="s">
        <v>38</v>
      </c>
      <c r="E384" s="463">
        <f t="shared" si="15"/>
        <v>0</v>
      </c>
      <c r="F384" s="311" t="s">
        <v>1298</v>
      </c>
      <c r="G384">
        <f t="shared" si="16"/>
        <v>6</v>
      </c>
      <c r="H384" s="628" t="str">
        <f>IF(ISNUMBER('STable 3.1'!B37),'STable 3.1'!B37,"")</f>
        <v/>
      </c>
      <c r="I384" s="628" t="str">
        <f>IF(ISNUMBER('STable 3.1'!C37),'STable 3.1'!C37,"")</f>
        <v/>
      </c>
      <c r="J384" s="628" t="str">
        <f>IF(ISNUMBER('STable 3.1'!D37),'STable 3.1'!D37,"")</f>
        <v/>
      </c>
      <c r="K384" s="628" t="str">
        <f>IF(ISNUMBER('STable 3.1'!E37),'STable 3.1'!E37,"")</f>
        <v/>
      </c>
    </row>
    <row r="385" spans="1:11" x14ac:dyDescent="0.2">
      <c r="A385" s="360" t="str">
        <f>B385&amp;"_"&amp;C385&amp;"_"&amp;".... "&amp;D385</f>
        <v>1079_T3.1_.... Other debt liabilities 5/ 6/</v>
      </c>
      <c r="B385" s="367" t="s">
        <v>2102</v>
      </c>
      <c r="C385" s="377" t="s">
        <v>15</v>
      </c>
      <c r="D385" s="340" t="s">
        <v>54</v>
      </c>
      <c r="E385" s="463">
        <f t="shared" si="15"/>
        <v>0</v>
      </c>
      <c r="F385" s="311" t="s">
        <v>1299</v>
      </c>
      <c r="G385">
        <f t="shared" si="16"/>
        <v>6</v>
      </c>
      <c r="H385" s="628" t="str">
        <f>IF(ISNUMBER('STable 3.1'!B38),'STable 3.1'!B38,"")</f>
        <v/>
      </c>
      <c r="I385" s="628" t="str">
        <f>IF(ISNUMBER('STable 3.1'!C38),'STable 3.1'!C38,"")</f>
        <v/>
      </c>
      <c r="J385" s="628" t="str">
        <f>IF(ISNUMBER('STable 3.1'!D38),'STable 3.1'!D38,"")</f>
        <v/>
      </c>
      <c r="K385" s="628" t="str">
        <f>IF(ISNUMBER('STable 3.1'!E38),'STable 3.1'!E38,"")</f>
        <v/>
      </c>
    </row>
    <row r="386" spans="1:11" x14ac:dyDescent="0.2">
      <c r="A386" s="360" t="str">
        <f>B386&amp;"_"&amp;C386&amp;"_"&amp;".. "&amp;D386</f>
        <v>1080_T3.1_.. Long-term debt obligations due for payment within one year or less</v>
      </c>
      <c r="B386" s="367" t="s">
        <v>2103</v>
      </c>
      <c r="C386" s="377" t="s">
        <v>15</v>
      </c>
      <c r="D386" s="339" t="s">
        <v>197</v>
      </c>
      <c r="E386" s="463">
        <f t="shared" si="15"/>
        <v>0</v>
      </c>
      <c r="F386" s="311" t="s">
        <v>1300</v>
      </c>
      <c r="G386">
        <f t="shared" si="16"/>
        <v>6</v>
      </c>
      <c r="H386" s="628">
        <f>IF(ISNUMBER('STable 3.1'!B39),'STable 3.1'!B39,"")</f>
        <v>0</v>
      </c>
      <c r="I386" s="628">
        <f>IF(ISNUMBER('STable 3.1'!C39),'STable 3.1'!C39,"")</f>
        <v>0</v>
      </c>
      <c r="J386" s="628">
        <f>IF(ISNUMBER('STable 3.1'!D39),'STable 3.1'!D39,"")</f>
        <v>0</v>
      </c>
      <c r="K386" s="628">
        <f>IF(ISNUMBER('STable 3.1'!E39),'STable 3.1'!E39,"")</f>
        <v>0</v>
      </c>
    </row>
    <row r="387" spans="1:11" x14ac:dyDescent="0.2">
      <c r="A387" s="360" t="str">
        <f>B387&amp;"_"&amp;C387&amp;"_"&amp;".... "&amp;D387</f>
        <v>1081_T3.1_.... Currency and deposits 4/</v>
      </c>
      <c r="B387" s="367" t="s">
        <v>2104</v>
      </c>
      <c r="C387" s="377" t="s">
        <v>15</v>
      </c>
      <c r="D387" s="340" t="s">
        <v>53</v>
      </c>
      <c r="E387" s="463">
        <f t="shared" si="15"/>
        <v>0</v>
      </c>
      <c r="F387" s="311" t="s">
        <v>1301</v>
      </c>
      <c r="G387">
        <f t="shared" si="16"/>
        <v>6</v>
      </c>
      <c r="H387" s="628" t="str">
        <f>IF(ISNUMBER('STable 3.1'!B40),'STable 3.1'!B40,"")</f>
        <v/>
      </c>
      <c r="I387" s="628" t="str">
        <f>IF(ISNUMBER('STable 3.1'!C40),'STable 3.1'!C40,"")</f>
        <v/>
      </c>
      <c r="J387" s="628" t="str">
        <f>IF(ISNUMBER('STable 3.1'!D40),'STable 3.1'!D40,"")</f>
        <v/>
      </c>
      <c r="K387" s="628" t="str">
        <f>IF(ISNUMBER('STable 3.1'!E40),'STable 3.1'!E40,"")</f>
        <v/>
      </c>
    </row>
    <row r="388" spans="1:11" x14ac:dyDescent="0.2">
      <c r="A388" s="360" t="str">
        <f>B388&amp;"_"&amp;C388&amp;"_"&amp;".... "&amp;D388</f>
        <v>1082_T3.1_.... Debt securities</v>
      </c>
      <c r="B388" s="367" t="s">
        <v>2105</v>
      </c>
      <c r="C388" s="377" t="s">
        <v>15</v>
      </c>
      <c r="D388" s="340" t="s">
        <v>37</v>
      </c>
      <c r="E388" s="463">
        <f t="shared" si="15"/>
        <v>0</v>
      </c>
      <c r="F388" s="311" t="s">
        <v>1302</v>
      </c>
      <c r="G388">
        <f t="shared" si="16"/>
        <v>6</v>
      </c>
      <c r="H388" s="628" t="str">
        <f>IF(ISNUMBER('STable 3.1'!B41),'STable 3.1'!B41,"")</f>
        <v/>
      </c>
      <c r="I388" s="628" t="str">
        <f>IF(ISNUMBER('STable 3.1'!C41),'STable 3.1'!C41,"")</f>
        <v/>
      </c>
      <c r="J388" s="628" t="str">
        <f>IF(ISNUMBER('STable 3.1'!D41),'STable 3.1'!D41,"")</f>
        <v/>
      </c>
      <c r="K388" s="628" t="str">
        <f>IF(ISNUMBER('STable 3.1'!E41),'STable 3.1'!E41,"")</f>
        <v/>
      </c>
    </row>
    <row r="389" spans="1:11" x14ac:dyDescent="0.2">
      <c r="A389" s="360" t="str">
        <f>B389&amp;"_"&amp;C389&amp;"_"&amp;".... "&amp;D389</f>
        <v>1083_T3.1_.... Loans</v>
      </c>
      <c r="B389" s="367" t="s">
        <v>2106</v>
      </c>
      <c r="C389" s="377" t="s">
        <v>15</v>
      </c>
      <c r="D389" s="340" t="s">
        <v>2</v>
      </c>
      <c r="E389" s="463">
        <f t="shared" ref="E389:E426" si="17">E388</f>
        <v>0</v>
      </c>
      <c r="F389" s="311" t="s">
        <v>1303</v>
      </c>
      <c r="G389">
        <f t="shared" ref="G389:G426" si="18">G388</f>
        <v>6</v>
      </c>
      <c r="H389" s="628" t="str">
        <f>IF(ISNUMBER('STable 3.1'!B42),'STable 3.1'!B42,"")</f>
        <v/>
      </c>
      <c r="I389" s="628" t="str">
        <f>IF(ISNUMBER('STable 3.1'!C42),'STable 3.1'!C42,"")</f>
        <v/>
      </c>
      <c r="J389" s="628" t="str">
        <f>IF(ISNUMBER('STable 3.1'!D42),'STable 3.1'!D42,"")</f>
        <v/>
      </c>
      <c r="K389" s="628" t="str">
        <f>IF(ISNUMBER('STable 3.1'!E42),'STable 3.1'!E42,"")</f>
        <v/>
      </c>
    </row>
    <row r="390" spans="1:11" x14ac:dyDescent="0.2">
      <c r="A390" s="360" t="str">
        <f>B390&amp;"_"&amp;C390&amp;"_"&amp;".... "&amp;D390</f>
        <v>1084_T3.1_.... Trade credit and advances</v>
      </c>
      <c r="B390" s="367" t="s">
        <v>2107</v>
      </c>
      <c r="C390" s="377" t="s">
        <v>15</v>
      </c>
      <c r="D390" s="340" t="s">
        <v>38</v>
      </c>
      <c r="E390" s="463">
        <f t="shared" si="17"/>
        <v>0</v>
      </c>
      <c r="F390" s="311" t="s">
        <v>1304</v>
      </c>
      <c r="G390">
        <f t="shared" si="18"/>
        <v>6</v>
      </c>
      <c r="H390" s="628" t="str">
        <f>IF(ISNUMBER('STable 3.1'!B43),'STable 3.1'!B43,"")</f>
        <v/>
      </c>
      <c r="I390" s="628" t="str">
        <f>IF(ISNUMBER('STable 3.1'!C43),'STable 3.1'!C43,"")</f>
        <v/>
      </c>
      <c r="J390" s="628" t="str">
        <f>IF(ISNUMBER('STable 3.1'!D43),'STable 3.1'!D43,"")</f>
        <v/>
      </c>
      <c r="K390" s="628" t="str">
        <f>IF(ISNUMBER('STable 3.1'!E43),'STable 3.1'!E43,"")</f>
        <v/>
      </c>
    </row>
    <row r="391" spans="1:11" x14ac:dyDescent="0.2">
      <c r="A391" s="360" t="str">
        <f>B391&amp;"_"&amp;C391&amp;"_"&amp;".... "&amp;D391</f>
        <v>1085_T3.1_.... Other debt liabilities 5/</v>
      </c>
      <c r="B391" s="367" t="s">
        <v>2108</v>
      </c>
      <c r="C391" s="377" t="s">
        <v>15</v>
      </c>
      <c r="D391" s="340" t="s">
        <v>28</v>
      </c>
      <c r="E391" s="463">
        <f t="shared" si="17"/>
        <v>0</v>
      </c>
      <c r="F391" s="311" t="s">
        <v>1305</v>
      </c>
      <c r="G391">
        <f t="shared" si="18"/>
        <v>6</v>
      </c>
      <c r="H391" s="628" t="str">
        <f>IF(ISNUMBER('STable 3.1'!B44),'STable 3.1'!B44,"")</f>
        <v/>
      </c>
      <c r="I391" s="628" t="str">
        <f>IF(ISNUMBER('STable 3.1'!C44),'STable 3.1'!C44,"")</f>
        <v/>
      </c>
      <c r="J391" s="628" t="str">
        <f>IF(ISNUMBER('STable 3.1'!D44),'STable 3.1'!D44,"")</f>
        <v/>
      </c>
      <c r="K391" s="628" t="str">
        <f>IF(ISNUMBER('STable 3.1'!E44),'STable 3.1'!E44,"")</f>
        <v/>
      </c>
    </row>
    <row r="392" spans="1:11" x14ac:dyDescent="0.2">
      <c r="A392" s="360" t="str">
        <f>B392&amp;"_"&amp;C392&amp;"_"&amp;D392</f>
        <v>1086_T3.1_Other Sectors</v>
      </c>
      <c r="B392" s="367" t="s">
        <v>2109</v>
      </c>
      <c r="C392" s="377" t="s">
        <v>15</v>
      </c>
      <c r="D392" s="338" t="s">
        <v>57</v>
      </c>
      <c r="E392" s="463">
        <f t="shared" si="17"/>
        <v>0</v>
      </c>
      <c r="F392" s="311" t="s">
        <v>1306</v>
      </c>
      <c r="G392">
        <f t="shared" si="18"/>
        <v>6</v>
      </c>
      <c r="H392" s="628">
        <f>IF(ISNUMBER('STable 3.1'!B45),'STable 3.1'!B45,"")</f>
        <v>0</v>
      </c>
      <c r="I392" s="628">
        <f>IF(ISNUMBER('STable 3.1'!C45),'STable 3.1'!C45,"")</f>
        <v>0</v>
      </c>
      <c r="J392" s="628">
        <f>IF(ISNUMBER('STable 3.1'!D45),'STable 3.1'!D45,"")</f>
        <v>0</v>
      </c>
      <c r="K392" s="628">
        <f>IF(ISNUMBER('STable 3.1'!E45),'STable 3.1'!E45,"")</f>
        <v>0</v>
      </c>
    </row>
    <row r="393" spans="1:11" x14ac:dyDescent="0.2">
      <c r="A393" s="360" t="str">
        <f>B393&amp;"_"&amp;C393&amp;"_"&amp;".. "&amp;D393</f>
        <v>1087_T3.1_.. Short-term debt on an original maturity basis</v>
      </c>
      <c r="B393" s="367" t="s">
        <v>2110</v>
      </c>
      <c r="C393" s="377" t="s">
        <v>15</v>
      </c>
      <c r="D393" s="339" t="s">
        <v>196</v>
      </c>
      <c r="E393" s="463">
        <f t="shared" si="17"/>
        <v>0</v>
      </c>
      <c r="F393" s="311" t="s">
        <v>1307</v>
      </c>
      <c r="G393">
        <f t="shared" si="18"/>
        <v>6</v>
      </c>
      <c r="H393" s="628">
        <f>IF(ISNUMBER('STable 3.1'!B46),'STable 3.1'!B46,"")</f>
        <v>0</v>
      </c>
      <c r="I393" s="628">
        <f>IF(ISNUMBER('STable 3.1'!C46),'STable 3.1'!C46,"")</f>
        <v>0</v>
      </c>
      <c r="J393" s="628">
        <f>IF(ISNUMBER('STable 3.1'!D46),'STable 3.1'!D46,"")</f>
        <v>0</v>
      </c>
      <c r="K393" s="628">
        <f>IF(ISNUMBER('STable 3.1'!E46),'STable 3.1'!E46,"")</f>
        <v>0</v>
      </c>
    </row>
    <row r="394" spans="1:11" x14ac:dyDescent="0.2">
      <c r="A394" s="360" t="str">
        <f>B394&amp;"_"&amp;C394&amp;"_"&amp;".... "&amp;D394</f>
        <v>1088_T3.1_.... Currency and deposits 4/</v>
      </c>
      <c r="B394" s="367" t="s">
        <v>2111</v>
      </c>
      <c r="C394" s="377" t="s">
        <v>15</v>
      </c>
      <c r="D394" s="340" t="s">
        <v>53</v>
      </c>
      <c r="E394" s="463">
        <f t="shared" si="17"/>
        <v>0</v>
      </c>
      <c r="F394" s="311" t="s">
        <v>1308</v>
      </c>
      <c r="G394">
        <f t="shared" si="18"/>
        <v>6</v>
      </c>
      <c r="H394" s="628" t="str">
        <f>IF(ISNUMBER('STable 3.1'!B47),'STable 3.1'!B47,"")</f>
        <v/>
      </c>
      <c r="I394" s="628" t="str">
        <f>IF(ISNUMBER('STable 3.1'!C47),'STable 3.1'!C47,"")</f>
        <v/>
      </c>
      <c r="J394" s="628" t="str">
        <f>IF(ISNUMBER('STable 3.1'!D47),'STable 3.1'!D47,"")</f>
        <v/>
      </c>
      <c r="K394" s="628" t="str">
        <f>IF(ISNUMBER('STable 3.1'!E47),'STable 3.1'!E47,"")</f>
        <v/>
      </c>
    </row>
    <row r="395" spans="1:11" x14ac:dyDescent="0.2">
      <c r="A395" s="360" t="str">
        <f>B395&amp;"_"&amp;C395&amp;"_"&amp;".... "&amp;D395</f>
        <v>1089_T3.1_.... Debt securities</v>
      </c>
      <c r="B395" s="367" t="s">
        <v>2112</v>
      </c>
      <c r="C395" s="377" t="s">
        <v>15</v>
      </c>
      <c r="D395" s="340" t="s">
        <v>37</v>
      </c>
      <c r="E395" s="463">
        <f t="shared" si="17"/>
        <v>0</v>
      </c>
      <c r="F395" s="311" t="s">
        <v>1309</v>
      </c>
      <c r="G395">
        <f t="shared" si="18"/>
        <v>6</v>
      </c>
      <c r="H395" s="628" t="str">
        <f>IF(ISNUMBER('STable 3.1'!B48),'STable 3.1'!B48,"")</f>
        <v/>
      </c>
      <c r="I395" s="628" t="str">
        <f>IF(ISNUMBER('STable 3.1'!C48),'STable 3.1'!C48,"")</f>
        <v/>
      </c>
      <c r="J395" s="628" t="str">
        <f>IF(ISNUMBER('STable 3.1'!D48),'STable 3.1'!D48,"")</f>
        <v/>
      </c>
      <c r="K395" s="628" t="str">
        <f>IF(ISNUMBER('STable 3.1'!E48),'STable 3.1'!E48,"")</f>
        <v/>
      </c>
    </row>
    <row r="396" spans="1:11" x14ac:dyDescent="0.2">
      <c r="A396" s="360" t="str">
        <f>B396&amp;"_"&amp;C396&amp;"_"&amp;".... "&amp;D396</f>
        <v>1090_T3.1_.... Loans</v>
      </c>
      <c r="B396" s="367" t="s">
        <v>2113</v>
      </c>
      <c r="C396" s="377" t="s">
        <v>15</v>
      </c>
      <c r="D396" s="340" t="s">
        <v>2</v>
      </c>
      <c r="E396" s="463">
        <f t="shared" si="17"/>
        <v>0</v>
      </c>
      <c r="F396" s="311" t="s">
        <v>1310</v>
      </c>
      <c r="G396">
        <f t="shared" si="18"/>
        <v>6</v>
      </c>
      <c r="H396" s="628" t="str">
        <f>IF(ISNUMBER('STable 3.1'!B49),'STable 3.1'!B49,"")</f>
        <v/>
      </c>
      <c r="I396" s="628" t="str">
        <f>IF(ISNUMBER('STable 3.1'!C49),'STable 3.1'!C49,"")</f>
        <v/>
      </c>
      <c r="J396" s="628" t="str">
        <f>IF(ISNUMBER('STable 3.1'!D49),'STable 3.1'!D49,"")</f>
        <v/>
      </c>
      <c r="K396" s="628" t="str">
        <f>IF(ISNUMBER('STable 3.1'!E49),'STable 3.1'!E49,"")</f>
        <v/>
      </c>
    </row>
    <row r="397" spans="1:11" x14ac:dyDescent="0.2">
      <c r="A397" s="360" t="str">
        <f>B397&amp;"_"&amp;C397&amp;"_"&amp;".... "&amp;D397</f>
        <v>1091_T3.1_.... Trade credit and advances</v>
      </c>
      <c r="B397" s="367" t="s">
        <v>2114</v>
      </c>
      <c r="C397" s="377" t="s">
        <v>15</v>
      </c>
      <c r="D397" s="340" t="s">
        <v>38</v>
      </c>
      <c r="E397" s="463">
        <f t="shared" si="17"/>
        <v>0</v>
      </c>
      <c r="F397" s="311" t="s">
        <v>1311</v>
      </c>
      <c r="G397">
        <f t="shared" si="18"/>
        <v>6</v>
      </c>
      <c r="H397" s="628" t="str">
        <f>IF(ISNUMBER('STable 3.1'!B50),'STable 3.1'!B50,"")</f>
        <v/>
      </c>
      <c r="I397" s="628" t="str">
        <f>IF(ISNUMBER('STable 3.1'!C50),'STable 3.1'!C50,"")</f>
        <v/>
      </c>
      <c r="J397" s="628" t="str">
        <f>IF(ISNUMBER('STable 3.1'!D50),'STable 3.1'!D50,"")</f>
        <v/>
      </c>
      <c r="K397" s="628" t="str">
        <f>IF(ISNUMBER('STable 3.1'!E50),'STable 3.1'!E50,"")</f>
        <v/>
      </c>
    </row>
    <row r="398" spans="1:11" x14ac:dyDescent="0.2">
      <c r="A398" s="360" t="str">
        <f>B398&amp;"_"&amp;C398&amp;"_"&amp;".... "&amp;D398</f>
        <v>1092_T3.1_.... Other debt liabilities 5/ 6/</v>
      </c>
      <c r="B398" s="367" t="s">
        <v>2115</v>
      </c>
      <c r="C398" s="377" t="s">
        <v>15</v>
      </c>
      <c r="D398" s="340" t="s">
        <v>54</v>
      </c>
      <c r="E398" s="463">
        <f t="shared" si="17"/>
        <v>0</v>
      </c>
      <c r="F398" s="311" t="s">
        <v>1312</v>
      </c>
      <c r="G398">
        <f t="shared" si="18"/>
        <v>6</v>
      </c>
      <c r="H398" s="628" t="str">
        <f>IF(ISNUMBER('STable 3.1'!B51),'STable 3.1'!B51,"")</f>
        <v/>
      </c>
      <c r="I398" s="628" t="str">
        <f>IF(ISNUMBER('STable 3.1'!C51),'STable 3.1'!C51,"")</f>
        <v/>
      </c>
      <c r="J398" s="628" t="str">
        <f>IF(ISNUMBER('STable 3.1'!D51),'STable 3.1'!D51,"")</f>
        <v/>
      </c>
      <c r="K398" s="628" t="str">
        <f>IF(ISNUMBER('STable 3.1'!E51),'STable 3.1'!E51,"")</f>
        <v/>
      </c>
    </row>
    <row r="399" spans="1:11" x14ac:dyDescent="0.2">
      <c r="A399" s="360" t="str">
        <f>B399&amp;"_"&amp;C399&amp;"_"&amp;".. "&amp;D399</f>
        <v>1093_T3.1_.. Long-term debt obligations due for payment within one year or less</v>
      </c>
      <c r="B399" s="367" t="s">
        <v>2116</v>
      </c>
      <c r="C399" s="377" t="s">
        <v>15</v>
      </c>
      <c r="D399" s="339" t="s">
        <v>197</v>
      </c>
      <c r="E399" s="463">
        <f t="shared" si="17"/>
        <v>0</v>
      </c>
      <c r="F399" s="311" t="s">
        <v>1313</v>
      </c>
      <c r="G399">
        <f t="shared" si="18"/>
        <v>6</v>
      </c>
      <c r="H399" s="628">
        <f>IF(ISNUMBER('STable 3.1'!B52),'STable 3.1'!B52,"")</f>
        <v>0</v>
      </c>
      <c r="I399" s="628">
        <f>IF(ISNUMBER('STable 3.1'!C52),'STable 3.1'!C52,"")</f>
        <v>0</v>
      </c>
      <c r="J399" s="628">
        <f>IF(ISNUMBER('STable 3.1'!D52),'STable 3.1'!D52,"")</f>
        <v>0</v>
      </c>
      <c r="K399" s="628">
        <f>IF(ISNUMBER('STable 3.1'!E52),'STable 3.1'!E52,"")</f>
        <v>0</v>
      </c>
    </row>
    <row r="400" spans="1:11" x14ac:dyDescent="0.2">
      <c r="A400" s="360" t="str">
        <f>B400&amp;"_"&amp;C400&amp;"_"&amp;".... "&amp;D400</f>
        <v>1094_T3.1_.... Currency and deposits 4/</v>
      </c>
      <c r="B400" s="367" t="s">
        <v>2117</v>
      </c>
      <c r="C400" s="377" t="s">
        <v>15</v>
      </c>
      <c r="D400" s="340" t="s">
        <v>53</v>
      </c>
      <c r="E400" s="463">
        <f t="shared" si="17"/>
        <v>0</v>
      </c>
      <c r="F400" s="311" t="s">
        <v>1314</v>
      </c>
      <c r="G400">
        <f t="shared" si="18"/>
        <v>6</v>
      </c>
      <c r="H400" s="628" t="str">
        <f>IF(ISNUMBER('STable 3.1'!B53),'STable 3.1'!B53,"")</f>
        <v/>
      </c>
      <c r="I400" s="628" t="str">
        <f>IF(ISNUMBER('STable 3.1'!C53),'STable 3.1'!C53,"")</f>
        <v/>
      </c>
      <c r="J400" s="628" t="str">
        <f>IF(ISNUMBER('STable 3.1'!D53),'STable 3.1'!D53,"")</f>
        <v/>
      </c>
      <c r="K400" s="628" t="str">
        <f>IF(ISNUMBER('STable 3.1'!E53),'STable 3.1'!E53,"")</f>
        <v/>
      </c>
    </row>
    <row r="401" spans="1:11" x14ac:dyDescent="0.2">
      <c r="A401" s="360" t="str">
        <f>B401&amp;"_"&amp;C401&amp;"_"&amp;".... "&amp;D401</f>
        <v>1095_T3.1_.... Debt securities</v>
      </c>
      <c r="B401" s="367" t="s">
        <v>2118</v>
      </c>
      <c r="C401" s="377" t="s">
        <v>15</v>
      </c>
      <c r="D401" s="340" t="s">
        <v>37</v>
      </c>
      <c r="E401" s="463">
        <f t="shared" si="17"/>
        <v>0</v>
      </c>
      <c r="F401" s="311" t="s">
        <v>1315</v>
      </c>
      <c r="G401">
        <f t="shared" si="18"/>
        <v>6</v>
      </c>
      <c r="H401" s="628" t="str">
        <f>IF(ISNUMBER('STable 3.1'!B54),'STable 3.1'!B54,"")</f>
        <v/>
      </c>
      <c r="I401" s="628" t="str">
        <f>IF(ISNUMBER('STable 3.1'!C54),'STable 3.1'!C54,"")</f>
        <v/>
      </c>
      <c r="J401" s="628" t="str">
        <f>IF(ISNUMBER('STable 3.1'!D54),'STable 3.1'!D54,"")</f>
        <v/>
      </c>
      <c r="K401" s="628" t="str">
        <f>IF(ISNUMBER('STable 3.1'!E54),'STable 3.1'!E54,"")</f>
        <v/>
      </c>
    </row>
    <row r="402" spans="1:11" x14ac:dyDescent="0.2">
      <c r="A402" s="360" t="str">
        <f>B402&amp;"_"&amp;C402&amp;"_"&amp;".... "&amp;D402</f>
        <v>1096_T3.1_.... Loans</v>
      </c>
      <c r="B402" s="367" t="s">
        <v>2119</v>
      </c>
      <c r="C402" s="377" t="s">
        <v>15</v>
      </c>
      <c r="D402" s="340" t="s">
        <v>2</v>
      </c>
      <c r="E402" s="463">
        <f t="shared" si="17"/>
        <v>0</v>
      </c>
      <c r="F402" s="311" t="s">
        <v>1316</v>
      </c>
      <c r="G402">
        <f t="shared" si="18"/>
        <v>6</v>
      </c>
      <c r="H402" s="628" t="str">
        <f>IF(ISNUMBER('STable 3.1'!B55),'STable 3.1'!B55,"")</f>
        <v/>
      </c>
      <c r="I402" s="628" t="str">
        <f>IF(ISNUMBER('STable 3.1'!C55),'STable 3.1'!C55,"")</f>
        <v/>
      </c>
      <c r="J402" s="628" t="str">
        <f>IF(ISNUMBER('STable 3.1'!D55),'STable 3.1'!D55,"")</f>
        <v/>
      </c>
      <c r="K402" s="628" t="str">
        <f>IF(ISNUMBER('STable 3.1'!E55),'STable 3.1'!E55,"")</f>
        <v/>
      </c>
    </row>
    <row r="403" spans="1:11" x14ac:dyDescent="0.2">
      <c r="A403" s="360" t="str">
        <f>B403&amp;"_"&amp;C403&amp;"_"&amp;".... "&amp;D403</f>
        <v>1097_T3.1_.... Trade credit and advances</v>
      </c>
      <c r="B403" s="367" t="s">
        <v>2120</v>
      </c>
      <c r="C403" s="377" t="s">
        <v>15</v>
      </c>
      <c r="D403" s="340" t="s">
        <v>38</v>
      </c>
      <c r="E403" s="463">
        <f t="shared" si="17"/>
        <v>0</v>
      </c>
      <c r="F403" s="311" t="s">
        <v>1317</v>
      </c>
      <c r="G403">
        <f t="shared" si="18"/>
        <v>6</v>
      </c>
      <c r="H403" s="628" t="str">
        <f>IF(ISNUMBER('STable 3.1'!B56),'STable 3.1'!B56,"")</f>
        <v/>
      </c>
      <c r="I403" s="628" t="str">
        <f>IF(ISNUMBER('STable 3.1'!C56),'STable 3.1'!C56,"")</f>
        <v/>
      </c>
      <c r="J403" s="628" t="str">
        <f>IF(ISNUMBER('STable 3.1'!D56),'STable 3.1'!D56,"")</f>
        <v/>
      </c>
      <c r="K403" s="628" t="str">
        <f>IF(ISNUMBER('STable 3.1'!E56),'STable 3.1'!E56,"")</f>
        <v/>
      </c>
    </row>
    <row r="404" spans="1:11" x14ac:dyDescent="0.2">
      <c r="A404" s="360" t="str">
        <f>B404&amp;"_"&amp;C404&amp;"_"&amp;".... "&amp;D404</f>
        <v>1098_T3.1_.... Other debt liabilities 5/</v>
      </c>
      <c r="B404" s="367" t="s">
        <v>2121</v>
      </c>
      <c r="C404" s="377" t="s">
        <v>15</v>
      </c>
      <c r="D404" s="340" t="s">
        <v>28</v>
      </c>
      <c r="E404" s="463">
        <f t="shared" si="17"/>
        <v>0</v>
      </c>
      <c r="F404" s="311" t="s">
        <v>1318</v>
      </c>
      <c r="G404">
        <f t="shared" si="18"/>
        <v>6</v>
      </c>
      <c r="H404" s="628" t="str">
        <f>IF(ISNUMBER('STable 3.1'!B57),'STable 3.1'!B57,"")</f>
        <v/>
      </c>
      <c r="I404" s="628" t="str">
        <f>IF(ISNUMBER('STable 3.1'!C57),'STable 3.1'!C57,"")</f>
        <v/>
      </c>
      <c r="J404" s="628" t="str">
        <f>IF(ISNUMBER('STable 3.1'!D57),'STable 3.1'!D57,"")</f>
        <v/>
      </c>
      <c r="K404" s="628" t="str">
        <f>IF(ISNUMBER('STable 3.1'!E57),'STable 3.1'!E57,"")</f>
        <v/>
      </c>
    </row>
    <row r="405" spans="1:11" x14ac:dyDescent="0.2">
      <c r="A405" s="360" t="str">
        <f>B405&amp;"_"&amp;C405&amp;"_"&amp;D405</f>
        <v>1099_T3.1_Direct Investment: Intercompany Lending 7/</v>
      </c>
      <c r="B405" s="367" t="s">
        <v>2122</v>
      </c>
      <c r="C405" s="377" t="s">
        <v>15</v>
      </c>
      <c r="D405" s="338" t="s">
        <v>198</v>
      </c>
      <c r="E405" s="463">
        <f t="shared" si="17"/>
        <v>0</v>
      </c>
      <c r="F405" s="311" t="s">
        <v>1319</v>
      </c>
      <c r="G405">
        <f t="shared" si="18"/>
        <v>6</v>
      </c>
      <c r="H405" s="628">
        <f>IF(ISNUMBER('STable 3.1'!B58),'STable 3.1'!B58,"")</f>
        <v>0</v>
      </c>
      <c r="I405" s="628">
        <f>IF(ISNUMBER('STable 3.1'!C58),'STable 3.1'!C58,"")</f>
        <v>0</v>
      </c>
      <c r="J405" s="628">
        <f>IF(ISNUMBER('STable 3.1'!D58),'STable 3.1'!D58,"")</f>
        <v>0</v>
      </c>
      <c r="K405" s="628">
        <f>IF(ISNUMBER('STable 3.1'!E58),'STable 3.1'!E58,"")</f>
        <v>0</v>
      </c>
    </row>
    <row r="406" spans="1:11" x14ac:dyDescent="0.2">
      <c r="A406" s="360" t="str">
        <f>B406&amp;"_"&amp;C406&amp;"_"&amp;".. "&amp;D406</f>
        <v>1100_T3.1_.. Short-term on an original maturity basis</v>
      </c>
      <c r="B406" s="367" t="s">
        <v>2123</v>
      </c>
      <c r="C406" s="377" t="s">
        <v>15</v>
      </c>
      <c r="D406" s="339" t="s">
        <v>199</v>
      </c>
      <c r="E406" s="463">
        <f t="shared" si="17"/>
        <v>0</v>
      </c>
      <c r="F406" s="311" t="s">
        <v>1320</v>
      </c>
      <c r="G406">
        <f t="shared" si="18"/>
        <v>6</v>
      </c>
      <c r="H406" s="628">
        <f>IF(ISNUMBER('STable 3.1'!B59),'STable 3.1'!B59,"")</f>
        <v>0</v>
      </c>
      <c r="I406" s="628">
        <f>IF(ISNUMBER('STable 3.1'!C59),'STable 3.1'!C59,"")</f>
        <v>0</v>
      </c>
      <c r="J406" s="628">
        <f>IF(ISNUMBER('STable 3.1'!D59),'STable 3.1'!D59,"")</f>
        <v>0</v>
      </c>
      <c r="K406" s="628">
        <f>IF(ISNUMBER('STable 3.1'!E59),'STable 3.1'!E59,"")</f>
        <v>0</v>
      </c>
    </row>
    <row r="407" spans="1:11" x14ac:dyDescent="0.2">
      <c r="A407" s="360" t="str">
        <f>B407&amp;"_"&amp;C407&amp;"_"&amp;".... "&amp;D407</f>
        <v>1101_T3.1_.... Debt liabilities of direct investment enterprises to direct investors</v>
      </c>
      <c r="B407" s="367" t="s">
        <v>2124</v>
      </c>
      <c r="C407" s="377" t="s">
        <v>15</v>
      </c>
      <c r="D407" s="340" t="s">
        <v>142</v>
      </c>
      <c r="E407" s="463">
        <f t="shared" si="17"/>
        <v>0</v>
      </c>
      <c r="F407" s="311" t="s">
        <v>1321</v>
      </c>
      <c r="G407">
        <f t="shared" si="18"/>
        <v>6</v>
      </c>
      <c r="H407" s="628" t="str">
        <f>IF(ISNUMBER('STable 3.1'!B60),'STable 3.1'!B60,"")</f>
        <v/>
      </c>
      <c r="I407" s="628" t="str">
        <f>IF(ISNUMBER('STable 3.1'!C60),'STable 3.1'!C60,"")</f>
        <v/>
      </c>
      <c r="J407" s="628" t="str">
        <f>IF(ISNUMBER('STable 3.1'!D60),'STable 3.1'!D60,"")</f>
        <v/>
      </c>
      <c r="K407" s="628" t="str">
        <f>IF(ISNUMBER('STable 3.1'!E60),'STable 3.1'!E60,"")</f>
        <v/>
      </c>
    </row>
    <row r="408" spans="1:11" x14ac:dyDescent="0.2">
      <c r="A408" s="360" t="str">
        <f>B408&amp;"_"&amp;C408&amp;"_"&amp;".... "&amp;D408</f>
        <v>1102_T3.1_.... Debt liabilities of direct investors to direct investment enterprises</v>
      </c>
      <c r="B408" s="367" t="s">
        <v>2125</v>
      </c>
      <c r="C408" s="377" t="s">
        <v>15</v>
      </c>
      <c r="D408" s="340" t="s">
        <v>143</v>
      </c>
      <c r="E408" s="463">
        <f t="shared" si="17"/>
        <v>0</v>
      </c>
      <c r="F408" s="311" t="s">
        <v>1322</v>
      </c>
      <c r="G408">
        <f t="shared" si="18"/>
        <v>6</v>
      </c>
      <c r="H408" s="628" t="str">
        <f>IF(ISNUMBER('STable 3.1'!B61),'STable 3.1'!B61,"")</f>
        <v/>
      </c>
      <c r="I408" s="628" t="str">
        <f>IF(ISNUMBER('STable 3.1'!C61),'STable 3.1'!C61,"")</f>
        <v/>
      </c>
      <c r="J408" s="628" t="str">
        <f>IF(ISNUMBER('STable 3.1'!D61),'STable 3.1'!D61,"")</f>
        <v/>
      </c>
      <c r="K408" s="628" t="str">
        <f>IF(ISNUMBER('STable 3.1'!E61),'STable 3.1'!E61,"")</f>
        <v/>
      </c>
    </row>
    <row r="409" spans="1:11" x14ac:dyDescent="0.2">
      <c r="A409" s="360" t="str">
        <f>B409&amp;"_"&amp;C409&amp;"_"&amp;".... "&amp;D409</f>
        <v>1103_T3.1_.... Debt liabilities between fellow enterprises</v>
      </c>
      <c r="B409" s="367" t="s">
        <v>2126</v>
      </c>
      <c r="C409" s="377" t="s">
        <v>15</v>
      </c>
      <c r="D409" s="340" t="s">
        <v>41</v>
      </c>
      <c r="E409" s="463">
        <f t="shared" si="17"/>
        <v>0</v>
      </c>
      <c r="F409" s="311" t="s">
        <v>1323</v>
      </c>
      <c r="G409">
        <f t="shared" si="18"/>
        <v>6</v>
      </c>
      <c r="H409" s="628" t="str">
        <f>IF(ISNUMBER('STable 3.1'!B62),'STable 3.1'!B62,"")</f>
        <v/>
      </c>
      <c r="I409" s="628" t="str">
        <f>IF(ISNUMBER('STable 3.1'!C62),'STable 3.1'!C62,"")</f>
        <v/>
      </c>
      <c r="J409" s="628" t="str">
        <f>IF(ISNUMBER('STable 3.1'!D62),'STable 3.1'!D62,"")</f>
        <v/>
      </c>
      <c r="K409" s="628" t="str">
        <f>IF(ISNUMBER('STable 3.1'!E62),'STable 3.1'!E62,"")</f>
        <v/>
      </c>
    </row>
    <row r="410" spans="1:11" x14ac:dyDescent="0.2">
      <c r="A410" s="360" t="str">
        <f>B410&amp;"_"&amp;C410&amp;"_"&amp;".. "&amp;D410</f>
        <v>1104_T3.1_.. Long-term debt obligations due for payment within one year or less</v>
      </c>
      <c r="B410" s="367" t="s">
        <v>2127</v>
      </c>
      <c r="C410" s="377" t="s">
        <v>15</v>
      </c>
      <c r="D410" s="339" t="s">
        <v>197</v>
      </c>
      <c r="E410" s="463">
        <f t="shared" si="17"/>
        <v>0</v>
      </c>
      <c r="F410" s="311" t="s">
        <v>1324</v>
      </c>
      <c r="G410">
        <f t="shared" si="18"/>
        <v>6</v>
      </c>
      <c r="H410" s="628">
        <f>IF(ISNUMBER('STable 3.1'!B63),'STable 3.1'!B63,"")</f>
        <v>0</v>
      </c>
      <c r="I410" s="628">
        <f>IF(ISNUMBER('STable 3.1'!C63),'STable 3.1'!C63,"")</f>
        <v>0</v>
      </c>
      <c r="J410" s="628">
        <f>IF(ISNUMBER('STable 3.1'!D63),'STable 3.1'!D63,"")</f>
        <v>0</v>
      </c>
      <c r="K410" s="628">
        <f>IF(ISNUMBER('STable 3.1'!E63),'STable 3.1'!E63,"")</f>
        <v>0</v>
      </c>
    </row>
    <row r="411" spans="1:11" x14ac:dyDescent="0.2">
      <c r="A411" s="360" t="str">
        <f>B411&amp;"_"&amp;C411&amp;"_"&amp;".... "&amp;D411</f>
        <v>1105_T3.1_.... Debt liabilities of direct investment enterprises to direct investors</v>
      </c>
      <c r="B411" s="367" t="s">
        <v>2128</v>
      </c>
      <c r="C411" s="377" t="s">
        <v>15</v>
      </c>
      <c r="D411" s="340" t="s">
        <v>142</v>
      </c>
      <c r="E411" s="463">
        <f t="shared" si="17"/>
        <v>0</v>
      </c>
      <c r="F411" s="311" t="s">
        <v>1325</v>
      </c>
      <c r="G411">
        <f t="shared" si="18"/>
        <v>6</v>
      </c>
      <c r="H411" s="628" t="str">
        <f>IF(ISNUMBER('STable 3.1'!B64),'STable 3.1'!B64,"")</f>
        <v/>
      </c>
      <c r="I411" s="628" t="str">
        <f>IF(ISNUMBER('STable 3.1'!C64),'STable 3.1'!C64,"")</f>
        <v/>
      </c>
      <c r="J411" s="628" t="str">
        <f>IF(ISNUMBER('STable 3.1'!D64),'STable 3.1'!D64,"")</f>
        <v/>
      </c>
      <c r="K411" s="628" t="str">
        <f>IF(ISNUMBER('STable 3.1'!E64),'STable 3.1'!E64,"")</f>
        <v/>
      </c>
    </row>
    <row r="412" spans="1:11" x14ac:dyDescent="0.2">
      <c r="A412" s="360" t="str">
        <f>B412&amp;"_"&amp;C412&amp;"_"&amp;".... "&amp;D412</f>
        <v>1106_T3.1_.... Debt liabilities of direct investors to direct investment enterprises</v>
      </c>
      <c r="B412" s="367" t="s">
        <v>2129</v>
      </c>
      <c r="C412" s="377" t="s">
        <v>15</v>
      </c>
      <c r="D412" s="340" t="s">
        <v>143</v>
      </c>
      <c r="E412" s="463">
        <f t="shared" si="17"/>
        <v>0</v>
      </c>
      <c r="F412" s="311" t="s">
        <v>1326</v>
      </c>
      <c r="G412">
        <f t="shared" si="18"/>
        <v>6</v>
      </c>
      <c r="H412" s="628" t="str">
        <f>IF(ISNUMBER('STable 3.1'!B65),'STable 3.1'!B65,"")</f>
        <v/>
      </c>
      <c r="I412" s="628" t="str">
        <f>IF(ISNUMBER('STable 3.1'!C65),'STable 3.1'!C65,"")</f>
        <v/>
      </c>
      <c r="J412" s="628" t="str">
        <f>IF(ISNUMBER('STable 3.1'!D65),'STable 3.1'!D65,"")</f>
        <v/>
      </c>
      <c r="K412" s="628" t="str">
        <f>IF(ISNUMBER('STable 3.1'!E65),'STable 3.1'!E65,"")</f>
        <v/>
      </c>
    </row>
    <row r="413" spans="1:11" x14ac:dyDescent="0.2">
      <c r="A413" s="360" t="str">
        <f>B413&amp;"_"&amp;C413&amp;"_"&amp;".... "&amp;D413</f>
        <v>1107_T3.1_.... Debt liabilities between fellow enterprises</v>
      </c>
      <c r="B413" s="367" t="s">
        <v>2130</v>
      </c>
      <c r="C413" s="377" t="s">
        <v>15</v>
      </c>
      <c r="D413" s="340" t="s">
        <v>41</v>
      </c>
      <c r="E413" s="463">
        <f t="shared" si="17"/>
        <v>0</v>
      </c>
      <c r="F413" s="311" t="s">
        <v>1327</v>
      </c>
      <c r="G413">
        <f t="shared" si="18"/>
        <v>6</v>
      </c>
      <c r="H413" s="628" t="str">
        <f>IF(ISNUMBER('STable 3.1'!B66),'STable 3.1'!B66,"")</f>
        <v/>
      </c>
      <c r="I413" s="628" t="str">
        <f>IF(ISNUMBER('STable 3.1'!C66),'STable 3.1'!C66,"")</f>
        <v/>
      </c>
      <c r="J413" s="628" t="str">
        <f>IF(ISNUMBER('STable 3.1'!D66),'STable 3.1'!D66,"")</f>
        <v/>
      </c>
      <c r="K413" s="628" t="str">
        <f>IF(ISNUMBER('STable 3.1'!E66),'STable 3.1'!E66,"")</f>
        <v/>
      </c>
    </row>
    <row r="414" spans="1:11" x14ac:dyDescent="0.2">
      <c r="A414" s="360" t="str">
        <f>B414&amp;"_"&amp;C414&amp;"_"&amp;D414</f>
        <v>1108_T3.1_Total Short-Term External Debt (remaining maturity basis)</v>
      </c>
      <c r="B414" s="367" t="s">
        <v>2131</v>
      </c>
      <c r="C414" s="377" t="s">
        <v>15</v>
      </c>
      <c r="D414" s="338" t="s">
        <v>200</v>
      </c>
      <c r="E414" s="463">
        <f t="shared" si="17"/>
        <v>0</v>
      </c>
      <c r="F414" s="311" t="s">
        <v>1328</v>
      </c>
      <c r="G414">
        <f t="shared" si="18"/>
        <v>6</v>
      </c>
      <c r="H414" s="628">
        <f>IF(ISNUMBER('STable 3.1'!B67),'STable 3.1'!B67,"")</f>
        <v>0</v>
      </c>
      <c r="I414" s="628">
        <f>IF(ISNUMBER('STable 3.1'!C67),'STable 3.1'!C67,"")</f>
        <v>0</v>
      </c>
      <c r="J414" s="628">
        <f>IF(ISNUMBER('STable 3.1'!D67),'STable 3.1'!D67,"")</f>
        <v>0</v>
      </c>
      <c r="K414" s="628">
        <f>IF(ISNUMBER('STable 3.1'!E67),'STable 3.1'!E67,"")</f>
        <v>0</v>
      </c>
    </row>
    <row r="415" spans="1:11" x14ac:dyDescent="0.2">
      <c r="A415" s="360" t="str">
        <f>B415&amp;"_"&amp;C415&amp;"_"&amp;D415</f>
        <v>1109_T3.1_Arrears: By Sector</v>
      </c>
      <c r="B415" s="367" t="s">
        <v>2132</v>
      </c>
      <c r="C415" s="377" t="s">
        <v>15</v>
      </c>
      <c r="D415" s="341" t="s">
        <v>61</v>
      </c>
      <c r="E415" s="463">
        <f t="shared" si="17"/>
        <v>0</v>
      </c>
      <c r="F415" s="311" t="s">
        <v>1329</v>
      </c>
      <c r="G415">
        <f t="shared" si="18"/>
        <v>6</v>
      </c>
      <c r="H415" s="628">
        <f>IF(ISNUMBER('STable 3.1'!B70),'STable 3.1'!B70,"")</f>
        <v>0</v>
      </c>
      <c r="I415" s="628">
        <f>IF(ISNUMBER('STable 3.1'!C70),'STable 3.1'!C70,"")</f>
        <v>0</v>
      </c>
      <c r="J415" s="628">
        <f>IF(ISNUMBER('STable 3.1'!D70),'STable 3.1'!D70,"")</f>
        <v>0</v>
      </c>
      <c r="K415" s="628">
        <f>IF(ISNUMBER('STable 3.1'!E70),'STable 3.1'!E70,"")</f>
        <v>0</v>
      </c>
    </row>
    <row r="416" spans="1:11" x14ac:dyDescent="0.2">
      <c r="A416" s="360" t="str">
        <f t="shared" ref="A416:A420" si="19">B416&amp;"_"&amp;C416&amp;"_"&amp;".. "&amp;D416</f>
        <v>1110_T3.1_.. General Government</v>
      </c>
      <c r="B416" s="367" t="s">
        <v>2133</v>
      </c>
      <c r="C416" s="377" t="s">
        <v>15</v>
      </c>
      <c r="D416" s="342" t="s">
        <v>27</v>
      </c>
      <c r="E416" s="463">
        <f t="shared" si="17"/>
        <v>0</v>
      </c>
      <c r="F416" s="311" t="s">
        <v>1330</v>
      </c>
      <c r="G416">
        <f t="shared" si="18"/>
        <v>6</v>
      </c>
      <c r="H416" s="628" t="str">
        <f>IF(ISNUMBER('STable 3.1'!B71),'STable 3.1'!B71,"")</f>
        <v/>
      </c>
      <c r="I416" s="628" t="str">
        <f>IF(ISNUMBER('STable 3.1'!C71),'STable 3.1'!C71,"")</f>
        <v/>
      </c>
      <c r="J416" s="628" t="str">
        <f>IF(ISNUMBER('STable 3.1'!D71),'STable 3.1'!D71,"")</f>
        <v/>
      </c>
      <c r="K416" s="628" t="str">
        <f>IF(ISNUMBER('STable 3.1'!E71),'STable 3.1'!E71,"")</f>
        <v/>
      </c>
    </row>
    <row r="417" spans="1:11" x14ac:dyDescent="0.2">
      <c r="A417" s="360" t="str">
        <f t="shared" si="19"/>
        <v>1111_T3.1_.. Central Bank</v>
      </c>
      <c r="B417" s="367" t="s">
        <v>2134</v>
      </c>
      <c r="C417" s="377" t="s">
        <v>15</v>
      </c>
      <c r="D417" s="342" t="s">
        <v>55</v>
      </c>
      <c r="E417" s="463">
        <f t="shared" si="17"/>
        <v>0</v>
      </c>
      <c r="F417" s="311" t="s">
        <v>1331</v>
      </c>
      <c r="G417">
        <f t="shared" si="18"/>
        <v>6</v>
      </c>
      <c r="H417" s="628" t="str">
        <f>IF(ISNUMBER('STable 3.1'!B72),'STable 3.1'!B72,"")</f>
        <v/>
      </c>
      <c r="I417" s="628" t="str">
        <f>IF(ISNUMBER('STable 3.1'!C72),'STable 3.1'!C72,"")</f>
        <v/>
      </c>
      <c r="J417" s="628" t="str">
        <f>IF(ISNUMBER('STable 3.1'!D72),'STable 3.1'!D72,"")</f>
        <v/>
      </c>
      <c r="K417" s="628" t="str">
        <f>IF(ISNUMBER('STable 3.1'!E72),'STable 3.1'!E72,"")</f>
        <v/>
      </c>
    </row>
    <row r="418" spans="1:11" x14ac:dyDescent="0.2">
      <c r="A418" s="360" t="str">
        <f t="shared" si="19"/>
        <v>1112_T3.1_.. Deposit-Taking Corporations, except the Central Bank</v>
      </c>
      <c r="B418" s="367" t="s">
        <v>2135</v>
      </c>
      <c r="C418" s="377" t="s">
        <v>15</v>
      </c>
      <c r="D418" s="342" t="s">
        <v>56</v>
      </c>
      <c r="E418" s="463">
        <f t="shared" si="17"/>
        <v>0</v>
      </c>
      <c r="F418" s="311" t="s">
        <v>1332</v>
      </c>
      <c r="G418">
        <f t="shared" si="18"/>
        <v>6</v>
      </c>
      <c r="H418" s="628" t="str">
        <f>IF(ISNUMBER('STable 3.1'!B73),'STable 3.1'!B73,"")</f>
        <v/>
      </c>
      <c r="I418" s="628" t="str">
        <f>IF(ISNUMBER('STable 3.1'!C73),'STable 3.1'!C73,"")</f>
        <v/>
      </c>
      <c r="J418" s="628" t="str">
        <f>IF(ISNUMBER('STable 3.1'!D73),'STable 3.1'!D73,"")</f>
        <v/>
      </c>
      <c r="K418" s="628" t="str">
        <f>IF(ISNUMBER('STable 3.1'!E73),'STable 3.1'!E73,"")</f>
        <v/>
      </c>
    </row>
    <row r="419" spans="1:11" x14ac:dyDescent="0.2">
      <c r="A419" s="360" t="str">
        <f t="shared" si="19"/>
        <v>1113_T3.1_.. Other Sectors</v>
      </c>
      <c r="B419" s="367" t="s">
        <v>2136</v>
      </c>
      <c r="C419" s="377" t="s">
        <v>15</v>
      </c>
      <c r="D419" s="342" t="s">
        <v>57</v>
      </c>
      <c r="E419" s="463">
        <f t="shared" si="17"/>
        <v>0</v>
      </c>
      <c r="F419" s="311" t="s">
        <v>1333</v>
      </c>
      <c r="G419">
        <f t="shared" si="18"/>
        <v>6</v>
      </c>
      <c r="H419" s="628" t="str">
        <f>IF(ISNUMBER('STable 3.1'!B74),'STable 3.1'!B74,"")</f>
        <v/>
      </c>
      <c r="I419" s="628" t="str">
        <f>IF(ISNUMBER('STable 3.1'!C74),'STable 3.1'!C74,"")</f>
        <v/>
      </c>
      <c r="J419" s="628" t="str">
        <f>IF(ISNUMBER('STable 3.1'!D74),'STable 3.1'!D74,"")</f>
        <v/>
      </c>
      <c r="K419" s="628" t="str">
        <f>IF(ISNUMBER('STable 3.1'!E74),'STable 3.1'!E74,"")</f>
        <v/>
      </c>
    </row>
    <row r="420" spans="1:11" x14ac:dyDescent="0.2">
      <c r="A420" s="360" t="str">
        <f t="shared" si="19"/>
        <v>1114_T3.1_.. Direct Investment: Intercompany Lending</v>
      </c>
      <c r="B420" s="367" t="s">
        <v>2137</v>
      </c>
      <c r="C420" s="377" t="s">
        <v>15</v>
      </c>
      <c r="D420" s="342" t="s">
        <v>58</v>
      </c>
      <c r="E420" s="463">
        <f t="shared" si="17"/>
        <v>0</v>
      </c>
      <c r="F420" s="311" t="s">
        <v>1334</v>
      </c>
      <c r="G420">
        <f t="shared" si="18"/>
        <v>6</v>
      </c>
      <c r="H420" s="628" t="str">
        <f>IF(ISNUMBER('STable 3.1'!B75),'STable 3.1'!B75,"")</f>
        <v/>
      </c>
      <c r="I420" s="628" t="str">
        <f>IF(ISNUMBER('STable 3.1'!C75),'STable 3.1'!C75,"")</f>
        <v/>
      </c>
      <c r="J420" s="628" t="str">
        <f>IF(ISNUMBER('STable 3.1'!D75),'STable 3.1'!D75,"")</f>
        <v/>
      </c>
      <c r="K420" s="628" t="str">
        <f>IF(ISNUMBER('STable 3.1'!E75),'STable 3.1'!E75,"")</f>
        <v/>
      </c>
    </row>
    <row r="421" spans="1:11" x14ac:dyDescent="0.2">
      <c r="A421" s="360" t="str">
        <f>B421&amp;"_"&amp;C421&amp;"_"&amp;D421</f>
        <v>1115_T3.1_Debt securities by Sector: Short-term on a remaining maturity basis 3/</v>
      </c>
      <c r="B421" s="367" t="s">
        <v>2138</v>
      </c>
      <c r="C421" s="377" t="s">
        <v>15</v>
      </c>
      <c r="D421" s="343" t="s">
        <v>4217</v>
      </c>
      <c r="E421" s="463">
        <f t="shared" si="17"/>
        <v>0</v>
      </c>
      <c r="F421" s="311" t="s">
        <v>1335</v>
      </c>
      <c r="G421">
        <f t="shared" si="18"/>
        <v>6</v>
      </c>
      <c r="H421" s="628">
        <f>IF(ISNUMBER('STable 3.1'!B76),'STable 3.1'!B76,"")</f>
        <v>0</v>
      </c>
      <c r="I421" s="628">
        <f>IF(ISNUMBER('STable 3.1'!C76),'STable 3.1'!C76,"")</f>
        <v>0</v>
      </c>
      <c r="J421" s="628">
        <f>IF(ISNUMBER('STable 3.1'!D76),'STable 3.1'!D76,"")</f>
        <v>0</v>
      </c>
      <c r="K421" s="628">
        <f>IF(ISNUMBER('STable 3.1'!E76),'STable 3.1'!E76,"")</f>
        <v>0</v>
      </c>
    </row>
    <row r="422" spans="1:11" x14ac:dyDescent="0.2">
      <c r="A422" s="360" t="str">
        <f t="shared" ref="A422:A425" si="20">B422&amp;"_"&amp;C422&amp;"_"&amp;".. "&amp;D422</f>
        <v>1116_T3.1_.. General Government</v>
      </c>
      <c r="B422" s="367" t="s">
        <v>2139</v>
      </c>
      <c r="C422" s="377" t="s">
        <v>15</v>
      </c>
      <c r="D422" s="342" t="s">
        <v>27</v>
      </c>
      <c r="E422" s="463">
        <f t="shared" si="17"/>
        <v>0</v>
      </c>
      <c r="F422" s="311" t="s">
        <v>1336</v>
      </c>
      <c r="G422">
        <f t="shared" si="18"/>
        <v>6</v>
      </c>
      <c r="H422" s="628" t="str">
        <f>IF(ISNUMBER('STable 3.1'!B77),'STable 3.1'!B77,"")</f>
        <v/>
      </c>
      <c r="I422" s="628" t="str">
        <f>IF(ISNUMBER('STable 3.1'!C77),'STable 3.1'!C77,"")</f>
        <v/>
      </c>
      <c r="J422" s="628" t="str">
        <f>IF(ISNUMBER('STable 3.1'!D77),'STable 3.1'!D77,"")</f>
        <v/>
      </c>
      <c r="K422" s="628" t="str">
        <f>IF(ISNUMBER('STable 3.1'!E77),'STable 3.1'!E77,"")</f>
        <v/>
      </c>
    </row>
    <row r="423" spans="1:11" x14ac:dyDescent="0.2">
      <c r="A423" s="360" t="str">
        <f t="shared" si="20"/>
        <v>1117_T3.1_.. Central Bank</v>
      </c>
      <c r="B423" s="367" t="s">
        <v>2140</v>
      </c>
      <c r="C423" s="377" t="s">
        <v>15</v>
      </c>
      <c r="D423" s="342" t="s">
        <v>55</v>
      </c>
      <c r="E423" s="463">
        <f t="shared" si="17"/>
        <v>0</v>
      </c>
      <c r="F423" s="311" t="s">
        <v>1337</v>
      </c>
      <c r="G423">
        <f t="shared" si="18"/>
        <v>6</v>
      </c>
      <c r="H423" s="628" t="str">
        <f>IF(ISNUMBER('STable 3.1'!B78),'STable 3.1'!B78,"")</f>
        <v/>
      </c>
      <c r="I423" s="628" t="str">
        <f>IF(ISNUMBER('STable 3.1'!C78),'STable 3.1'!C78,"")</f>
        <v/>
      </c>
      <c r="J423" s="628" t="str">
        <f>IF(ISNUMBER('STable 3.1'!D78),'STable 3.1'!D78,"")</f>
        <v/>
      </c>
      <c r="K423" s="628" t="str">
        <f>IF(ISNUMBER('STable 3.1'!E78),'STable 3.1'!E78,"")</f>
        <v/>
      </c>
    </row>
    <row r="424" spans="1:11" x14ac:dyDescent="0.2">
      <c r="A424" s="360" t="str">
        <f t="shared" si="20"/>
        <v>1118_T3.1_.. Deposit-Taking Corporations, except the Central Bank</v>
      </c>
      <c r="B424" s="367" t="s">
        <v>2141</v>
      </c>
      <c r="C424" s="377" t="s">
        <v>15</v>
      </c>
      <c r="D424" s="342" t="s">
        <v>56</v>
      </c>
      <c r="E424" s="463">
        <f t="shared" si="17"/>
        <v>0</v>
      </c>
      <c r="F424" s="311" t="s">
        <v>1338</v>
      </c>
      <c r="G424">
        <f t="shared" si="18"/>
        <v>6</v>
      </c>
      <c r="H424" s="628" t="str">
        <f>IF(ISNUMBER('STable 3.1'!B79),'STable 3.1'!B79,"")</f>
        <v/>
      </c>
      <c r="I424" s="628" t="str">
        <f>IF(ISNUMBER('STable 3.1'!C79),'STable 3.1'!C79,"")</f>
        <v/>
      </c>
      <c r="J424" s="628" t="str">
        <f>IF(ISNUMBER('STable 3.1'!D79),'STable 3.1'!D79,"")</f>
        <v/>
      </c>
      <c r="K424" s="628" t="str">
        <f>IF(ISNUMBER('STable 3.1'!E79),'STable 3.1'!E79,"")</f>
        <v/>
      </c>
    </row>
    <row r="425" spans="1:11" x14ac:dyDescent="0.2">
      <c r="A425" s="360" t="str">
        <f t="shared" si="20"/>
        <v>1119_T3.1_.. Other Sectors</v>
      </c>
      <c r="B425" s="367" t="s">
        <v>2142</v>
      </c>
      <c r="C425" s="377" t="s">
        <v>15</v>
      </c>
      <c r="D425" s="342" t="s">
        <v>57</v>
      </c>
      <c r="E425" s="463">
        <f t="shared" si="17"/>
        <v>0</v>
      </c>
      <c r="F425" s="311" t="s">
        <v>1339</v>
      </c>
      <c r="G425">
        <f t="shared" si="18"/>
        <v>6</v>
      </c>
      <c r="H425" s="628" t="str">
        <f>IF(ISNUMBER('STable 3.1'!B80),'STable 3.1'!B80,"")</f>
        <v/>
      </c>
      <c r="I425" s="628" t="str">
        <f>IF(ISNUMBER('STable 3.1'!C80),'STable 3.1'!C80,"")</f>
        <v/>
      </c>
      <c r="J425" s="628" t="str">
        <f>IF(ISNUMBER('STable 3.1'!D80),'STable 3.1'!D80,"")</f>
        <v/>
      </c>
      <c r="K425" s="628" t="str">
        <f>IF(ISNUMBER('STable 3.1'!E80),'STable 3.1'!E80,"")</f>
        <v/>
      </c>
    </row>
    <row r="426" spans="1:11" x14ac:dyDescent="0.2">
      <c r="A426" s="378" t="str">
        <f>B426&amp;"_"&amp;C426&amp;"_"&amp;D426</f>
        <v>1120_T3.1_Reserve related liabilities 8/</v>
      </c>
      <c r="B426" s="379" t="s">
        <v>2143</v>
      </c>
      <c r="C426" s="380" t="s">
        <v>15</v>
      </c>
      <c r="D426" s="381" t="s">
        <v>4218</v>
      </c>
      <c r="E426" s="463">
        <f t="shared" si="17"/>
        <v>0</v>
      </c>
      <c r="F426" s="315" t="s">
        <v>1340</v>
      </c>
      <c r="G426">
        <f t="shared" si="18"/>
        <v>6</v>
      </c>
      <c r="H426" s="628" t="str">
        <f>IF(ISNUMBER('STable 3.1'!B81),'STable 3.1'!B81,"")</f>
        <v/>
      </c>
      <c r="I426" s="628" t="str">
        <f>IF(ISNUMBER('STable 3.1'!C81),'STable 3.1'!C81,"")</f>
        <v/>
      </c>
      <c r="J426" s="628" t="str">
        <f>IF(ISNUMBER('STable 3.1'!D81),'STable 3.1'!D81,"")</f>
        <v/>
      </c>
      <c r="K426" s="628" t="str">
        <f>IF(ISNUMBER('STable 3.1'!E81),'STable 3.1'!E81,"")</f>
        <v/>
      </c>
    </row>
  </sheetData>
  <sheetProtection algorithmName="SHA-512" hashValue="FVK1aaE2//Nk3PTlzeqEFUik/Mx1P+BRNhAMD3/QX5szavUK/txMqgcyyo7nNcAPb6b/GlblTFxBecB76GXyGA==" saltValue="fy5qhmGQVBpOEb/7Qci0Hg==" spinCount="100000" sheet="1" objects="1" scenarios="1"/>
  <conditionalFormatting sqref="F3:F65">
    <cfRule type="duplicateValues" dxfId="2" priority="2" stopIfTrue="1"/>
  </conditionalFormatting>
  <pageMargins left="0.75" right="0.75" top="1" bottom="1" header="0.5" footer="0.5"/>
  <pageSetup orientation="portrait" horizontalDpi="300" verticalDpi="300" r:id="rId1"/>
  <headerFooter alignWithMargins="0"/>
  <ignoredErrors>
    <ignoredError sqref="A3:B42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1376"/>
  <sheetViews>
    <sheetView workbookViewId="0">
      <selection activeCell="A2" sqref="A2"/>
    </sheetView>
  </sheetViews>
  <sheetFormatPr defaultRowHeight="12.75" x14ac:dyDescent="0.2"/>
  <cols>
    <col min="1" max="1" width="61" style="9" customWidth="1"/>
    <col min="2" max="2" width="17" style="9" customWidth="1"/>
    <col min="3" max="3" width="9.6640625" customWidth="1"/>
    <col min="4" max="4" width="72.83203125" customWidth="1"/>
    <col min="5" max="5" width="9.5" style="9" customWidth="1"/>
    <col min="6" max="6" width="29.1640625" customWidth="1"/>
    <col min="7" max="7" width="5.83203125" customWidth="1"/>
    <col min="8" max="8" width="10.83203125" customWidth="1"/>
    <col min="9" max="9" width="13" customWidth="1"/>
    <col min="10" max="10" width="15" customWidth="1"/>
  </cols>
  <sheetData>
    <row r="1" spans="1:10" x14ac:dyDescent="0.2">
      <c r="F1" s="1"/>
      <c r="G1" s="1" t="s">
        <v>4384</v>
      </c>
      <c r="H1" s="13" t="str">
        <f>"YR"&amp;'Table 1'!E5</f>
        <v>YR2015Q2</v>
      </c>
    </row>
    <row r="2" spans="1:10" x14ac:dyDescent="0.2">
      <c r="A2" s="457" t="s">
        <v>2021</v>
      </c>
      <c r="B2" s="458" t="s">
        <v>2019</v>
      </c>
      <c r="C2" s="457" t="s">
        <v>2022</v>
      </c>
      <c r="D2" s="457" t="s">
        <v>14</v>
      </c>
      <c r="E2" s="458" t="s">
        <v>4324</v>
      </c>
      <c r="F2" s="502" t="s">
        <v>4383</v>
      </c>
      <c r="G2" s="9" t="s">
        <v>25</v>
      </c>
    </row>
    <row r="3" spans="1:10" x14ac:dyDescent="0.2">
      <c r="A3" s="106" t="str">
        <f>B3&amp;"_"&amp;C3&amp;"_"&amp;D3</f>
        <v>0079_T3_General Government * (immediate) 3/</v>
      </c>
      <c r="B3" s="354" t="s">
        <v>2907</v>
      </c>
      <c r="C3" s="279" t="s">
        <v>2824</v>
      </c>
      <c r="D3" s="107" t="s">
        <v>4413</v>
      </c>
      <c r="E3" s="461">
        <f>Readme!C$29</f>
        <v>0</v>
      </c>
      <c r="F3" s="291" t="s">
        <v>283</v>
      </c>
      <c r="G3" s="418">
        <v>6</v>
      </c>
      <c r="H3" s="628">
        <f>IF(ISNUMBER('Table 3'!B8),'Table 3'!B8,"")</f>
        <v>0</v>
      </c>
      <c r="J3" s="355"/>
    </row>
    <row r="4" spans="1:10" x14ac:dyDescent="0.2">
      <c r="A4" s="106" t="str">
        <f>B4&amp;"_"&amp;C4&amp;"_"&amp;".. "&amp;D4</f>
        <v>0080_T3_.. Principal (immediate) 3/</v>
      </c>
      <c r="B4" s="354" t="s">
        <v>2908</v>
      </c>
      <c r="C4" s="279" t="s">
        <v>2824</v>
      </c>
      <c r="D4" s="288" t="s">
        <v>4414</v>
      </c>
      <c r="E4" s="462">
        <f>E3</f>
        <v>0</v>
      </c>
      <c r="F4" s="89" t="s">
        <v>284</v>
      </c>
      <c r="G4" s="8">
        <f>G3</f>
        <v>6</v>
      </c>
      <c r="H4" s="628" t="str">
        <f>IF(ISNUMBER('Table 3'!B9),'Table 3'!B9,"")</f>
        <v/>
      </c>
      <c r="J4" s="355"/>
    </row>
    <row r="5" spans="1:10" x14ac:dyDescent="0.2">
      <c r="A5" s="106" t="str">
        <f>B5&amp;"_"&amp;C5&amp;"_"&amp;".. "&amp;D5</f>
        <v>0081_T3_.. Interest (immediate) 3/</v>
      </c>
      <c r="B5" s="354" t="s">
        <v>2909</v>
      </c>
      <c r="C5" s="279" t="s">
        <v>2824</v>
      </c>
      <c r="D5" s="288" t="s">
        <v>4415</v>
      </c>
      <c r="E5" s="462">
        <f t="shared" ref="E5:E68" si="0">E4</f>
        <v>0</v>
      </c>
      <c r="F5" s="89" t="s">
        <v>285</v>
      </c>
      <c r="G5" s="8">
        <f t="shared" ref="G5:G68" si="1">G4</f>
        <v>6</v>
      </c>
      <c r="H5" s="628" t="str">
        <f>IF(ISNUMBER('Table 3'!B10),'Table 3'!B10,"")</f>
        <v/>
      </c>
      <c r="J5" s="355"/>
    </row>
    <row r="6" spans="1:10" x14ac:dyDescent="0.2">
      <c r="A6" s="106" t="str">
        <f>B6&amp;"_"&amp;C6&amp;"_"&amp;D6</f>
        <v>0082_T3_Central Bank * (immediate) 3/</v>
      </c>
      <c r="B6" s="354" t="s">
        <v>2910</v>
      </c>
      <c r="C6" s="279" t="s">
        <v>2824</v>
      </c>
      <c r="D6" s="107" t="s">
        <v>4416</v>
      </c>
      <c r="E6" s="462">
        <f t="shared" si="0"/>
        <v>0</v>
      </c>
      <c r="F6" s="89" t="s">
        <v>286</v>
      </c>
      <c r="G6" s="8">
        <f t="shared" si="1"/>
        <v>6</v>
      </c>
      <c r="H6" s="628">
        <f>IF(ISNUMBER('Table 3'!B11),'Table 3'!B11,"")</f>
        <v>0</v>
      </c>
      <c r="J6" s="355"/>
    </row>
    <row r="7" spans="1:10" x14ac:dyDescent="0.2">
      <c r="A7" s="106" t="str">
        <f>B7&amp;"_"&amp;C7&amp;"_"&amp;".. "&amp;D7</f>
        <v>0083_T3_.. Principal (immediate) 3/</v>
      </c>
      <c r="B7" s="354" t="s">
        <v>2911</v>
      </c>
      <c r="C7" s="279" t="s">
        <v>2824</v>
      </c>
      <c r="D7" s="288" t="s">
        <v>4414</v>
      </c>
      <c r="E7" s="462">
        <f t="shared" si="0"/>
        <v>0</v>
      </c>
      <c r="F7" s="89" t="s">
        <v>287</v>
      </c>
      <c r="G7" s="8">
        <f t="shared" si="1"/>
        <v>6</v>
      </c>
      <c r="H7" s="628" t="str">
        <f>IF(ISNUMBER('Table 3'!B12),'Table 3'!B12,"")</f>
        <v/>
      </c>
      <c r="J7" s="355"/>
    </row>
    <row r="8" spans="1:10" x14ac:dyDescent="0.2">
      <c r="A8" s="106" t="str">
        <f>B8&amp;"_"&amp;C8&amp;"_"&amp;".. "&amp;D8</f>
        <v>0084_T3_.. Interest  (immediate) 3</v>
      </c>
      <c r="B8" s="354" t="s">
        <v>2912</v>
      </c>
      <c r="C8" s="279" t="s">
        <v>2824</v>
      </c>
      <c r="D8" s="288" t="s">
        <v>4417</v>
      </c>
      <c r="E8" s="462">
        <f t="shared" si="0"/>
        <v>0</v>
      </c>
      <c r="F8" s="89" t="s">
        <v>288</v>
      </c>
      <c r="G8" s="8">
        <f t="shared" si="1"/>
        <v>6</v>
      </c>
      <c r="H8" s="628" t="str">
        <f>IF(ISNUMBER('Table 3'!B13),'Table 3'!B13,"")</f>
        <v/>
      </c>
      <c r="J8" s="355"/>
    </row>
    <row r="9" spans="1:10" x14ac:dyDescent="0.2">
      <c r="A9" s="106" t="str">
        <f>B9&amp;"_"&amp;C9&amp;"_"&amp;D9</f>
        <v>0085_T3_Deposit-Taking Corporations, except the Central Bank (immediate) 3/</v>
      </c>
      <c r="B9" s="354" t="s">
        <v>2913</v>
      </c>
      <c r="C9" s="279" t="s">
        <v>2824</v>
      </c>
      <c r="D9" s="107" t="s">
        <v>4418</v>
      </c>
      <c r="E9" s="462">
        <f t="shared" si="0"/>
        <v>0</v>
      </c>
      <c r="F9" s="89" t="s">
        <v>289</v>
      </c>
      <c r="G9" s="8">
        <f t="shared" si="1"/>
        <v>6</v>
      </c>
      <c r="H9" s="628">
        <f>IF(ISNUMBER('Table 3'!B14),'Table 3'!B14,"")</f>
        <v>0</v>
      </c>
      <c r="J9" s="355"/>
    </row>
    <row r="10" spans="1:10" x14ac:dyDescent="0.2">
      <c r="A10" s="106" t="str">
        <f>B10&amp;"_"&amp;C10&amp;"_"&amp;".. "&amp;D10</f>
        <v>0086_T3_.. Principal (immediate) 3/</v>
      </c>
      <c r="B10" s="354" t="s">
        <v>2914</v>
      </c>
      <c r="C10" s="279" t="s">
        <v>2824</v>
      </c>
      <c r="D10" s="288" t="s">
        <v>4414</v>
      </c>
      <c r="E10" s="462">
        <f t="shared" si="0"/>
        <v>0</v>
      </c>
      <c r="F10" s="89" t="s">
        <v>290</v>
      </c>
      <c r="G10" s="8">
        <f t="shared" si="1"/>
        <v>6</v>
      </c>
      <c r="H10" s="628" t="str">
        <f>IF(ISNUMBER('Table 3'!B15),'Table 3'!B15,"")</f>
        <v/>
      </c>
      <c r="J10" s="355"/>
    </row>
    <row r="11" spans="1:10" x14ac:dyDescent="0.2">
      <c r="A11" s="106" t="str">
        <f>B11&amp;"_"&amp;C11&amp;"_"&amp;".. "&amp;D11</f>
        <v>0087_T3_.. Interest  (immediate) 3/</v>
      </c>
      <c r="B11" s="354" t="s">
        <v>2915</v>
      </c>
      <c r="C11" s="279" t="s">
        <v>2824</v>
      </c>
      <c r="D11" s="288" t="s">
        <v>4419</v>
      </c>
      <c r="E11" s="462">
        <f t="shared" si="0"/>
        <v>0</v>
      </c>
      <c r="F11" s="89" t="s">
        <v>291</v>
      </c>
      <c r="G11" s="8">
        <f t="shared" si="1"/>
        <v>6</v>
      </c>
      <c r="H11" s="628" t="str">
        <f>IF(ISNUMBER('Table 3'!B16),'Table 3'!B16,"")</f>
        <v/>
      </c>
      <c r="J11" s="355"/>
    </row>
    <row r="12" spans="1:10" x14ac:dyDescent="0.2">
      <c r="A12" s="106" t="str">
        <f>B12&amp;"_"&amp;C12&amp;"_"&amp;D12</f>
        <v>0088_T3_Other Sectors (immediate) 3/</v>
      </c>
      <c r="B12" s="354" t="s">
        <v>2916</v>
      </c>
      <c r="C12" s="279" t="s">
        <v>2824</v>
      </c>
      <c r="D12" s="107" t="s">
        <v>4420</v>
      </c>
      <c r="E12" s="462">
        <f t="shared" si="0"/>
        <v>0</v>
      </c>
      <c r="F12" s="89" t="s">
        <v>292</v>
      </c>
      <c r="G12" s="8">
        <f t="shared" si="1"/>
        <v>6</v>
      </c>
      <c r="H12" s="628">
        <f>IF(ISNUMBER('Table 3'!B17),'Table 3'!B17,"")</f>
        <v>0</v>
      </c>
      <c r="J12" s="355"/>
    </row>
    <row r="13" spans="1:10" x14ac:dyDescent="0.2">
      <c r="A13" s="106" t="str">
        <f>B13&amp;"_"&amp;C13&amp;"_"&amp;".. "&amp;D13</f>
        <v>0089_T3_.. Principal (immediate) 3/</v>
      </c>
      <c r="B13" s="354" t="s">
        <v>2917</v>
      </c>
      <c r="C13" s="279" t="s">
        <v>2824</v>
      </c>
      <c r="D13" s="288" t="s">
        <v>4414</v>
      </c>
      <c r="E13" s="462">
        <f t="shared" si="0"/>
        <v>0</v>
      </c>
      <c r="F13" s="89" t="s">
        <v>293</v>
      </c>
      <c r="G13" s="8">
        <f t="shared" si="1"/>
        <v>6</v>
      </c>
      <c r="H13" s="628" t="str">
        <f>IF(ISNUMBER('Table 3'!B18),'Table 3'!B18,"")</f>
        <v/>
      </c>
      <c r="J13" s="355"/>
    </row>
    <row r="14" spans="1:10" x14ac:dyDescent="0.2">
      <c r="A14" s="106" t="str">
        <f>B14&amp;"_"&amp;C14&amp;"_"&amp;".. "&amp;D14</f>
        <v>0090_T3_.. Interest  (immediate) 3/</v>
      </c>
      <c r="B14" s="354" t="s">
        <v>2918</v>
      </c>
      <c r="C14" s="279" t="s">
        <v>2824</v>
      </c>
      <c r="D14" s="288" t="s">
        <v>4419</v>
      </c>
      <c r="E14" s="462">
        <f t="shared" si="0"/>
        <v>0</v>
      </c>
      <c r="F14" s="89" t="s">
        <v>294</v>
      </c>
      <c r="G14" s="8">
        <f t="shared" si="1"/>
        <v>6</v>
      </c>
      <c r="H14" s="628" t="str">
        <f>IF(ISNUMBER('Table 3'!B19),'Table 3'!B19,"")</f>
        <v/>
      </c>
      <c r="I14" s="1"/>
      <c r="J14" s="355"/>
    </row>
    <row r="15" spans="1:10" x14ac:dyDescent="0.2">
      <c r="A15" s="106" t="str">
        <f>B15&amp;"_"&amp;C15&amp;"_"&amp;D15</f>
        <v>0091_T3_Direct Investment: Intercompany Lending 4/ (immediate) 3/</v>
      </c>
      <c r="B15" s="354" t="s">
        <v>2919</v>
      </c>
      <c r="C15" s="279" t="s">
        <v>2824</v>
      </c>
      <c r="D15" s="107" t="s">
        <v>4421</v>
      </c>
      <c r="E15" s="462">
        <f t="shared" si="0"/>
        <v>0</v>
      </c>
      <c r="F15" s="89" t="s">
        <v>295</v>
      </c>
      <c r="G15" s="8">
        <f t="shared" si="1"/>
        <v>6</v>
      </c>
      <c r="H15" s="628">
        <f>IF(ISNUMBER('Table 3'!B20),'Table 3'!B20,"")</f>
        <v>0</v>
      </c>
      <c r="J15" s="355"/>
    </row>
    <row r="16" spans="1:10" x14ac:dyDescent="0.2">
      <c r="A16" s="106" t="str">
        <f>B16&amp;"_"&amp;C16&amp;"_"&amp;".. "&amp;D16</f>
        <v>0092_T3_.. Principal  (immediate) 3/</v>
      </c>
      <c r="B16" s="354" t="s">
        <v>2920</v>
      </c>
      <c r="C16" s="279" t="s">
        <v>2824</v>
      </c>
      <c r="D16" s="288" t="s">
        <v>4422</v>
      </c>
      <c r="E16" s="462">
        <f t="shared" si="0"/>
        <v>0</v>
      </c>
      <c r="F16" s="89" t="s">
        <v>296</v>
      </c>
      <c r="G16" s="8">
        <f t="shared" si="1"/>
        <v>6</v>
      </c>
      <c r="H16" s="628" t="str">
        <f>IF(ISNUMBER('Table 3'!B21),'Table 3'!B21,"")</f>
        <v/>
      </c>
      <c r="J16" s="355"/>
    </row>
    <row r="17" spans="1:10" x14ac:dyDescent="0.2">
      <c r="A17" s="106" t="str">
        <f>B17&amp;"_"&amp;C17&amp;"_"&amp;".. "&amp;D17</f>
        <v>0093_T3_.. Interest (immediate) 3/</v>
      </c>
      <c r="B17" s="354" t="s">
        <v>2921</v>
      </c>
      <c r="C17" s="279" t="s">
        <v>2824</v>
      </c>
      <c r="D17" s="288" t="s">
        <v>4415</v>
      </c>
      <c r="E17" s="462">
        <f t="shared" si="0"/>
        <v>0</v>
      </c>
      <c r="F17" s="89" t="s">
        <v>297</v>
      </c>
      <c r="G17" s="8">
        <f t="shared" si="1"/>
        <v>6</v>
      </c>
      <c r="H17" s="628" t="str">
        <f>IF(ISNUMBER('Table 3'!B22),'Table 3'!B22,"")</f>
        <v/>
      </c>
      <c r="J17" s="355"/>
    </row>
    <row r="18" spans="1:10" x14ac:dyDescent="0.2">
      <c r="A18" s="106" t="str">
        <f>B18&amp;"_"&amp;C18&amp;"_"&amp;D18</f>
        <v>0094_T3_Total Debt Service Payments (immediate) 3/</v>
      </c>
      <c r="B18" s="354" t="s">
        <v>2922</v>
      </c>
      <c r="C18" s="279" t="s">
        <v>2824</v>
      </c>
      <c r="D18" s="107" t="s">
        <v>4423</v>
      </c>
      <c r="E18" s="462">
        <f t="shared" si="0"/>
        <v>0</v>
      </c>
      <c r="F18" s="89" t="s">
        <v>70</v>
      </c>
      <c r="G18" s="8">
        <f t="shared" si="1"/>
        <v>6</v>
      </c>
      <c r="H18" s="628">
        <f>IF(ISNUMBER('Table 3'!B23),'Table 3'!B23,"")</f>
        <v>0</v>
      </c>
      <c r="J18" s="355"/>
    </row>
    <row r="19" spans="1:10" x14ac:dyDescent="0.2">
      <c r="A19" s="106" t="str">
        <f>B19&amp;"_"&amp;C19&amp;"_"&amp;".. "&amp;D19</f>
        <v>0095_T3_.. Principal  (immediate) 3/</v>
      </c>
      <c r="B19" s="354" t="s">
        <v>2923</v>
      </c>
      <c r="C19" s="279" t="s">
        <v>2824</v>
      </c>
      <c r="D19" s="288" t="s">
        <v>4422</v>
      </c>
      <c r="E19" s="462">
        <f t="shared" si="0"/>
        <v>0</v>
      </c>
      <c r="F19" s="89" t="s">
        <v>71</v>
      </c>
      <c r="G19" s="8">
        <f t="shared" si="1"/>
        <v>6</v>
      </c>
      <c r="H19" s="628">
        <f>IF(ISNUMBER('Table 3'!B24),'Table 3'!B24,"")</f>
        <v>0</v>
      </c>
      <c r="J19" s="355"/>
    </row>
    <row r="20" spans="1:10" x14ac:dyDescent="0.2">
      <c r="A20" s="106" t="str">
        <f>B20&amp;"_"&amp;C20&amp;"_"&amp;".. "&amp;D20</f>
        <v>0096_T3_.. Interest (immediate) 3/</v>
      </c>
      <c r="B20" s="354" t="s">
        <v>2924</v>
      </c>
      <c r="C20" s="279" t="s">
        <v>2824</v>
      </c>
      <c r="D20" s="288" t="s">
        <v>4415</v>
      </c>
      <c r="E20" s="462">
        <f t="shared" si="0"/>
        <v>0</v>
      </c>
      <c r="F20" s="89" t="s">
        <v>72</v>
      </c>
      <c r="G20" s="8">
        <f t="shared" si="1"/>
        <v>6</v>
      </c>
      <c r="H20" s="628">
        <f>IF(ISNUMBER('Table 3'!B25),'Table 3'!B25,"")</f>
        <v>0</v>
      </c>
      <c r="J20" s="355"/>
    </row>
    <row r="21" spans="1:10" x14ac:dyDescent="0.2">
      <c r="A21" s="106" t="str">
        <f t="shared" ref="A21:A22" si="2">B21&amp;"_"&amp;C21&amp;"_"&amp;D21</f>
        <v>0097_T3_Interest receipts on SDR holdings (immediate) 3/</v>
      </c>
      <c r="B21" s="354" t="s">
        <v>2925</v>
      </c>
      <c r="C21" s="279" t="s">
        <v>2824</v>
      </c>
      <c r="D21" s="287" t="s">
        <v>4424</v>
      </c>
      <c r="E21" s="462">
        <f t="shared" si="0"/>
        <v>0</v>
      </c>
      <c r="F21" s="89" t="s">
        <v>298</v>
      </c>
      <c r="G21" s="8">
        <f t="shared" si="1"/>
        <v>6</v>
      </c>
      <c r="H21" s="628" t="str">
        <f>IF(ISNUMBER('Table 3'!B28),'Table 3'!B28,"")</f>
        <v/>
      </c>
      <c r="J21" s="355"/>
    </row>
    <row r="22" spans="1:10" x14ac:dyDescent="0.2">
      <c r="A22" s="106" t="str">
        <f t="shared" si="2"/>
        <v>0098_T3_Interest payments on SDR allocations (immediate) 3/</v>
      </c>
      <c r="B22" s="354" t="s">
        <v>2926</v>
      </c>
      <c r="C22" s="279" t="s">
        <v>2824</v>
      </c>
      <c r="D22" s="287" t="s">
        <v>4425</v>
      </c>
      <c r="E22" s="462">
        <f t="shared" si="0"/>
        <v>0</v>
      </c>
      <c r="F22" s="89" t="s">
        <v>299</v>
      </c>
      <c r="G22" s="8">
        <f t="shared" si="1"/>
        <v>6</v>
      </c>
      <c r="H22" s="628" t="str">
        <f>IF(ISNUMBER('Table 3'!B29),'Table 3'!B29,"")</f>
        <v/>
      </c>
      <c r="J22" s="355"/>
    </row>
    <row r="23" spans="1:10" x14ac:dyDescent="0.2">
      <c r="A23" s="106" t="str">
        <f>B23&amp;"_"&amp;C23&amp;"_"&amp;D23</f>
        <v>0099_T3_General Government * (More than 0 to 3)</v>
      </c>
      <c r="B23" s="354" t="s">
        <v>2927</v>
      </c>
      <c r="C23" s="279" t="s">
        <v>2824</v>
      </c>
      <c r="D23" s="107" t="s">
        <v>3828</v>
      </c>
      <c r="E23" s="462">
        <f t="shared" si="0"/>
        <v>0</v>
      </c>
      <c r="F23" s="291" t="s">
        <v>300</v>
      </c>
      <c r="G23" s="8">
        <f t="shared" si="1"/>
        <v>6</v>
      </c>
      <c r="H23" s="628">
        <f>IF(ISNUMBER('Table 3'!C8),'Table 3'!C8,"")</f>
        <v>0</v>
      </c>
      <c r="J23" s="355"/>
    </row>
    <row r="24" spans="1:10" x14ac:dyDescent="0.2">
      <c r="A24" s="106" t="str">
        <f>B24&amp;"_"&amp;C24&amp;"_"&amp;".. "&amp;D24</f>
        <v>0100_T3_.. Principal (More than 0 to 3)</v>
      </c>
      <c r="B24" s="354" t="s">
        <v>2928</v>
      </c>
      <c r="C24" s="279" t="s">
        <v>2824</v>
      </c>
      <c r="D24" s="288" t="s">
        <v>3829</v>
      </c>
      <c r="E24" s="462">
        <f t="shared" si="0"/>
        <v>0</v>
      </c>
      <c r="F24" s="89" t="s">
        <v>301</v>
      </c>
      <c r="G24" s="8">
        <f t="shared" si="1"/>
        <v>6</v>
      </c>
      <c r="H24" s="628" t="str">
        <f>IF(ISNUMBER('Table 3'!C9),'Table 3'!C9,"")</f>
        <v/>
      </c>
      <c r="J24" s="355"/>
    </row>
    <row r="25" spans="1:10" x14ac:dyDescent="0.2">
      <c r="A25" s="106" t="str">
        <f>B25&amp;"_"&amp;C25&amp;"_"&amp;".. "&amp;D25</f>
        <v>0101_T3_.. Interest (More than 0 to 3)</v>
      </c>
      <c r="B25" s="354" t="s">
        <v>2929</v>
      </c>
      <c r="C25" s="279" t="s">
        <v>2824</v>
      </c>
      <c r="D25" s="288" t="s">
        <v>3830</v>
      </c>
      <c r="E25" s="462">
        <f t="shared" si="0"/>
        <v>0</v>
      </c>
      <c r="F25" s="89" t="s">
        <v>302</v>
      </c>
      <c r="G25" s="8">
        <f t="shared" si="1"/>
        <v>6</v>
      </c>
      <c r="H25" s="628" t="str">
        <f>IF(ISNUMBER('Table 3'!C10),'Table 3'!C10,"")</f>
        <v/>
      </c>
      <c r="J25" s="355"/>
    </row>
    <row r="26" spans="1:10" x14ac:dyDescent="0.2">
      <c r="A26" s="106" t="str">
        <f>B26&amp;"_"&amp;C26&amp;"_"&amp;D26</f>
        <v>0102_T3_Central Bank * (More than 0 to 3)</v>
      </c>
      <c r="B26" s="354" t="s">
        <v>2930</v>
      </c>
      <c r="C26" s="279" t="s">
        <v>2824</v>
      </c>
      <c r="D26" s="107" t="s">
        <v>3831</v>
      </c>
      <c r="E26" s="462">
        <f t="shared" si="0"/>
        <v>0</v>
      </c>
      <c r="F26" s="89" t="s">
        <v>303</v>
      </c>
      <c r="G26" s="8">
        <f t="shared" si="1"/>
        <v>6</v>
      </c>
      <c r="H26" s="628">
        <f>IF(ISNUMBER('Table 3'!C11),'Table 3'!C11,"")</f>
        <v>0</v>
      </c>
      <c r="J26" s="355"/>
    </row>
    <row r="27" spans="1:10" x14ac:dyDescent="0.2">
      <c r="A27" s="106" t="str">
        <f>B27&amp;"_"&amp;C27&amp;"_"&amp;".. "&amp;D27</f>
        <v>0103_T3_.. Principal (More than 0 to 3)</v>
      </c>
      <c r="B27" s="354" t="s">
        <v>2931</v>
      </c>
      <c r="C27" s="279" t="s">
        <v>2824</v>
      </c>
      <c r="D27" s="288" t="s">
        <v>3829</v>
      </c>
      <c r="E27" s="462">
        <f t="shared" si="0"/>
        <v>0</v>
      </c>
      <c r="F27" s="89" t="s">
        <v>304</v>
      </c>
      <c r="G27" s="8">
        <f t="shared" si="1"/>
        <v>6</v>
      </c>
      <c r="H27" s="628" t="str">
        <f>IF(ISNUMBER('Table 3'!C12),'Table 3'!C12,"")</f>
        <v/>
      </c>
      <c r="J27" s="355"/>
    </row>
    <row r="28" spans="1:10" x14ac:dyDescent="0.2">
      <c r="A28" s="106" t="str">
        <f>B28&amp;"_"&amp;C28&amp;"_"&amp;".. "&amp;D28</f>
        <v>0104_T3_.. Interest  (More than 0 to 3)</v>
      </c>
      <c r="B28" s="354" t="s">
        <v>2932</v>
      </c>
      <c r="C28" s="279" t="s">
        <v>2824</v>
      </c>
      <c r="D28" s="288" t="s">
        <v>3832</v>
      </c>
      <c r="E28" s="462">
        <f t="shared" si="0"/>
        <v>0</v>
      </c>
      <c r="F28" s="89" t="s">
        <v>305</v>
      </c>
      <c r="G28" s="8">
        <f t="shared" si="1"/>
        <v>6</v>
      </c>
      <c r="H28" s="628" t="str">
        <f>IF(ISNUMBER('Table 3'!C13),'Table 3'!C13,"")</f>
        <v/>
      </c>
      <c r="J28" s="355"/>
    </row>
    <row r="29" spans="1:10" x14ac:dyDescent="0.2">
      <c r="A29" s="106" t="str">
        <f>B29&amp;"_"&amp;C29&amp;"_"&amp;D29</f>
        <v>0105_T3_Deposit-Taking Corporations, except the Central Bank (More than 0 to 3)</v>
      </c>
      <c r="B29" s="354" t="s">
        <v>2933</v>
      </c>
      <c r="C29" s="279" t="s">
        <v>2824</v>
      </c>
      <c r="D29" s="107" t="s">
        <v>3833</v>
      </c>
      <c r="E29" s="462">
        <f t="shared" si="0"/>
        <v>0</v>
      </c>
      <c r="F29" s="89" t="s">
        <v>306</v>
      </c>
      <c r="G29" s="8">
        <f t="shared" si="1"/>
        <v>6</v>
      </c>
      <c r="H29" s="628">
        <f>IF(ISNUMBER('Table 3'!C14),'Table 3'!C14,"")</f>
        <v>0</v>
      </c>
      <c r="J29" s="355"/>
    </row>
    <row r="30" spans="1:10" x14ac:dyDescent="0.2">
      <c r="A30" s="106" t="str">
        <f>B30&amp;"_"&amp;C30&amp;"_"&amp;".. "&amp;D30</f>
        <v>0106_T3_.. Principal (More than 0 to 3)</v>
      </c>
      <c r="B30" s="354" t="s">
        <v>2934</v>
      </c>
      <c r="C30" s="279" t="s">
        <v>2824</v>
      </c>
      <c r="D30" s="288" t="s">
        <v>3829</v>
      </c>
      <c r="E30" s="462">
        <f t="shared" si="0"/>
        <v>0</v>
      </c>
      <c r="F30" s="89" t="s">
        <v>307</v>
      </c>
      <c r="G30" s="8">
        <f t="shared" si="1"/>
        <v>6</v>
      </c>
      <c r="H30" s="628" t="str">
        <f>IF(ISNUMBER('Table 3'!C15),'Table 3'!C15,"")</f>
        <v/>
      </c>
      <c r="J30" s="355"/>
    </row>
    <row r="31" spans="1:10" x14ac:dyDescent="0.2">
      <c r="A31" s="106" t="str">
        <f>B31&amp;"_"&amp;C31&amp;"_"&amp;".. "&amp;D31</f>
        <v>0107_T3_.. Interest  (More than 0 to 3)</v>
      </c>
      <c r="B31" s="354" t="s">
        <v>2935</v>
      </c>
      <c r="C31" s="279" t="s">
        <v>2824</v>
      </c>
      <c r="D31" s="288" t="s">
        <v>3832</v>
      </c>
      <c r="E31" s="462">
        <f t="shared" si="0"/>
        <v>0</v>
      </c>
      <c r="F31" s="89" t="s">
        <v>308</v>
      </c>
      <c r="G31" s="8">
        <f t="shared" si="1"/>
        <v>6</v>
      </c>
      <c r="H31" s="628" t="str">
        <f>IF(ISNUMBER('Table 3'!C16),'Table 3'!C16,"")</f>
        <v/>
      </c>
      <c r="J31" s="355"/>
    </row>
    <row r="32" spans="1:10" x14ac:dyDescent="0.2">
      <c r="A32" s="106" t="str">
        <f>B32&amp;"_"&amp;C32&amp;"_"&amp;D32</f>
        <v>0108_T3_Other Sectors (More than 0 to 3)</v>
      </c>
      <c r="B32" s="354" t="s">
        <v>2936</v>
      </c>
      <c r="C32" s="279" t="s">
        <v>2824</v>
      </c>
      <c r="D32" s="107" t="s">
        <v>3834</v>
      </c>
      <c r="E32" s="462">
        <f t="shared" si="0"/>
        <v>0</v>
      </c>
      <c r="F32" s="89" t="s">
        <v>309</v>
      </c>
      <c r="G32" s="8">
        <f t="shared" si="1"/>
        <v>6</v>
      </c>
      <c r="H32" s="628">
        <f>IF(ISNUMBER('Table 3'!C17),'Table 3'!C17,"")</f>
        <v>0</v>
      </c>
      <c r="J32" s="355"/>
    </row>
    <row r="33" spans="1:10" x14ac:dyDescent="0.2">
      <c r="A33" s="106" t="str">
        <f>B33&amp;"_"&amp;C33&amp;"_"&amp;".. "&amp;D33</f>
        <v>0109_T3_.. Principal (More than 0 to 3)</v>
      </c>
      <c r="B33" s="354" t="s">
        <v>2937</v>
      </c>
      <c r="C33" s="279" t="s">
        <v>2824</v>
      </c>
      <c r="D33" s="288" t="s">
        <v>3829</v>
      </c>
      <c r="E33" s="462">
        <f t="shared" si="0"/>
        <v>0</v>
      </c>
      <c r="F33" s="89" t="s">
        <v>310</v>
      </c>
      <c r="G33" s="8">
        <f t="shared" si="1"/>
        <v>6</v>
      </c>
      <c r="H33" s="628" t="str">
        <f>IF(ISNUMBER('Table 3'!C18),'Table 3'!C18,"")</f>
        <v/>
      </c>
      <c r="J33" s="355"/>
    </row>
    <row r="34" spans="1:10" x14ac:dyDescent="0.2">
      <c r="A34" s="106" t="str">
        <f>B34&amp;"_"&amp;C34&amp;"_"&amp;".. "&amp;D34</f>
        <v>0110_T3_.. Interest  (More than 0 to 3)</v>
      </c>
      <c r="B34" s="354" t="s">
        <v>2938</v>
      </c>
      <c r="C34" s="279" t="s">
        <v>2824</v>
      </c>
      <c r="D34" s="288" t="s">
        <v>3832</v>
      </c>
      <c r="E34" s="462">
        <f t="shared" si="0"/>
        <v>0</v>
      </c>
      <c r="F34" s="89" t="s">
        <v>311</v>
      </c>
      <c r="G34" s="8">
        <f t="shared" si="1"/>
        <v>6</v>
      </c>
      <c r="H34" s="628" t="str">
        <f>IF(ISNUMBER('Table 3'!C19),'Table 3'!C19,"")</f>
        <v/>
      </c>
      <c r="J34" s="355"/>
    </row>
    <row r="35" spans="1:10" x14ac:dyDescent="0.2">
      <c r="A35" s="106" t="str">
        <f>B35&amp;"_"&amp;C35&amp;"_"&amp;D35</f>
        <v>0111_T3_Direct Investment: Intercompany Lending 4/ (More than 0 to 3)</v>
      </c>
      <c r="B35" s="354" t="s">
        <v>2939</v>
      </c>
      <c r="C35" s="279" t="s">
        <v>2824</v>
      </c>
      <c r="D35" s="107" t="s">
        <v>3835</v>
      </c>
      <c r="E35" s="462">
        <f t="shared" si="0"/>
        <v>0</v>
      </c>
      <c r="F35" s="89" t="s">
        <v>312</v>
      </c>
      <c r="G35" s="8">
        <f t="shared" si="1"/>
        <v>6</v>
      </c>
      <c r="H35" s="628">
        <f>IF(ISNUMBER('Table 3'!C20),'Table 3'!C20,"")</f>
        <v>0</v>
      </c>
      <c r="J35" s="355"/>
    </row>
    <row r="36" spans="1:10" x14ac:dyDescent="0.2">
      <c r="A36" s="106" t="str">
        <f>B36&amp;"_"&amp;C36&amp;"_"&amp;".. "&amp;D36</f>
        <v>0112_T3_.. Principal  (More than 0 to 3)</v>
      </c>
      <c r="B36" s="354" t="s">
        <v>2940</v>
      </c>
      <c r="C36" s="279" t="s">
        <v>2824</v>
      </c>
      <c r="D36" s="288" t="s">
        <v>3836</v>
      </c>
      <c r="E36" s="462">
        <f t="shared" si="0"/>
        <v>0</v>
      </c>
      <c r="F36" s="89" t="s">
        <v>313</v>
      </c>
      <c r="G36" s="8">
        <f t="shared" si="1"/>
        <v>6</v>
      </c>
      <c r="H36" s="628" t="str">
        <f>IF(ISNUMBER('Table 3'!C21),'Table 3'!C21,"")</f>
        <v/>
      </c>
      <c r="J36" s="355"/>
    </row>
    <row r="37" spans="1:10" x14ac:dyDescent="0.2">
      <c r="A37" s="106" t="str">
        <f>B37&amp;"_"&amp;C37&amp;"_"&amp;".. "&amp;D37</f>
        <v>0113_T3_.. Interest (More than 0 to 3)</v>
      </c>
      <c r="B37" s="354" t="s">
        <v>2941</v>
      </c>
      <c r="C37" s="279" t="s">
        <v>2824</v>
      </c>
      <c r="D37" s="288" t="s">
        <v>3830</v>
      </c>
      <c r="E37" s="462">
        <f t="shared" si="0"/>
        <v>0</v>
      </c>
      <c r="F37" s="89" t="s">
        <v>314</v>
      </c>
      <c r="G37" s="8">
        <f t="shared" si="1"/>
        <v>6</v>
      </c>
      <c r="H37" s="628" t="str">
        <f>IF(ISNUMBER('Table 3'!C22),'Table 3'!C22,"")</f>
        <v/>
      </c>
      <c r="J37" s="355"/>
    </row>
    <row r="38" spans="1:10" x14ac:dyDescent="0.2">
      <c r="A38" s="106" t="str">
        <f>B38&amp;"_"&amp;C38&amp;"_"&amp;D38</f>
        <v>0114_T3_Total Debt Service Payments (More than 0 to 3)</v>
      </c>
      <c r="B38" s="354" t="s">
        <v>2942</v>
      </c>
      <c r="C38" s="279" t="s">
        <v>2824</v>
      </c>
      <c r="D38" s="107" t="s">
        <v>3837</v>
      </c>
      <c r="E38" s="462">
        <f t="shared" si="0"/>
        <v>0</v>
      </c>
      <c r="F38" s="89" t="s">
        <v>315</v>
      </c>
      <c r="G38" s="8">
        <f t="shared" si="1"/>
        <v>6</v>
      </c>
      <c r="H38" s="628">
        <f>IF(ISNUMBER('Table 3'!C23),'Table 3'!C23,"")</f>
        <v>0</v>
      </c>
      <c r="J38" s="355"/>
    </row>
    <row r="39" spans="1:10" x14ac:dyDescent="0.2">
      <c r="A39" s="106" t="str">
        <f>B39&amp;"_"&amp;C39&amp;"_"&amp;".. "&amp;D39</f>
        <v>0115_T3_.. Principal  (More than 0 to 3)</v>
      </c>
      <c r="B39" s="354" t="s">
        <v>2943</v>
      </c>
      <c r="C39" s="279" t="s">
        <v>2824</v>
      </c>
      <c r="D39" s="288" t="s">
        <v>3836</v>
      </c>
      <c r="E39" s="462">
        <f t="shared" si="0"/>
        <v>0</v>
      </c>
      <c r="F39" s="89" t="s">
        <v>316</v>
      </c>
      <c r="G39" s="8">
        <f t="shared" si="1"/>
        <v>6</v>
      </c>
      <c r="H39" s="628">
        <f>IF(ISNUMBER('Table 3'!C24),'Table 3'!C24,"")</f>
        <v>0</v>
      </c>
      <c r="J39" s="355"/>
    </row>
    <row r="40" spans="1:10" x14ac:dyDescent="0.2">
      <c r="A40" s="106" t="str">
        <f>B40&amp;"_"&amp;C40&amp;"_"&amp;".. "&amp;D40</f>
        <v>0116_T3_.. Interest (More than 0 to 3)</v>
      </c>
      <c r="B40" s="354" t="s">
        <v>2944</v>
      </c>
      <c r="C40" s="279" t="s">
        <v>2824</v>
      </c>
      <c r="D40" s="288" t="s">
        <v>3830</v>
      </c>
      <c r="E40" s="462">
        <f t="shared" si="0"/>
        <v>0</v>
      </c>
      <c r="F40" s="89" t="s">
        <v>317</v>
      </c>
      <c r="G40" s="8">
        <f t="shared" si="1"/>
        <v>6</v>
      </c>
      <c r="H40" s="628">
        <f>IF(ISNUMBER('Table 3'!C25),'Table 3'!C25,"")</f>
        <v>0</v>
      </c>
      <c r="J40" s="355"/>
    </row>
    <row r="41" spans="1:10" x14ac:dyDescent="0.2">
      <c r="A41" s="106" t="str">
        <f t="shared" ref="A41:A42" si="3">B41&amp;"_"&amp;C41&amp;"_"&amp;D41</f>
        <v>0117_T3_Interest receipts on SDR holdings (More than 0 to 3)</v>
      </c>
      <c r="B41" s="354" t="s">
        <v>2945</v>
      </c>
      <c r="C41" s="279" t="s">
        <v>2824</v>
      </c>
      <c r="D41" s="287" t="s">
        <v>3838</v>
      </c>
      <c r="E41" s="462">
        <f t="shared" si="0"/>
        <v>0</v>
      </c>
      <c r="F41" s="89" t="s">
        <v>318</v>
      </c>
      <c r="G41" s="8">
        <f t="shared" si="1"/>
        <v>6</v>
      </c>
      <c r="H41" s="628" t="str">
        <f>IF(ISNUMBER('Table 3'!C28),'Table 3'!C28,"")</f>
        <v/>
      </c>
      <c r="J41" s="355"/>
    </row>
    <row r="42" spans="1:10" x14ac:dyDescent="0.2">
      <c r="A42" s="106" t="str">
        <f t="shared" si="3"/>
        <v>0118_T3_Interest payments on SDR allocations (More than 0 to 3)</v>
      </c>
      <c r="B42" s="354" t="s">
        <v>2946</v>
      </c>
      <c r="C42" s="279" t="s">
        <v>2824</v>
      </c>
      <c r="D42" s="287" t="s">
        <v>3839</v>
      </c>
      <c r="E42" s="462">
        <f t="shared" si="0"/>
        <v>0</v>
      </c>
      <c r="F42" s="89" t="s">
        <v>319</v>
      </c>
      <c r="G42" s="8">
        <f t="shared" si="1"/>
        <v>6</v>
      </c>
      <c r="H42" s="628" t="str">
        <f>IF(ISNUMBER('Table 3'!C29),'Table 3'!C29,"")</f>
        <v/>
      </c>
      <c r="J42" s="355"/>
    </row>
    <row r="43" spans="1:10" x14ac:dyDescent="0.2">
      <c r="A43" s="106" t="str">
        <f>B43&amp;"_"&amp;C43&amp;"_"&amp;D43</f>
        <v>0119_T3_General Government * (More than 3 to 6)</v>
      </c>
      <c r="B43" s="354" t="s">
        <v>2947</v>
      </c>
      <c r="C43" s="279" t="s">
        <v>2824</v>
      </c>
      <c r="D43" s="107" t="s">
        <v>3840</v>
      </c>
      <c r="E43" s="462">
        <f t="shared" si="0"/>
        <v>0</v>
      </c>
      <c r="F43" s="291" t="s">
        <v>320</v>
      </c>
      <c r="G43" s="8">
        <f t="shared" si="1"/>
        <v>6</v>
      </c>
      <c r="H43" s="628">
        <f>IF(ISNUMBER('Table 3'!D8),'Table 3'!D8,"")</f>
        <v>0</v>
      </c>
      <c r="I43" s="269"/>
      <c r="J43" s="355"/>
    </row>
    <row r="44" spans="1:10" x14ac:dyDescent="0.2">
      <c r="A44" s="106" t="str">
        <f>B44&amp;"_"&amp;C44&amp;"_"&amp;".. "&amp;D44</f>
        <v>0120_T3_.. Principal (More than 3 to 6)</v>
      </c>
      <c r="B44" s="354" t="s">
        <v>2948</v>
      </c>
      <c r="C44" s="279" t="s">
        <v>2824</v>
      </c>
      <c r="D44" s="288" t="s">
        <v>3841</v>
      </c>
      <c r="E44" s="462">
        <f t="shared" si="0"/>
        <v>0</v>
      </c>
      <c r="F44" s="89" t="s">
        <v>321</v>
      </c>
      <c r="G44" s="8">
        <f t="shared" si="1"/>
        <v>6</v>
      </c>
      <c r="H44" s="628" t="str">
        <f>IF(ISNUMBER('Table 3'!D9),'Table 3'!D9,"")</f>
        <v/>
      </c>
      <c r="I44" s="270"/>
      <c r="J44" s="355"/>
    </row>
    <row r="45" spans="1:10" x14ac:dyDescent="0.2">
      <c r="A45" s="106" t="str">
        <f>B45&amp;"_"&amp;C45&amp;"_"&amp;".. "&amp;D45</f>
        <v>0121_T3_.. Interest (More than 3 to 6)</v>
      </c>
      <c r="B45" s="354" t="s">
        <v>2949</v>
      </c>
      <c r="C45" s="279" t="s">
        <v>2824</v>
      </c>
      <c r="D45" s="288" t="s">
        <v>3842</v>
      </c>
      <c r="E45" s="462">
        <f t="shared" si="0"/>
        <v>0</v>
      </c>
      <c r="F45" s="89" t="s">
        <v>322</v>
      </c>
      <c r="G45" s="8">
        <f t="shared" si="1"/>
        <v>6</v>
      </c>
      <c r="H45" s="628" t="str">
        <f>IF(ISNUMBER('Table 3'!D10),'Table 3'!D10,"")</f>
        <v/>
      </c>
      <c r="I45" s="270"/>
      <c r="J45" s="355"/>
    </row>
    <row r="46" spans="1:10" x14ac:dyDescent="0.2">
      <c r="A46" s="106" t="str">
        <f>B46&amp;"_"&amp;C46&amp;"_"&amp;D46</f>
        <v>0122_T3_Central Bank * (More than 3 to 6)</v>
      </c>
      <c r="B46" s="354" t="s">
        <v>2950</v>
      </c>
      <c r="C46" s="279" t="s">
        <v>2824</v>
      </c>
      <c r="D46" s="107" t="s">
        <v>3843</v>
      </c>
      <c r="E46" s="462">
        <f t="shared" si="0"/>
        <v>0</v>
      </c>
      <c r="F46" s="89" t="s">
        <v>323</v>
      </c>
      <c r="G46" s="8">
        <f t="shared" si="1"/>
        <v>6</v>
      </c>
      <c r="H46" s="628">
        <f>IF(ISNUMBER('Table 3'!D11),'Table 3'!D11,"")</f>
        <v>0</v>
      </c>
      <c r="I46" s="269"/>
      <c r="J46" s="355"/>
    </row>
    <row r="47" spans="1:10" x14ac:dyDescent="0.2">
      <c r="A47" s="106" t="str">
        <f>B47&amp;"_"&amp;C47&amp;"_"&amp;".. "&amp;D47</f>
        <v>0123_T3_.. Principal (More than 3 to 6)</v>
      </c>
      <c r="B47" s="354" t="s">
        <v>2951</v>
      </c>
      <c r="C47" s="279" t="s">
        <v>2824</v>
      </c>
      <c r="D47" s="288" t="s">
        <v>3841</v>
      </c>
      <c r="E47" s="462">
        <f t="shared" si="0"/>
        <v>0</v>
      </c>
      <c r="F47" s="89" t="s">
        <v>324</v>
      </c>
      <c r="G47" s="8">
        <f t="shared" si="1"/>
        <v>6</v>
      </c>
      <c r="H47" s="628" t="str">
        <f>IF(ISNUMBER('Table 3'!D12),'Table 3'!D12,"")</f>
        <v/>
      </c>
      <c r="I47" s="270"/>
      <c r="J47" s="355"/>
    </row>
    <row r="48" spans="1:10" x14ac:dyDescent="0.2">
      <c r="A48" s="106" t="str">
        <f>B48&amp;"_"&amp;C48&amp;"_"&amp;".. "&amp;D48</f>
        <v>0124_T3_.. Interest  (More than 3 to 6)</v>
      </c>
      <c r="B48" s="354" t="s">
        <v>2952</v>
      </c>
      <c r="C48" s="279" t="s">
        <v>2824</v>
      </c>
      <c r="D48" s="288" t="s">
        <v>3844</v>
      </c>
      <c r="E48" s="462">
        <f t="shared" si="0"/>
        <v>0</v>
      </c>
      <c r="F48" s="89" t="s">
        <v>325</v>
      </c>
      <c r="G48" s="8">
        <f t="shared" si="1"/>
        <v>6</v>
      </c>
      <c r="H48" s="628" t="str">
        <f>IF(ISNUMBER('Table 3'!D13),'Table 3'!D13,"")</f>
        <v/>
      </c>
      <c r="I48" s="270"/>
      <c r="J48" s="355"/>
    </row>
    <row r="49" spans="1:10" x14ac:dyDescent="0.2">
      <c r="A49" s="106" t="str">
        <f>B49&amp;"_"&amp;C49&amp;"_"&amp;D49</f>
        <v>0125_T3_Deposit-Taking Corporations, except the Central Bank (More than 3 to 6)</v>
      </c>
      <c r="B49" s="354" t="s">
        <v>2953</v>
      </c>
      <c r="C49" s="279" t="s">
        <v>2824</v>
      </c>
      <c r="D49" s="107" t="s">
        <v>3845</v>
      </c>
      <c r="E49" s="462">
        <f t="shared" si="0"/>
        <v>0</v>
      </c>
      <c r="F49" s="89" t="s">
        <v>326</v>
      </c>
      <c r="G49" s="8">
        <f t="shared" si="1"/>
        <v>6</v>
      </c>
      <c r="H49" s="628">
        <f>IF(ISNUMBER('Table 3'!D14),'Table 3'!D14,"")</f>
        <v>0</v>
      </c>
      <c r="I49" s="269"/>
      <c r="J49" s="355"/>
    </row>
    <row r="50" spans="1:10" x14ac:dyDescent="0.2">
      <c r="A50" s="106" t="str">
        <f>B50&amp;"_"&amp;C50&amp;"_"&amp;".. "&amp;D50</f>
        <v>0126_T3_.. Principal (More than 3 to 6)</v>
      </c>
      <c r="B50" s="354" t="s">
        <v>2954</v>
      </c>
      <c r="C50" s="279" t="s">
        <v>2824</v>
      </c>
      <c r="D50" s="288" t="s">
        <v>3841</v>
      </c>
      <c r="E50" s="462">
        <f t="shared" si="0"/>
        <v>0</v>
      </c>
      <c r="F50" s="89" t="s">
        <v>327</v>
      </c>
      <c r="G50" s="8">
        <f t="shared" si="1"/>
        <v>6</v>
      </c>
      <c r="H50" s="628" t="str">
        <f>IF(ISNUMBER('Table 3'!D15),'Table 3'!D15,"")</f>
        <v/>
      </c>
      <c r="I50" s="270"/>
      <c r="J50" s="355"/>
    </row>
    <row r="51" spans="1:10" x14ac:dyDescent="0.2">
      <c r="A51" s="106" t="str">
        <f>B51&amp;"_"&amp;C51&amp;"_"&amp;".. "&amp;D51</f>
        <v>0127_T3_.. Interest  (More than 3 to 6)</v>
      </c>
      <c r="B51" s="354" t="s">
        <v>2955</v>
      </c>
      <c r="C51" s="279" t="s">
        <v>2824</v>
      </c>
      <c r="D51" s="288" t="s">
        <v>3844</v>
      </c>
      <c r="E51" s="462">
        <f t="shared" si="0"/>
        <v>0</v>
      </c>
      <c r="F51" s="89" t="s">
        <v>328</v>
      </c>
      <c r="G51" s="8">
        <f t="shared" si="1"/>
        <v>6</v>
      </c>
      <c r="H51" s="628" t="str">
        <f>IF(ISNUMBER('Table 3'!D16),'Table 3'!D16,"")</f>
        <v/>
      </c>
      <c r="I51" s="270"/>
      <c r="J51" s="355"/>
    </row>
    <row r="52" spans="1:10" x14ac:dyDescent="0.2">
      <c r="A52" s="106" t="str">
        <f>B52&amp;"_"&amp;C52&amp;"_"&amp;D52</f>
        <v>0128_T3_Other Sectors (More than 3 to 6)</v>
      </c>
      <c r="B52" s="354" t="s">
        <v>2956</v>
      </c>
      <c r="C52" s="279" t="s">
        <v>2824</v>
      </c>
      <c r="D52" s="107" t="s">
        <v>3846</v>
      </c>
      <c r="E52" s="462">
        <f t="shared" si="0"/>
        <v>0</v>
      </c>
      <c r="F52" s="89" t="s">
        <v>329</v>
      </c>
      <c r="G52" s="8">
        <f t="shared" si="1"/>
        <v>6</v>
      </c>
      <c r="H52" s="628">
        <f>IF(ISNUMBER('Table 3'!D17),'Table 3'!D17,"")</f>
        <v>0</v>
      </c>
      <c r="I52" s="269"/>
      <c r="J52" s="355"/>
    </row>
    <row r="53" spans="1:10" x14ac:dyDescent="0.2">
      <c r="A53" s="106" t="str">
        <f>B53&amp;"_"&amp;C53&amp;"_"&amp;".. "&amp;D53</f>
        <v>0129_T3_.. Principal (More than 3 to 6)</v>
      </c>
      <c r="B53" s="354" t="s">
        <v>2957</v>
      </c>
      <c r="C53" s="279" t="s">
        <v>2824</v>
      </c>
      <c r="D53" s="288" t="s">
        <v>3841</v>
      </c>
      <c r="E53" s="462">
        <f t="shared" si="0"/>
        <v>0</v>
      </c>
      <c r="F53" s="89" t="s">
        <v>330</v>
      </c>
      <c r="G53" s="8">
        <f t="shared" si="1"/>
        <v>6</v>
      </c>
      <c r="H53" s="628" t="str">
        <f>IF(ISNUMBER('Table 3'!D18),'Table 3'!D18,"")</f>
        <v/>
      </c>
      <c r="I53" s="270"/>
      <c r="J53" s="355"/>
    </row>
    <row r="54" spans="1:10" x14ac:dyDescent="0.2">
      <c r="A54" s="106" t="str">
        <f>B54&amp;"_"&amp;C54&amp;"_"&amp;".. "&amp;D54</f>
        <v>0130_T3_.. Interest  (More than 3 to 6)</v>
      </c>
      <c r="B54" s="354" t="s">
        <v>2958</v>
      </c>
      <c r="C54" s="279" t="s">
        <v>2824</v>
      </c>
      <c r="D54" s="288" t="s">
        <v>3844</v>
      </c>
      <c r="E54" s="462">
        <f t="shared" si="0"/>
        <v>0</v>
      </c>
      <c r="F54" s="89" t="s">
        <v>331</v>
      </c>
      <c r="G54" s="8">
        <f t="shared" si="1"/>
        <v>6</v>
      </c>
      <c r="H54" s="628" t="str">
        <f>IF(ISNUMBER('Table 3'!D19),'Table 3'!D19,"")</f>
        <v/>
      </c>
      <c r="I54" s="270"/>
      <c r="J54" s="355"/>
    </row>
    <row r="55" spans="1:10" x14ac:dyDescent="0.2">
      <c r="A55" s="106" t="str">
        <f>B55&amp;"_"&amp;C55&amp;"_"&amp;D55</f>
        <v>0131_T3_Direct Investment: Intercompany Lending 4/ (More than 3 to 6)</v>
      </c>
      <c r="B55" s="354" t="s">
        <v>2959</v>
      </c>
      <c r="C55" s="279" t="s">
        <v>2824</v>
      </c>
      <c r="D55" s="107" t="s">
        <v>3847</v>
      </c>
      <c r="E55" s="462">
        <f t="shared" si="0"/>
        <v>0</v>
      </c>
      <c r="F55" s="89" t="s">
        <v>332</v>
      </c>
      <c r="G55" s="8">
        <f t="shared" si="1"/>
        <v>6</v>
      </c>
      <c r="H55" s="628">
        <f>IF(ISNUMBER('Table 3'!D20),'Table 3'!D20,"")</f>
        <v>0</v>
      </c>
      <c r="I55" s="269"/>
      <c r="J55" s="355"/>
    </row>
    <row r="56" spans="1:10" x14ac:dyDescent="0.2">
      <c r="A56" s="106" t="str">
        <f>B56&amp;"_"&amp;C56&amp;"_"&amp;".. "&amp;D56</f>
        <v>0132_T3_.. Principal  (More than 3 to 6)</v>
      </c>
      <c r="B56" s="354" t="s">
        <v>2960</v>
      </c>
      <c r="C56" s="279" t="s">
        <v>2824</v>
      </c>
      <c r="D56" s="288" t="s">
        <v>3848</v>
      </c>
      <c r="E56" s="462">
        <f t="shared" si="0"/>
        <v>0</v>
      </c>
      <c r="F56" s="89" t="s">
        <v>333</v>
      </c>
      <c r="G56" s="8">
        <f t="shared" si="1"/>
        <v>6</v>
      </c>
      <c r="H56" s="628" t="str">
        <f>IF(ISNUMBER('Table 3'!D21),'Table 3'!D21,"")</f>
        <v/>
      </c>
      <c r="I56" s="270"/>
      <c r="J56" s="355"/>
    </row>
    <row r="57" spans="1:10" x14ac:dyDescent="0.2">
      <c r="A57" s="106" t="str">
        <f>B57&amp;"_"&amp;C57&amp;"_"&amp;".. "&amp;D57</f>
        <v>0133_T3_.. Interest (More than 3 to 6)</v>
      </c>
      <c r="B57" s="354" t="s">
        <v>2961</v>
      </c>
      <c r="C57" s="279" t="s">
        <v>2824</v>
      </c>
      <c r="D57" s="288" t="s">
        <v>3842</v>
      </c>
      <c r="E57" s="462">
        <f t="shared" si="0"/>
        <v>0</v>
      </c>
      <c r="F57" s="89" t="s">
        <v>334</v>
      </c>
      <c r="G57" s="8">
        <f t="shared" si="1"/>
        <v>6</v>
      </c>
      <c r="H57" s="628" t="str">
        <f>IF(ISNUMBER('Table 3'!D22),'Table 3'!D22,"")</f>
        <v/>
      </c>
      <c r="I57" s="270"/>
      <c r="J57" s="355"/>
    </row>
    <row r="58" spans="1:10" x14ac:dyDescent="0.2">
      <c r="A58" s="106" t="str">
        <f>B58&amp;"_"&amp;C58&amp;"_"&amp;D58</f>
        <v>0134_T3_Total Debt Service Payments (More than 3 to 6)</v>
      </c>
      <c r="B58" s="354" t="s">
        <v>2962</v>
      </c>
      <c r="C58" s="279" t="s">
        <v>2824</v>
      </c>
      <c r="D58" s="107" t="s">
        <v>3849</v>
      </c>
      <c r="E58" s="462">
        <f t="shared" si="0"/>
        <v>0</v>
      </c>
      <c r="F58" s="89" t="s">
        <v>335</v>
      </c>
      <c r="G58" s="8">
        <f t="shared" si="1"/>
        <v>6</v>
      </c>
      <c r="H58" s="628">
        <f>IF(ISNUMBER('Table 3'!D23),'Table 3'!D23,"")</f>
        <v>0</v>
      </c>
      <c r="I58" s="269"/>
      <c r="J58" s="355"/>
    </row>
    <row r="59" spans="1:10" x14ac:dyDescent="0.2">
      <c r="A59" s="106" t="str">
        <f>B59&amp;"_"&amp;C59&amp;"_"&amp;".. "&amp;D59</f>
        <v>0135_T3_.. Principal  (More than 3 to 6)</v>
      </c>
      <c r="B59" s="354" t="s">
        <v>2963</v>
      </c>
      <c r="C59" s="279" t="s">
        <v>2824</v>
      </c>
      <c r="D59" s="288" t="s">
        <v>3848</v>
      </c>
      <c r="E59" s="462">
        <f t="shared" si="0"/>
        <v>0</v>
      </c>
      <c r="F59" s="89" t="s">
        <v>336</v>
      </c>
      <c r="G59" s="8">
        <f t="shared" si="1"/>
        <v>6</v>
      </c>
      <c r="H59" s="628">
        <f>IF(ISNUMBER('Table 3'!D24),'Table 3'!D24,"")</f>
        <v>0</v>
      </c>
      <c r="I59" s="270"/>
      <c r="J59" s="355"/>
    </row>
    <row r="60" spans="1:10" x14ac:dyDescent="0.2">
      <c r="A60" s="106" t="str">
        <f>B60&amp;"_"&amp;C60&amp;"_"&amp;".. "&amp;D60</f>
        <v>0136_T3_.. Interest (More than 3 to 6)</v>
      </c>
      <c r="B60" s="354" t="s">
        <v>2964</v>
      </c>
      <c r="C60" s="279" t="s">
        <v>2824</v>
      </c>
      <c r="D60" s="288" t="s">
        <v>3842</v>
      </c>
      <c r="E60" s="462">
        <f t="shared" si="0"/>
        <v>0</v>
      </c>
      <c r="F60" s="89" t="s">
        <v>337</v>
      </c>
      <c r="G60" s="8">
        <f t="shared" si="1"/>
        <v>6</v>
      </c>
      <c r="H60" s="628">
        <f>IF(ISNUMBER('Table 3'!D25),'Table 3'!D25,"")</f>
        <v>0</v>
      </c>
      <c r="I60" s="270"/>
      <c r="J60" s="355"/>
    </row>
    <row r="61" spans="1:10" x14ac:dyDescent="0.2">
      <c r="A61" s="106" t="str">
        <f t="shared" ref="A61:A62" si="4">B61&amp;"_"&amp;C61&amp;"_"&amp;D61</f>
        <v>0137_T3_Interest receipts on SDR holdings (More than 3 to 6)</v>
      </c>
      <c r="B61" s="354" t="s">
        <v>2965</v>
      </c>
      <c r="C61" s="279" t="s">
        <v>2824</v>
      </c>
      <c r="D61" s="287" t="s">
        <v>3850</v>
      </c>
      <c r="E61" s="462">
        <f t="shared" si="0"/>
        <v>0</v>
      </c>
      <c r="F61" s="89" t="s">
        <v>338</v>
      </c>
      <c r="G61" s="8">
        <f t="shared" si="1"/>
        <v>6</v>
      </c>
      <c r="H61" s="628" t="str">
        <f>IF(ISNUMBER('Table 3'!D28),'Table 3'!D28,"")</f>
        <v/>
      </c>
      <c r="I61" s="289"/>
      <c r="J61" s="355"/>
    </row>
    <row r="62" spans="1:10" x14ac:dyDescent="0.2">
      <c r="A62" s="106" t="str">
        <f t="shared" si="4"/>
        <v>0138_T3_Interest payments on SDR allocations (More than 3 to 6)</v>
      </c>
      <c r="B62" s="354" t="s">
        <v>2966</v>
      </c>
      <c r="C62" s="279" t="s">
        <v>2824</v>
      </c>
      <c r="D62" s="287" t="s">
        <v>3851</v>
      </c>
      <c r="E62" s="462">
        <f t="shared" si="0"/>
        <v>0</v>
      </c>
      <c r="F62" s="89" t="s">
        <v>339</v>
      </c>
      <c r="G62" s="8">
        <f t="shared" si="1"/>
        <v>6</v>
      </c>
      <c r="H62" s="628" t="str">
        <f>IF(ISNUMBER('Table 3'!D29),'Table 3'!D29,"")</f>
        <v/>
      </c>
      <c r="I62" s="289"/>
      <c r="J62" s="355"/>
    </row>
    <row r="63" spans="1:10" x14ac:dyDescent="0.2">
      <c r="A63" s="106" t="str">
        <f>B63&amp;"_"&amp;C63&amp;"_"&amp;D63</f>
        <v>0139_T3_General Government * (More than 6 to 9)</v>
      </c>
      <c r="B63" s="354" t="s">
        <v>2967</v>
      </c>
      <c r="C63" s="279" t="s">
        <v>2824</v>
      </c>
      <c r="D63" s="107" t="s">
        <v>3852</v>
      </c>
      <c r="E63" s="462">
        <f t="shared" si="0"/>
        <v>0</v>
      </c>
      <c r="F63" s="291" t="s">
        <v>340</v>
      </c>
      <c r="G63" s="8">
        <f t="shared" si="1"/>
        <v>6</v>
      </c>
      <c r="H63" s="628">
        <f>IF(ISNUMBER('Table 3'!E8),'Table 3'!E8,"")</f>
        <v>0</v>
      </c>
      <c r="I63" s="269"/>
    </row>
    <row r="64" spans="1:10" x14ac:dyDescent="0.2">
      <c r="A64" s="106" t="str">
        <f>B64&amp;"_"&amp;C64&amp;"_"&amp;".. "&amp;D64</f>
        <v>0140_T3_.. Principal (More than 6 to 9)</v>
      </c>
      <c r="B64" s="354" t="s">
        <v>2968</v>
      </c>
      <c r="C64" s="279" t="s">
        <v>2824</v>
      </c>
      <c r="D64" s="288" t="s">
        <v>3853</v>
      </c>
      <c r="E64" s="462">
        <f t="shared" si="0"/>
        <v>0</v>
      </c>
      <c r="F64" s="89" t="s">
        <v>341</v>
      </c>
      <c r="G64" s="8">
        <f t="shared" si="1"/>
        <v>6</v>
      </c>
      <c r="H64" s="628" t="str">
        <f>IF(ISNUMBER('Table 3'!E9),'Table 3'!E9,"")</f>
        <v/>
      </c>
      <c r="I64" s="270"/>
    </row>
    <row r="65" spans="1:9" x14ac:dyDescent="0.2">
      <c r="A65" s="106" t="str">
        <f>B65&amp;"_"&amp;C65&amp;"_"&amp;".. "&amp;D65</f>
        <v>0141_T3_.. Interest (More than 6 to 9)</v>
      </c>
      <c r="B65" s="354" t="s">
        <v>2969</v>
      </c>
      <c r="C65" s="279" t="s">
        <v>2824</v>
      </c>
      <c r="D65" s="288" t="s">
        <v>3854</v>
      </c>
      <c r="E65" s="462">
        <f t="shared" si="0"/>
        <v>0</v>
      </c>
      <c r="F65" s="89" t="s">
        <v>342</v>
      </c>
      <c r="G65" s="8">
        <f t="shared" si="1"/>
        <v>6</v>
      </c>
      <c r="H65" s="628" t="str">
        <f>IF(ISNUMBER('Table 3'!E10),'Table 3'!E10,"")</f>
        <v/>
      </c>
      <c r="I65" s="270"/>
    </row>
    <row r="66" spans="1:9" x14ac:dyDescent="0.2">
      <c r="A66" s="106" t="str">
        <f>B66&amp;"_"&amp;C66&amp;"_"&amp;D66</f>
        <v>0142_T3_Central Bank * (More than 6 to 9)</v>
      </c>
      <c r="B66" s="354" t="s">
        <v>2970</v>
      </c>
      <c r="C66" s="279" t="s">
        <v>2824</v>
      </c>
      <c r="D66" s="107" t="s">
        <v>3855</v>
      </c>
      <c r="E66" s="462">
        <f t="shared" si="0"/>
        <v>0</v>
      </c>
      <c r="F66" s="89" t="s">
        <v>343</v>
      </c>
      <c r="G66" s="8">
        <f t="shared" si="1"/>
        <v>6</v>
      </c>
      <c r="H66" s="628">
        <f>IF(ISNUMBER('Table 3'!E11),'Table 3'!E11,"")</f>
        <v>0</v>
      </c>
      <c r="I66" s="269"/>
    </row>
    <row r="67" spans="1:9" x14ac:dyDescent="0.2">
      <c r="A67" s="106" t="str">
        <f>B67&amp;"_"&amp;C67&amp;"_"&amp;".. "&amp;D67</f>
        <v>0143_T3_.. Principal (More than 6 to 9)</v>
      </c>
      <c r="B67" s="354" t="s">
        <v>2971</v>
      </c>
      <c r="C67" s="279" t="s">
        <v>2824</v>
      </c>
      <c r="D67" s="288" t="s">
        <v>3853</v>
      </c>
      <c r="E67" s="462">
        <f t="shared" si="0"/>
        <v>0</v>
      </c>
      <c r="F67" s="89" t="s">
        <v>344</v>
      </c>
      <c r="G67" s="8">
        <f t="shared" si="1"/>
        <v>6</v>
      </c>
      <c r="H67" s="628" t="str">
        <f>IF(ISNUMBER('Table 3'!E12),'Table 3'!E12,"")</f>
        <v/>
      </c>
      <c r="I67" s="270"/>
    </row>
    <row r="68" spans="1:9" x14ac:dyDescent="0.2">
      <c r="A68" s="106" t="str">
        <f>B68&amp;"_"&amp;C68&amp;"_"&amp;".. "&amp;D68</f>
        <v>0144_T3_.. Interest  (More than 6 to 9)</v>
      </c>
      <c r="B68" s="354" t="s">
        <v>2972</v>
      </c>
      <c r="C68" s="279" t="s">
        <v>2824</v>
      </c>
      <c r="D68" s="288" t="s">
        <v>3856</v>
      </c>
      <c r="E68" s="462">
        <f t="shared" si="0"/>
        <v>0</v>
      </c>
      <c r="F68" s="89" t="s">
        <v>345</v>
      </c>
      <c r="G68" s="8">
        <f t="shared" si="1"/>
        <v>6</v>
      </c>
      <c r="H68" s="628" t="str">
        <f>IF(ISNUMBER('Table 3'!E13),'Table 3'!E13,"")</f>
        <v/>
      </c>
      <c r="I68" s="270"/>
    </row>
    <row r="69" spans="1:9" x14ac:dyDescent="0.2">
      <c r="A69" s="106" t="str">
        <f>B69&amp;"_"&amp;C69&amp;"_"&amp;D69</f>
        <v>0145_T3_Deposit-Taking Corporations, except the Central Bank (More than 6 to 9)</v>
      </c>
      <c r="B69" s="354" t="s">
        <v>2973</v>
      </c>
      <c r="C69" s="279" t="s">
        <v>2824</v>
      </c>
      <c r="D69" s="107" t="s">
        <v>3857</v>
      </c>
      <c r="E69" s="462">
        <f t="shared" ref="E69:E132" si="5">E68</f>
        <v>0</v>
      </c>
      <c r="F69" s="89" t="s">
        <v>346</v>
      </c>
      <c r="G69" s="8">
        <f t="shared" ref="G69:G132" si="6">G68</f>
        <v>6</v>
      </c>
      <c r="H69" s="628">
        <f>IF(ISNUMBER('Table 3'!E14),'Table 3'!E14,"")</f>
        <v>0</v>
      </c>
      <c r="I69" s="269"/>
    </row>
    <row r="70" spans="1:9" x14ac:dyDescent="0.2">
      <c r="A70" s="106" t="str">
        <f>B70&amp;"_"&amp;C70&amp;"_"&amp;".. "&amp;D70</f>
        <v>0146_T3_.. Principal (More than 6 to 9)</v>
      </c>
      <c r="B70" s="354" t="s">
        <v>2974</v>
      </c>
      <c r="C70" s="279" t="s">
        <v>2824</v>
      </c>
      <c r="D70" s="288" t="s">
        <v>3853</v>
      </c>
      <c r="E70" s="462">
        <f t="shared" si="5"/>
        <v>0</v>
      </c>
      <c r="F70" s="89" t="s">
        <v>347</v>
      </c>
      <c r="G70" s="8">
        <f t="shared" si="6"/>
        <v>6</v>
      </c>
      <c r="H70" s="628" t="str">
        <f>IF(ISNUMBER('Table 3'!E15),'Table 3'!E15,"")</f>
        <v/>
      </c>
      <c r="I70" s="270"/>
    </row>
    <row r="71" spans="1:9" x14ac:dyDescent="0.2">
      <c r="A71" s="106" t="str">
        <f>B71&amp;"_"&amp;C71&amp;"_"&amp;".. "&amp;D71</f>
        <v>0147_T3_.. Interest  (More than 6 to 9)</v>
      </c>
      <c r="B71" s="354" t="s">
        <v>2975</v>
      </c>
      <c r="C71" s="279" t="s">
        <v>2824</v>
      </c>
      <c r="D71" s="288" t="s">
        <v>3856</v>
      </c>
      <c r="E71" s="462">
        <f t="shared" si="5"/>
        <v>0</v>
      </c>
      <c r="F71" s="89" t="s">
        <v>348</v>
      </c>
      <c r="G71" s="8">
        <f t="shared" si="6"/>
        <v>6</v>
      </c>
      <c r="H71" s="628" t="str">
        <f>IF(ISNUMBER('Table 3'!E16),'Table 3'!E16,"")</f>
        <v/>
      </c>
      <c r="I71" s="270"/>
    </row>
    <row r="72" spans="1:9" x14ac:dyDescent="0.2">
      <c r="A72" s="106" t="str">
        <f>B72&amp;"_"&amp;C72&amp;"_"&amp;D72</f>
        <v>0148_T3_Other Sectors (More than 6 to 9)</v>
      </c>
      <c r="B72" s="354" t="s">
        <v>2976</v>
      </c>
      <c r="C72" s="279" t="s">
        <v>2824</v>
      </c>
      <c r="D72" s="107" t="s">
        <v>3858</v>
      </c>
      <c r="E72" s="462">
        <f t="shared" si="5"/>
        <v>0</v>
      </c>
      <c r="F72" s="89" t="s">
        <v>349</v>
      </c>
      <c r="G72" s="8">
        <f t="shared" si="6"/>
        <v>6</v>
      </c>
      <c r="H72" s="628">
        <f>IF(ISNUMBER('Table 3'!E17),'Table 3'!E17,"")</f>
        <v>0</v>
      </c>
      <c r="I72" s="269"/>
    </row>
    <row r="73" spans="1:9" x14ac:dyDescent="0.2">
      <c r="A73" s="106" t="str">
        <f>B73&amp;"_"&amp;C73&amp;"_"&amp;".. "&amp;D73</f>
        <v>0149_T3_.. Principal (More than 6 to 9)</v>
      </c>
      <c r="B73" s="354" t="s">
        <v>2977</v>
      </c>
      <c r="C73" s="279" t="s">
        <v>2824</v>
      </c>
      <c r="D73" s="288" t="s">
        <v>3853</v>
      </c>
      <c r="E73" s="462">
        <f t="shared" si="5"/>
        <v>0</v>
      </c>
      <c r="F73" s="89" t="s">
        <v>350</v>
      </c>
      <c r="G73" s="8">
        <f t="shared" si="6"/>
        <v>6</v>
      </c>
      <c r="H73" s="628" t="str">
        <f>IF(ISNUMBER('Table 3'!E18),'Table 3'!E18,"")</f>
        <v/>
      </c>
      <c r="I73" s="270"/>
    </row>
    <row r="74" spans="1:9" x14ac:dyDescent="0.2">
      <c r="A74" s="106" t="str">
        <f>B74&amp;"_"&amp;C74&amp;"_"&amp;".. "&amp;D74</f>
        <v>0150_T3_.. Interest  (More than 6 to 9)</v>
      </c>
      <c r="B74" s="354" t="s">
        <v>2978</v>
      </c>
      <c r="C74" s="279" t="s">
        <v>2824</v>
      </c>
      <c r="D74" s="288" t="s">
        <v>3856</v>
      </c>
      <c r="E74" s="462">
        <f t="shared" si="5"/>
        <v>0</v>
      </c>
      <c r="F74" s="89" t="s">
        <v>351</v>
      </c>
      <c r="G74" s="8">
        <f t="shared" si="6"/>
        <v>6</v>
      </c>
      <c r="H74" s="628" t="str">
        <f>IF(ISNUMBER('Table 3'!E19),'Table 3'!E19,"")</f>
        <v/>
      </c>
      <c r="I74" s="270"/>
    </row>
    <row r="75" spans="1:9" x14ac:dyDescent="0.2">
      <c r="A75" s="106" t="str">
        <f>B75&amp;"_"&amp;C75&amp;"_"&amp;D75</f>
        <v>0151_T3_Direct Investment: Intercompany Lending 4/ (More than 6 to 9)</v>
      </c>
      <c r="B75" s="354" t="s">
        <v>2979</v>
      </c>
      <c r="C75" s="279" t="s">
        <v>2824</v>
      </c>
      <c r="D75" s="107" t="s">
        <v>3859</v>
      </c>
      <c r="E75" s="462">
        <f t="shared" si="5"/>
        <v>0</v>
      </c>
      <c r="F75" s="89" t="s">
        <v>352</v>
      </c>
      <c r="G75" s="8">
        <f t="shared" si="6"/>
        <v>6</v>
      </c>
      <c r="H75" s="628">
        <f>IF(ISNUMBER('Table 3'!E20),'Table 3'!E20,"")</f>
        <v>0</v>
      </c>
      <c r="I75" s="269"/>
    </row>
    <row r="76" spans="1:9" x14ac:dyDescent="0.2">
      <c r="A76" s="106" t="str">
        <f>B76&amp;"_"&amp;C76&amp;"_"&amp;".. "&amp;D76</f>
        <v>0152_T3_.. Principal  (More than 6 to 9)</v>
      </c>
      <c r="B76" s="354" t="s">
        <v>2980</v>
      </c>
      <c r="C76" s="279" t="s">
        <v>2824</v>
      </c>
      <c r="D76" s="288" t="s">
        <v>3860</v>
      </c>
      <c r="E76" s="462">
        <f t="shared" si="5"/>
        <v>0</v>
      </c>
      <c r="F76" s="89" t="s">
        <v>353</v>
      </c>
      <c r="G76" s="8">
        <f t="shared" si="6"/>
        <v>6</v>
      </c>
      <c r="H76" s="628" t="str">
        <f>IF(ISNUMBER('Table 3'!E21),'Table 3'!E21,"")</f>
        <v/>
      </c>
      <c r="I76" s="270"/>
    </row>
    <row r="77" spans="1:9" x14ac:dyDescent="0.2">
      <c r="A77" s="106" t="str">
        <f>B77&amp;"_"&amp;C77&amp;"_"&amp;".. "&amp;D77</f>
        <v>0153_T3_.. Interest (More than 6 to 9)</v>
      </c>
      <c r="B77" s="354" t="s">
        <v>2981</v>
      </c>
      <c r="C77" s="279" t="s">
        <v>2824</v>
      </c>
      <c r="D77" s="288" t="s">
        <v>3854</v>
      </c>
      <c r="E77" s="462">
        <f t="shared" si="5"/>
        <v>0</v>
      </c>
      <c r="F77" s="89" t="s">
        <v>354</v>
      </c>
      <c r="G77" s="8">
        <f t="shared" si="6"/>
        <v>6</v>
      </c>
      <c r="H77" s="628" t="str">
        <f>IF(ISNUMBER('Table 3'!E22),'Table 3'!E22,"")</f>
        <v/>
      </c>
      <c r="I77" s="270"/>
    </row>
    <row r="78" spans="1:9" x14ac:dyDescent="0.2">
      <c r="A78" s="106" t="str">
        <f>B78&amp;"_"&amp;C78&amp;"_"&amp;D78</f>
        <v>0154_T3_Total Debt Service Payments (More than 6 to 9)</v>
      </c>
      <c r="B78" s="354" t="s">
        <v>2982</v>
      </c>
      <c r="C78" s="279" t="s">
        <v>2824</v>
      </c>
      <c r="D78" s="107" t="s">
        <v>3861</v>
      </c>
      <c r="E78" s="462">
        <f t="shared" si="5"/>
        <v>0</v>
      </c>
      <c r="F78" s="89" t="s">
        <v>355</v>
      </c>
      <c r="G78" s="8">
        <f t="shared" si="6"/>
        <v>6</v>
      </c>
      <c r="H78" s="628">
        <f>IF(ISNUMBER('Table 3'!E23),'Table 3'!E23,"")</f>
        <v>0</v>
      </c>
      <c r="I78" s="269"/>
    </row>
    <row r="79" spans="1:9" x14ac:dyDescent="0.2">
      <c r="A79" s="106" t="str">
        <f>B79&amp;"_"&amp;C79&amp;"_"&amp;".. "&amp;D79</f>
        <v>0155_T3_.. Principal  (More than 6 to 9)</v>
      </c>
      <c r="B79" s="354" t="s">
        <v>2983</v>
      </c>
      <c r="C79" s="279" t="s">
        <v>2824</v>
      </c>
      <c r="D79" s="288" t="s">
        <v>3860</v>
      </c>
      <c r="E79" s="462">
        <f t="shared" si="5"/>
        <v>0</v>
      </c>
      <c r="F79" s="89" t="s">
        <v>356</v>
      </c>
      <c r="G79" s="8">
        <f t="shared" si="6"/>
        <v>6</v>
      </c>
      <c r="H79" s="628">
        <f>IF(ISNUMBER('Table 3'!E24),'Table 3'!E24,"")</f>
        <v>0</v>
      </c>
      <c r="I79" s="270"/>
    </row>
    <row r="80" spans="1:9" x14ac:dyDescent="0.2">
      <c r="A80" s="106" t="str">
        <f>B80&amp;"_"&amp;C80&amp;"_"&amp;".. "&amp;D80</f>
        <v>0156_T3_.. Interest (More than 6 to 9)</v>
      </c>
      <c r="B80" s="354" t="s">
        <v>2984</v>
      </c>
      <c r="C80" s="279" t="s">
        <v>2824</v>
      </c>
      <c r="D80" s="288" t="s">
        <v>3854</v>
      </c>
      <c r="E80" s="462">
        <f t="shared" si="5"/>
        <v>0</v>
      </c>
      <c r="F80" s="89" t="s">
        <v>357</v>
      </c>
      <c r="G80" s="8">
        <f t="shared" si="6"/>
        <v>6</v>
      </c>
      <c r="H80" s="628">
        <f>IF(ISNUMBER('Table 3'!E25),'Table 3'!E25,"")</f>
        <v>0</v>
      </c>
      <c r="I80" s="270"/>
    </row>
    <row r="81" spans="1:9" x14ac:dyDescent="0.2">
      <c r="A81" s="106" t="str">
        <f t="shared" ref="A81:A82" si="7">B81&amp;"_"&amp;C81&amp;"_"&amp;D81</f>
        <v>0157_T3_Interest receipts on SDR holdings (More than 6 to 9)</v>
      </c>
      <c r="B81" s="354" t="s">
        <v>2985</v>
      </c>
      <c r="C81" s="279" t="s">
        <v>2824</v>
      </c>
      <c r="D81" s="287" t="s">
        <v>3862</v>
      </c>
      <c r="E81" s="462">
        <f t="shared" si="5"/>
        <v>0</v>
      </c>
      <c r="F81" s="89" t="s">
        <v>358</v>
      </c>
      <c r="G81" s="8">
        <f t="shared" si="6"/>
        <v>6</v>
      </c>
      <c r="H81" s="628" t="str">
        <f>IF(ISNUMBER('Table 3'!E28),'Table 3'!E28,"")</f>
        <v/>
      </c>
      <c r="I81" s="289"/>
    </row>
    <row r="82" spans="1:9" x14ac:dyDescent="0.2">
      <c r="A82" s="106" t="str">
        <f t="shared" si="7"/>
        <v>0158_T3_Interest payments on SDR allocations (More than 6 to 9)</v>
      </c>
      <c r="B82" s="354" t="s">
        <v>2986</v>
      </c>
      <c r="C82" s="279" t="s">
        <v>2824</v>
      </c>
      <c r="D82" s="287" t="s">
        <v>3863</v>
      </c>
      <c r="E82" s="462">
        <f t="shared" si="5"/>
        <v>0</v>
      </c>
      <c r="F82" s="89" t="s">
        <v>359</v>
      </c>
      <c r="G82" s="8">
        <f t="shared" si="6"/>
        <v>6</v>
      </c>
      <c r="H82" s="628" t="str">
        <f>IF(ISNUMBER('Table 3'!E29),'Table 3'!E29,"")</f>
        <v/>
      </c>
      <c r="I82" s="289"/>
    </row>
    <row r="83" spans="1:9" x14ac:dyDescent="0.2">
      <c r="A83" s="106" t="str">
        <f>B83&amp;"_"&amp;C83&amp;"_"&amp;D83</f>
        <v>0159_T3_General Government * (More than 9 to 12)</v>
      </c>
      <c r="B83" s="354" t="s">
        <v>2987</v>
      </c>
      <c r="C83" s="279" t="s">
        <v>2824</v>
      </c>
      <c r="D83" s="107" t="s">
        <v>3864</v>
      </c>
      <c r="E83" s="462">
        <f t="shared" si="5"/>
        <v>0</v>
      </c>
      <c r="F83" s="291" t="s">
        <v>360</v>
      </c>
      <c r="G83" s="8">
        <f t="shared" si="6"/>
        <v>6</v>
      </c>
      <c r="H83" s="628">
        <f>IF(ISNUMBER('Table 3'!F8),'Table 3'!F8,"")</f>
        <v>0</v>
      </c>
      <c r="I83" s="269"/>
    </row>
    <row r="84" spans="1:9" x14ac:dyDescent="0.2">
      <c r="A84" s="106" t="str">
        <f>B84&amp;"_"&amp;C84&amp;"_"&amp;".. "&amp;D84</f>
        <v>0160_T3_.. Principal (More than 9 to 12)</v>
      </c>
      <c r="B84" s="354" t="s">
        <v>2988</v>
      </c>
      <c r="C84" s="279" t="s">
        <v>2824</v>
      </c>
      <c r="D84" s="288" t="s">
        <v>3865</v>
      </c>
      <c r="E84" s="462">
        <f t="shared" si="5"/>
        <v>0</v>
      </c>
      <c r="F84" s="89" t="s">
        <v>361</v>
      </c>
      <c r="G84" s="8">
        <f t="shared" si="6"/>
        <v>6</v>
      </c>
      <c r="H84" s="628" t="str">
        <f>IF(ISNUMBER('Table 3'!F9),'Table 3'!F9,"")</f>
        <v/>
      </c>
      <c r="I84" s="270"/>
    </row>
    <row r="85" spans="1:9" x14ac:dyDescent="0.2">
      <c r="A85" s="106" t="str">
        <f>B85&amp;"_"&amp;C85&amp;"_"&amp;".. "&amp;D85</f>
        <v>0161_T3_.. Interest (More than 9 to 12)</v>
      </c>
      <c r="B85" s="354" t="s">
        <v>2989</v>
      </c>
      <c r="C85" s="279" t="s">
        <v>2824</v>
      </c>
      <c r="D85" s="288" t="s">
        <v>3866</v>
      </c>
      <c r="E85" s="462">
        <f t="shared" si="5"/>
        <v>0</v>
      </c>
      <c r="F85" s="89" t="s">
        <v>362</v>
      </c>
      <c r="G85" s="8">
        <f t="shared" si="6"/>
        <v>6</v>
      </c>
      <c r="H85" s="628" t="str">
        <f>IF(ISNUMBER('Table 3'!F10),'Table 3'!F10,"")</f>
        <v/>
      </c>
      <c r="I85" s="270"/>
    </row>
    <row r="86" spans="1:9" x14ac:dyDescent="0.2">
      <c r="A86" s="106" t="str">
        <f>B86&amp;"_"&amp;C86&amp;"_"&amp;D86</f>
        <v>0162_T3_Central Bank * (More than 9 to 12)</v>
      </c>
      <c r="B86" s="354" t="s">
        <v>2990</v>
      </c>
      <c r="C86" s="279" t="s">
        <v>2824</v>
      </c>
      <c r="D86" s="107" t="s">
        <v>3867</v>
      </c>
      <c r="E86" s="462">
        <f t="shared" si="5"/>
        <v>0</v>
      </c>
      <c r="F86" s="89" t="s">
        <v>363</v>
      </c>
      <c r="G86" s="8">
        <f t="shared" si="6"/>
        <v>6</v>
      </c>
      <c r="H86" s="628">
        <f>IF(ISNUMBER('Table 3'!F11),'Table 3'!F11,"")</f>
        <v>0</v>
      </c>
      <c r="I86" s="269"/>
    </row>
    <row r="87" spans="1:9" x14ac:dyDescent="0.2">
      <c r="A87" s="106" t="str">
        <f>B87&amp;"_"&amp;C87&amp;"_"&amp;".. "&amp;D87</f>
        <v>0163_T3_.. Principal (More than 9 to 12)</v>
      </c>
      <c r="B87" s="354" t="s">
        <v>2991</v>
      </c>
      <c r="C87" s="279" t="s">
        <v>2824</v>
      </c>
      <c r="D87" s="288" t="s">
        <v>3865</v>
      </c>
      <c r="E87" s="462">
        <f t="shared" si="5"/>
        <v>0</v>
      </c>
      <c r="F87" s="89" t="s">
        <v>364</v>
      </c>
      <c r="G87" s="8">
        <f t="shared" si="6"/>
        <v>6</v>
      </c>
      <c r="H87" s="628" t="str">
        <f>IF(ISNUMBER('Table 3'!F12),'Table 3'!F12,"")</f>
        <v/>
      </c>
      <c r="I87" s="270"/>
    </row>
    <row r="88" spans="1:9" x14ac:dyDescent="0.2">
      <c r="A88" s="106" t="str">
        <f>B88&amp;"_"&amp;C88&amp;"_"&amp;".. "&amp;D88</f>
        <v>0164_T3_.. Interest  (More than 9 to 12)</v>
      </c>
      <c r="B88" s="354" t="s">
        <v>2992</v>
      </c>
      <c r="C88" s="279" t="s">
        <v>2824</v>
      </c>
      <c r="D88" s="288" t="s">
        <v>3868</v>
      </c>
      <c r="E88" s="462">
        <f t="shared" si="5"/>
        <v>0</v>
      </c>
      <c r="F88" s="89" t="s">
        <v>365</v>
      </c>
      <c r="G88" s="8">
        <f t="shared" si="6"/>
        <v>6</v>
      </c>
      <c r="H88" s="628" t="str">
        <f>IF(ISNUMBER('Table 3'!F13),'Table 3'!F13,"")</f>
        <v/>
      </c>
      <c r="I88" s="270"/>
    </row>
    <row r="89" spans="1:9" x14ac:dyDescent="0.2">
      <c r="A89" s="106" t="str">
        <f>B89&amp;"_"&amp;C89&amp;"_"&amp;D89</f>
        <v>0165_T3_Deposit-Taking Corporations, except the Central Bank (More than 9 to 12)</v>
      </c>
      <c r="B89" s="354" t="s">
        <v>2993</v>
      </c>
      <c r="C89" s="279" t="s">
        <v>2824</v>
      </c>
      <c r="D89" s="107" t="s">
        <v>3869</v>
      </c>
      <c r="E89" s="462">
        <f t="shared" si="5"/>
        <v>0</v>
      </c>
      <c r="F89" s="89" t="s">
        <v>366</v>
      </c>
      <c r="G89" s="8">
        <f t="shared" si="6"/>
        <v>6</v>
      </c>
      <c r="H89" s="628">
        <f>IF(ISNUMBER('Table 3'!F14),'Table 3'!F14,"")</f>
        <v>0</v>
      </c>
      <c r="I89" s="269"/>
    </row>
    <row r="90" spans="1:9" x14ac:dyDescent="0.2">
      <c r="A90" s="106" t="str">
        <f>B90&amp;"_"&amp;C90&amp;"_"&amp;".. "&amp;D90</f>
        <v>0166_T3_.. Principal (More than 9 to 12)</v>
      </c>
      <c r="B90" s="354" t="s">
        <v>2994</v>
      </c>
      <c r="C90" s="279" t="s">
        <v>2824</v>
      </c>
      <c r="D90" s="288" t="s">
        <v>3865</v>
      </c>
      <c r="E90" s="462">
        <f t="shared" si="5"/>
        <v>0</v>
      </c>
      <c r="F90" s="89" t="s">
        <v>367</v>
      </c>
      <c r="G90" s="8">
        <f t="shared" si="6"/>
        <v>6</v>
      </c>
      <c r="H90" s="628" t="str">
        <f>IF(ISNUMBER('Table 3'!F15),'Table 3'!F15,"")</f>
        <v/>
      </c>
      <c r="I90" s="270"/>
    </row>
    <row r="91" spans="1:9" x14ac:dyDescent="0.2">
      <c r="A91" s="106" t="str">
        <f>B91&amp;"_"&amp;C91&amp;"_"&amp;".. "&amp;D91</f>
        <v>0167_T3_.. Interest  (More than 9 to 12)</v>
      </c>
      <c r="B91" s="354" t="s">
        <v>2995</v>
      </c>
      <c r="C91" s="279" t="s">
        <v>2824</v>
      </c>
      <c r="D91" s="288" t="s">
        <v>3868</v>
      </c>
      <c r="E91" s="462">
        <f t="shared" si="5"/>
        <v>0</v>
      </c>
      <c r="F91" s="89" t="s">
        <v>368</v>
      </c>
      <c r="G91" s="8">
        <f t="shared" si="6"/>
        <v>6</v>
      </c>
      <c r="H91" s="628" t="str">
        <f>IF(ISNUMBER('Table 3'!F16),'Table 3'!F16,"")</f>
        <v/>
      </c>
      <c r="I91" s="270"/>
    </row>
    <row r="92" spans="1:9" x14ac:dyDescent="0.2">
      <c r="A92" s="106" t="str">
        <f>B92&amp;"_"&amp;C92&amp;"_"&amp;D92</f>
        <v>0168_T3_Other Sectors (More than 9 to 12)</v>
      </c>
      <c r="B92" s="354" t="s">
        <v>2996</v>
      </c>
      <c r="C92" s="279" t="s">
        <v>2824</v>
      </c>
      <c r="D92" s="107" t="s">
        <v>3870</v>
      </c>
      <c r="E92" s="462">
        <f t="shared" si="5"/>
        <v>0</v>
      </c>
      <c r="F92" s="89" t="s">
        <v>369</v>
      </c>
      <c r="G92" s="8">
        <f t="shared" si="6"/>
        <v>6</v>
      </c>
      <c r="H92" s="628">
        <f>IF(ISNUMBER('Table 3'!F17),'Table 3'!F17,"")</f>
        <v>0</v>
      </c>
      <c r="I92" s="269"/>
    </row>
    <row r="93" spans="1:9" x14ac:dyDescent="0.2">
      <c r="A93" s="106" t="str">
        <f>B93&amp;"_"&amp;C93&amp;"_"&amp;".. "&amp;D93</f>
        <v>0169_T3_.. Principal (More than 9 to 12)</v>
      </c>
      <c r="B93" s="354" t="s">
        <v>2997</v>
      </c>
      <c r="C93" s="279" t="s">
        <v>2824</v>
      </c>
      <c r="D93" s="288" t="s">
        <v>3865</v>
      </c>
      <c r="E93" s="462">
        <f t="shared" si="5"/>
        <v>0</v>
      </c>
      <c r="F93" s="89" t="s">
        <v>370</v>
      </c>
      <c r="G93" s="8">
        <f t="shared" si="6"/>
        <v>6</v>
      </c>
      <c r="H93" s="628" t="str">
        <f>IF(ISNUMBER('Table 3'!F18),'Table 3'!F18,"")</f>
        <v/>
      </c>
      <c r="I93" s="270"/>
    </row>
    <row r="94" spans="1:9" x14ac:dyDescent="0.2">
      <c r="A94" s="106" t="str">
        <f>B94&amp;"_"&amp;C94&amp;"_"&amp;".. "&amp;D94</f>
        <v>0170_T3_.. Interest  (More than 9 to 12)</v>
      </c>
      <c r="B94" s="354" t="s">
        <v>2998</v>
      </c>
      <c r="C94" s="279" t="s">
        <v>2824</v>
      </c>
      <c r="D94" s="288" t="s">
        <v>3868</v>
      </c>
      <c r="E94" s="462">
        <f t="shared" si="5"/>
        <v>0</v>
      </c>
      <c r="F94" s="89" t="s">
        <v>371</v>
      </c>
      <c r="G94" s="8">
        <f t="shared" si="6"/>
        <v>6</v>
      </c>
      <c r="H94" s="628" t="str">
        <f>IF(ISNUMBER('Table 3'!F19),'Table 3'!F19,"")</f>
        <v/>
      </c>
      <c r="I94" s="270"/>
    </row>
    <row r="95" spans="1:9" x14ac:dyDescent="0.2">
      <c r="A95" s="106" t="str">
        <f>B95&amp;"_"&amp;C95&amp;"_"&amp;D95</f>
        <v>0171_T3_Direct Investment: Intercompany Lending 4/ (More than 9 to 12)</v>
      </c>
      <c r="B95" s="354" t="s">
        <v>2999</v>
      </c>
      <c r="C95" s="279" t="s">
        <v>2824</v>
      </c>
      <c r="D95" s="107" t="s">
        <v>3871</v>
      </c>
      <c r="E95" s="462">
        <f t="shared" si="5"/>
        <v>0</v>
      </c>
      <c r="F95" s="89" t="s">
        <v>372</v>
      </c>
      <c r="G95" s="8">
        <f t="shared" si="6"/>
        <v>6</v>
      </c>
      <c r="H95" s="628">
        <f>IF(ISNUMBER('Table 3'!F20),'Table 3'!F20,"")</f>
        <v>0</v>
      </c>
      <c r="I95" s="269"/>
    </row>
    <row r="96" spans="1:9" x14ac:dyDescent="0.2">
      <c r="A96" s="106" t="str">
        <f>B96&amp;"_"&amp;C96&amp;"_"&amp;".. "&amp;D96</f>
        <v>0172_T3_.. Principal  (More than 9 to 12)</v>
      </c>
      <c r="B96" s="354" t="s">
        <v>3000</v>
      </c>
      <c r="C96" s="279" t="s">
        <v>2824</v>
      </c>
      <c r="D96" s="288" t="s">
        <v>3872</v>
      </c>
      <c r="E96" s="462">
        <f t="shared" si="5"/>
        <v>0</v>
      </c>
      <c r="F96" s="89" t="s">
        <v>373</v>
      </c>
      <c r="G96" s="8">
        <f t="shared" si="6"/>
        <v>6</v>
      </c>
      <c r="H96" s="628" t="str">
        <f>IF(ISNUMBER('Table 3'!F21),'Table 3'!F21,"")</f>
        <v/>
      </c>
      <c r="I96" s="270"/>
    </row>
    <row r="97" spans="1:9" x14ac:dyDescent="0.2">
      <c r="A97" s="106" t="str">
        <f>B97&amp;"_"&amp;C97&amp;"_"&amp;".. "&amp;D97</f>
        <v>0173_T3_.. Interest (More than 9 to 12)</v>
      </c>
      <c r="B97" s="354" t="s">
        <v>3001</v>
      </c>
      <c r="C97" s="279" t="s">
        <v>2824</v>
      </c>
      <c r="D97" s="288" t="s">
        <v>3866</v>
      </c>
      <c r="E97" s="462">
        <f t="shared" si="5"/>
        <v>0</v>
      </c>
      <c r="F97" s="89" t="s">
        <v>374</v>
      </c>
      <c r="G97" s="8">
        <f t="shared" si="6"/>
        <v>6</v>
      </c>
      <c r="H97" s="628" t="str">
        <f>IF(ISNUMBER('Table 3'!F22),'Table 3'!F22,"")</f>
        <v/>
      </c>
      <c r="I97" s="270"/>
    </row>
    <row r="98" spans="1:9" x14ac:dyDescent="0.2">
      <c r="A98" s="106" t="str">
        <f>B98&amp;"_"&amp;C98&amp;"_"&amp;D98</f>
        <v>0174_T3_Total Debt Service Payments (More than 9 to 12)</v>
      </c>
      <c r="B98" s="354" t="s">
        <v>3002</v>
      </c>
      <c r="C98" s="279" t="s">
        <v>2824</v>
      </c>
      <c r="D98" s="107" t="s">
        <v>3873</v>
      </c>
      <c r="E98" s="462">
        <f t="shared" si="5"/>
        <v>0</v>
      </c>
      <c r="F98" s="89" t="s">
        <v>375</v>
      </c>
      <c r="G98" s="8">
        <f t="shared" si="6"/>
        <v>6</v>
      </c>
      <c r="H98" s="628">
        <f>IF(ISNUMBER('Table 3'!F23),'Table 3'!F23,"")</f>
        <v>0</v>
      </c>
      <c r="I98" s="269"/>
    </row>
    <row r="99" spans="1:9" x14ac:dyDescent="0.2">
      <c r="A99" s="106" t="str">
        <f>B99&amp;"_"&amp;C99&amp;"_"&amp;".. "&amp;D99</f>
        <v>0175_T3_.. Principal  (More than 9 to 12)</v>
      </c>
      <c r="B99" s="354" t="s">
        <v>3003</v>
      </c>
      <c r="C99" s="279" t="s">
        <v>2824</v>
      </c>
      <c r="D99" s="288" t="s">
        <v>3872</v>
      </c>
      <c r="E99" s="462">
        <f t="shared" si="5"/>
        <v>0</v>
      </c>
      <c r="F99" s="89" t="s">
        <v>376</v>
      </c>
      <c r="G99" s="8">
        <f t="shared" si="6"/>
        <v>6</v>
      </c>
      <c r="H99" s="628">
        <f>IF(ISNUMBER('Table 3'!F24),'Table 3'!F24,"")</f>
        <v>0</v>
      </c>
      <c r="I99" s="270"/>
    </row>
    <row r="100" spans="1:9" x14ac:dyDescent="0.2">
      <c r="A100" s="106" t="str">
        <f>B100&amp;"_"&amp;C100&amp;"_"&amp;".. "&amp;D100</f>
        <v>0176_T3_.. Interest (More than 9 to 12)</v>
      </c>
      <c r="B100" s="354" t="s">
        <v>3004</v>
      </c>
      <c r="C100" s="279" t="s">
        <v>2824</v>
      </c>
      <c r="D100" s="288" t="s">
        <v>3866</v>
      </c>
      <c r="E100" s="462">
        <f t="shared" si="5"/>
        <v>0</v>
      </c>
      <c r="F100" s="89" t="s">
        <v>377</v>
      </c>
      <c r="G100" s="8">
        <f t="shared" si="6"/>
        <v>6</v>
      </c>
      <c r="H100" s="628">
        <f>IF(ISNUMBER('Table 3'!F25),'Table 3'!F25,"")</f>
        <v>0</v>
      </c>
      <c r="I100" s="270"/>
    </row>
    <row r="101" spans="1:9" x14ac:dyDescent="0.2">
      <c r="A101" s="106" t="str">
        <f t="shared" ref="A101:A102" si="8">B101&amp;"_"&amp;C101&amp;"_"&amp;D101</f>
        <v>0177_T3_Interest receipts on SDR holdings (More than 9 to 12)</v>
      </c>
      <c r="B101" s="354" t="s">
        <v>3005</v>
      </c>
      <c r="C101" s="279" t="s">
        <v>2824</v>
      </c>
      <c r="D101" s="287" t="s">
        <v>3874</v>
      </c>
      <c r="E101" s="462">
        <f t="shared" si="5"/>
        <v>0</v>
      </c>
      <c r="F101" s="89" t="s">
        <v>378</v>
      </c>
      <c r="G101" s="8">
        <f t="shared" si="6"/>
        <v>6</v>
      </c>
      <c r="H101" s="628" t="str">
        <f>IF(ISNUMBER('Table 3'!F28),'Table 3'!F28,"")</f>
        <v/>
      </c>
      <c r="I101" s="289"/>
    </row>
    <row r="102" spans="1:9" x14ac:dyDescent="0.2">
      <c r="A102" s="106" t="str">
        <f t="shared" si="8"/>
        <v>0178_T3_Interest payments on SDR allocations (More than 9 to 12)</v>
      </c>
      <c r="B102" s="354" t="s">
        <v>3006</v>
      </c>
      <c r="C102" s="279" t="s">
        <v>2824</v>
      </c>
      <c r="D102" s="287" t="s">
        <v>3875</v>
      </c>
      <c r="E102" s="462">
        <f t="shared" si="5"/>
        <v>0</v>
      </c>
      <c r="F102" s="89" t="s">
        <v>379</v>
      </c>
      <c r="G102" s="8">
        <f t="shared" si="6"/>
        <v>6</v>
      </c>
      <c r="H102" s="628" t="str">
        <f>IF(ISNUMBER('Table 3'!F29),'Table 3'!F29,"")</f>
        <v/>
      </c>
      <c r="I102" s="289"/>
    </row>
    <row r="103" spans="1:9" x14ac:dyDescent="0.2">
      <c r="A103" s="106" t="str">
        <f>B103&amp;"_"&amp;C103&amp;"_"&amp;D103</f>
        <v>0179_T3_General Government * (More than 12 to 18)</v>
      </c>
      <c r="B103" s="354" t="s">
        <v>3007</v>
      </c>
      <c r="C103" s="279" t="s">
        <v>2824</v>
      </c>
      <c r="D103" s="107" t="s">
        <v>3876</v>
      </c>
      <c r="E103" s="462">
        <f t="shared" si="5"/>
        <v>0</v>
      </c>
      <c r="F103" s="291" t="s">
        <v>380</v>
      </c>
      <c r="G103" s="8">
        <f t="shared" si="6"/>
        <v>6</v>
      </c>
      <c r="H103" s="628">
        <f>IF(ISNUMBER('Table 3'!G8),'Table 3'!G8,"")</f>
        <v>0</v>
      </c>
      <c r="I103" s="269"/>
    </row>
    <row r="104" spans="1:9" x14ac:dyDescent="0.2">
      <c r="A104" s="106" t="str">
        <f>B104&amp;"_"&amp;C104&amp;"_"&amp;".. "&amp;D104</f>
        <v>0180_T3_.. Principal (More than 12 to 18)</v>
      </c>
      <c r="B104" s="354" t="s">
        <v>3008</v>
      </c>
      <c r="C104" s="279" t="s">
        <v>2824</v>
      </c>
      <c r="D104" s="288" t="s">
        <v>3877</v>
      </c>
      <c r="E104" s="462">
        <f t="shared" si="5"/>
        <v>0</v>
      </c>
      <c r="F104" s="89" t="s">
        <v>381</v>
      </c>
      <c r="G104" s="8">
        <f t="shared" si="6"/>
        <v>6</v>
      </c>
      <c r="H104" s="628" t="str">
        <f>IF(ISNUMBER('Table 3'!G9),'Table 3'!G9,"")</f>
        <v/>
      </c>
      <c r="I104" s="270"/>
    </row>
    <row r="105" spans="1:9" x14ac:dyDescent="0.2">
      <c r="A105" s="106" t="str">
        <f>B105&amp;"_"&amp;C105&amp;"_"&amp;".. "&amp;D105</f>
        <v>0181_T3_.. Interest (More than 12 to 18)</v>
      </c>
      <c r="B105" s="354" t="s">
        <v>3009</v>
      </c>
      <c r="C105" s="279" t="s">
        <v>2824</v>
      </c>
      <c r="D105" s="288" t="s">
        <v>3878</v>
      </c>
      <c r="E105" s="462">
        <f t="shared" si="5"/>
        <v>0</v>
      </c>
      <c r="F105" s="89" t="s">
        <v>382</v>
      </c>
      <c r="G105" s="8">
        <f t="shared" si="6"/>
        <v>6</v>
      </c>
      <c r="H105" s="628" t="str">
        <f>IF(ISNUMBER('Table 3'!G10),'Table 3'!G10,"")</f>
        <v/>
      </c>
      <c r="I105" s="270"/>
    </row>
    <row r="106" spans="1:9" x14ac:dyDescent="0.2">
      <c r="A106" s="106" t="str">
        <f>B106&amp;"_"&amp;C106&amp;"_"&amp;D106</f>
        <v>0182_T3_Central Bank * (More than 12 to 18)</v>
      </c>
      <c r="B106" s="354" t="s">
        <v>3010</v>
      </c>
      <c r="C106" s="279" t="s">
        <v>2824</v>
      </c>
      <c r="D106" s="107" t="s">
        <v>3879</v>
      </c>
      <c r="E106" s="462">
        <f t="shared" si="5"/>
        <v>0</v>
      </c>
      <c r="F106" s="89" t="s">
        <v>383</v>
      </c>
      <c r="G106" s="8">
        <f t="shared" si="6"/>
        <v>6</v>
      </c>
      <c r="H106" s="628">
        <f>IF(ISNUMBER('Table 3'!G11),'Table 3'!G11,"")</f>
        <v>0</v>
      </c>
      <c r="I106" s="269"/>
    </row>
    <row r="107" spans="1:9" x14ac:dyDescent="0.2">
      <c r="A107" s="106" t="str">
        <f>B107&amp;"_"&amp;C107&amp;"_"&amp;".. "&amp;D107</f>
        <v>0183_T3_.. Principal (More than 12 to 18)</v>
      </c>
      <c r="B107" s="354" t="s">
        <v>3011</v>
      </c>
      <c r="C107" s="279" t="s">
        <v>2824</v>
      </c>
      <c r="D107" s="288" t="s">
        <v>3877</v>
      </c>
      <c r="E107" s="462">
        <f t="shared" si="5"/>
        <v>0</v>
      </c>
      <c r="F107" s="89" t="s">
        <v>384</v>
      </c>
      <c r="G107" s="8">
        <f t="shared" si="6"/>
        <v>6</v>
      </c>
      <c r="H107" s="628" t="str">
        <f>IF(ISNUMBER('Table 3'!G12),'Table 3'!G12,"")</f>
        <v/>
      </c>
      <c r="I107" s="270"/>
    </row>
    <row r="108" spans="1:9" x14ac:dyDescent="0.2">
      <c r="A108" s="106" t="str">
        <f>B108&amp;"_"&amp;C108&amp;"_"&amp;".. "&amp;D108</f>
        <v>0184_T3_.. Interest  (More than 12 to 18)</v>
      </c>
      <c r="B108" s="354" t="s">
        <v>3012</v>
      </c>
      <c r="C108" s="279" t="s">
        <v>2824</v>
      </c>
      <c r="D108" s="288" t="s">
        <v>3880</v>
      </c>
      <c r="E108" s="462">
        <f t="shared" si="5"/>
        <v>0</v>
      </c>
      <c r="F108" s="89" t="s">
        <v>385</v>
      </c>
      <c r="G108" s="8">
        <f t="shared" si="6"/>
        <v>6</v>
      </c>
      <c r="H108" s="628" t="str">
        <f>IF(ISNUMBER('Table 3'!G13),'Table 3'!G13,"")</f>
        <v/>
      </c>
      <c r="I108" s="270"/>
    </row>
    <row r="109" spans="1:9" x14ac:dyDescent="0.2">
      <c r="A109" s="106" t="str">
        <f>B109&amp;"_"&amp;C109&amp;"_"&amp;D109</f>
        <v>0185_T3_Deposit-Taking Corporations, except the Central Bank (More than 12 to 18)</v>
      </c>
      <c r="B109" s="354" t="s">
        <v>3013</v>
      </c>
      <c r="C109" s="279" t="s">
        <v>2824</v>
      </c>
      <c r="D109" s="107" t="s">
        <v>3881</v>
      </c>
      <c r="E109" s="462">
        <f t="shared" si="5"/>
        <v>0</v>
      </c>
      <c r="F109" s="89" t="s">
        <v>386</v>
      </c>
      <c r="G109" s="8">
        <f t="shared" si="6"/>
        <v>6</v>
      </c>
      <c r="H109" s="628">
        <f>IF(ISNUMBER('Table 3'!G14),'Table 3'!G14,"")</f>
        <v>0</v>
      </c>
      <c r="I109" s="269"/>
    </row>
    <row r="110" spans="1:9" x14ac:dyDescent="0.2">
      <c r="A110" s="106" t="str">
        <f>B110&amp;"_"&amp;C110&amp;"_"&amp;".. "&amp;D110</f>
        <v>0186_T3_.. Principal (More than 12 to 18)</v>
      </c>
      <c r="B110" s="354" t="s">
        <v>3014</v>
      </c>
      <c r="C110" s="279" t="s">
        <v>2824</v>
      </c>
      <c r="D110" s="288" t="s">
        <v>3877</v>
      </c>
      <c r="E110" s="462">
        <f t="shared" si="5"/>
        <v>0</v>
      </c>
      <c r="F110" s="89" t="s">
        <v>387</v>
      </c>
      <c r="G110" s="8">
        <f t="shared" si="6"/>
        <v>6</v>
      </c>
      <c r="H110" s="628" t="str">
        <f>IF(ISNUMBER('Table 3'!G15),'Table 3'!G15,"")</f>
        <v/>
      </c>
      <c r="I110" s="270"/>
    </row>
    <row r="111" spans="1:9" x14ac:dyDescent="0.2">
      <c r="A111" s="106" t="str">
        <f>B111&amp;"_"&amp;C111&amp;"_"&amp;".. "&amp;D111</f>
        <v>0187_T3_.. Interest  (More than 12 to 18)</v>
      </c>
      <c r="B111" s="354" t="s">
        <v>3015</v>
      </c>
      <c r="C111" s="279" t="s">
        <v>2824</v>
      </c>
      <c r="D111" s="288" t="s">
        <v>3880</v>
      </c>
      <c r="E111" s="462">
        <f t="shared" si="5"/>
        <v>0</v>
      </c>
      <c r="F111" s="89" t="s">
        <v>388</v>
      </c>
      <c r="G111" s="8">
        <f t="shared" si="6"/>
        <v>6</v>
      </c>
      <c r="H111" s="628" t="str">
        <f>IF(ISNUMBER('Table 3'!G16),'Table 3'!G16,"")</f>
        <v/>
      </c>
      <c r="I111" s="270"/>
    </row>
    <row r="112" spans="1:9" x14ac:dyDescent="0.2">
      <c r="A112" s="106" t="str">
        <f>B112&amp;"_"&amp;C112&amp;"_"&amp;D112</f>
        <v>0188_T3_Other Sectors (More than 12 to 18)</v>
      </c>
      <c r="B112" s="354" t="s">
        <v>3016</v>
      </c>
      <c r="C112" s="279" t="s">
        <v>2824</v>
      </c>
      <c r="D112" s="107" t="s">
        <v>3882</v>
      </c>
      <c r="E112" s="462">
        <f t="shared" si="5"/>
        <v>0</v>
      </c>
      <c r="F112" s="89" t="s">
        <v>389</v>
      </c>
      <c r="G112" s="8">
        <f t="shared" si="6"/>
        <v>6</v>
      </c>
      <c r="H112" s="628">
        <f>IF(ISNUMBER('Table 3'!G17),'Table 3'!G17,"")</f>
        <v>0</v>
      </c>
      <c r="I112" s="269"/>
    </row>
    <row r="113" spans="1:9" x14ac:dyDescent="0.2">
      <c r="A113" s="106" t="str">
        <f>B113&amp;"_"&amp;C113&amp;"_"&amp;".. "&amp;D113</f>
        <v>0189_T3_.. Principal (More than 12 to 18)</v>
      </c>
      <c r="B113" s="354" t="s">
        <v>3017</v>
      </c>
      <c r="C113" s="279" t="s">
        <v>2824</v>
      </c>
      <c r="D113" s="288" t="s">
        <v>3877</v>
      </c>
      <c r="E113" s="462">
        <f t="shared" si="5"/>
        <v>0</v>
      </c>
      <c r="F113" s="89" t="s">
        <v>390</v>
      </c>
      <c r="G113" s="8">
        <f t="shared" si="6"/>
        <v>6</v>
      </c>
      <c r="H113" s="628" t="str">
        <f>IF(ISNUMBER('Table 3'!G18),'Table 3'!G18,"")</f>
        <v/>
      </c>
      <c r="I113" s="270"/>
    </row>
    <row r="114" spans="1:9" x14ac:dyDescent="0.2">
      <c r="A114" s="106" t="str">
        <f>B114&amp;"_"&amp;C114&amp;"_"&amp;".. "&amp;D114</f>
        <v>0190_T3_.. Interest  (More than 12 to 18)</v>
      </c>
      <c r="B114" s="354" t="s">
        <v>3018</v>
      </c>
      <c r="C114" s="279" t="s">
        <v>2824</v>
      </c>
      <c r="D114" s="288" t="s">
        <v>3880</v>
      </c>
      <c r="E114" s="462">
        <f t="shared" si="5"/>
        <v>0</v>
      </c>
      <c r="F114" s="89" t="s">
        <v>391</v>
      </c>
      <c r="G114" s="8">
        <f t="shared" si="6"/>
        <v>6</v>
      </c>
      <c r="H114" s="628" t="str">
        <f>IF(ISNUMBER('Table 3'!G19),'Table 3'!G19,"")</f>
        <v/>
      </c>
      <c r="I114" s="270"/>
    </row>
    <row r="115" spans="1:9" x14ac:dyDescent="0.2">
      <c r="A115" s="106" t="str">
        <f>B115&amp;"_"&amp;C115&amp;"_"&amp;D115</f>
        <v>0191_T3_Direct Investment: Intercompany Lending 4/ (More than 12 to 18)</v>
      </c>
      <c r="B115" s="354" t="s">
        <v>3019</v>
      </c>
      <c r="C115" s="279" t="s">
        <v>2824</v>
      </c>
      <c r="D115" s="107" t="s">
        <v>3883</v>
      </c>
      <c r="E115" s="462">
        <f t="shared" si="5"/>
        <v>0</v>
      </c>
      <c r="F115" s="89" t="s">
        <v>392</v>
      </c>
      <c r="G115" s="8">
        <f t="shared" si="6"/>
        <v>6</v>
      </c>
      <c r="H115" s="628">
        <f>IF(ISNUMBER('Table 3'!G20),'Table 3'!G20,"")</f>
        <v>0</v>
      </c>
      <c r="I115" s="269"/>
    </row>
    <row r="116" spans="1:9" x14ac:dyDescent="0.2">
      <c r="A116" s="106" t="str">
        <f>B116&amp;"_"&amp;C116&amp;"_"&amp;".. "&amp;D116</f>
        <v>0192_T3_.. Principal  (More than 12 to 18)</v>
      </c>
      <c r="B116" s="354" t="s">
        <v>3020</v>
      </c>
      <c r="C116" s="279" t="s">
        <v>2824</v>
      </c>
      <c r="D116" s="288" t="s">
        <v>3884</v>
      </c>
      <c r="E116" s="462">
        <f t="shared" si="5"/>
        <v>0</v>
      </c>
      <c r="F116" s="89" t="s">
        <v>393</v>
      </c>
      <c r="G116" s="8">
        <f t="shared" si="6"/>
        <v>6</v>
      </c>
      <c r="H116" s="628" t="str">
        <f>IF(ISNUMBER('Table 3'!G21),'Table 3'!G21,"")</f>
        <v/>
      </c>
      <c r="I116" s="270"/>
    </row>
    <row r="117" spans="1:9" x14ac:dyDescent="0.2">
      <c r="A117" s="106" t="str">
        <f>B117&amp;"_"&amp;C117&amp;"_"&amp;".. "&amp;D117</f>
        <v>0193_T3_.. Interest (More than 12 to 18)</v>
      </c>
      <c r="B117" s="354" t="s">
        <v>3021</v>
      </c>
      <c r="C117" s="279" t="s">
        <v>2824</v>
      </c>
      <c r="D117" s="288" t="s">
        <v>3878</v>
      </c>
      <c r="E117" s="462">
        <f t="shared" si="5"/>
        <v>0</v>
      </c>
      <c r="F117" s="89" t="s">
        <v>394</v>
      </c>
      <c r="G117" s="8">
        <f t="shared" si="6"/>
        <v>6</v>
      </c>
      <c r="H117" s="628" t="str">
        <f>IF(ISNUMBER('Table 3'!G22),'Table 3'!G22,"")</f>
        <v/>
      </c>
      <c r="I117" s="270"/>
    </row>
    <row r="118" spans="1:9" x14ac:dyDescent="0.2">
      <c r="A118" s="106" t="str">
        <f>B118&amp;"_"&amp;C118&amp;"_"&amp;D118</f>
        <v>0194_T3_Total Debt Service Payments (More than 12 to 18)</v>
      </c>
      <c r="B118" s="354" t="s">
        <v>3022</v>
      </c>
      <c r="C118" s="279" t="s">
        <v>2824</v>
      </c>
      <c r="D118" s="107" t="s">
        <v>3885</v>
      </c>
      <c r="E118" s="462">
        <f t="shared" si="5"/>
        <v>0</v>
      </c>
      <c r="F118" s="89" t="s">
        <v>395</v>
      </c>
      <c r="G118" s="8">
        <f t="shared" si="6"/>
        <v>6</v>
      </c>
      <c r="H118" s="628">
        <f>IF(ISNUMBER('Table 3'!G23),'Table 3'!G23,"")</f>
        <v>0</v>
      </c>
      <c r="I118" s="269"/>
    </row>
    <row r="119" spans="1:9" x14ac:dyDescent="0.2">
      <c r="A119" s="106" t="str">
        <f>B119&amp;"_"&amp;C119&amp;"_"&amp;".. "&amp;D119</f>
        <v>0195_T3_.. Principal  (More than 12 to 18)</v>
      </c>
      <c r="B119" s="354" t="s">
        <v>3023</v>
      </c>
      <c r="C119" s="279" t="s">
        <v>2824</v>
      </c>
      <c r="D119" s="288" t="s">
        <v>3884</v>
      </c>
      <c r="E119" s="462">
        <f t="shared" si="5"/>
        <v>0</v>
      </c>
      <c r="F119" s="89" t="s">
        <v>396</v>
      </c>
      <c r="G119" s="8">
        <f t="shared" si="6"/>
        <v>6</v>
      </c>
      <c r="H119" s="628">
        <f>IF(ISNUMBER('Table 3'!G24),'Table 3'!G24,"")</f>
        <v>0</v>
      </c>
      <c r="I119" s="270"/>
    </row>
    <row r="120" spans="1:9" x14ac:dyDescent="0.2">
      <c r="A120" s="106" t="str">
        <f>B120&amp;"_"&amp;C120&amp;"_"&amp;".. "&amp;D120</f>
        <v>0196_T3_.. Interest (More than 12 to 18)</v>
      </c>
      <c r="B120" s="354" t="s">
        <v>3024</v>
      </c>
      <c r="C120" s="279" t="s">
        <v>2824</v>
      </c>
      <c r="D120" s="288" t="s">
        <v>3878</v>
      </c>
      <c r="E120" s="462">
        <f t="shared" si="5"/>
        <v>0</v>
      </c>
      <c r="F120" s="89" t="s">
        <v>397</v>
      </c>
      <c r="G120" s="8">
        <f t="shared" si="6"/>
        <v>6</v>
      </c>
      <c r="H120" s="628">
        <f>IF(ISNUMBER('Table 3'!G25),'Table 3'!G25,"")</f>
        <v>0</v>
      </c>
      <c r="I120" s="270"/>
    </row>
    <row r="121" spans="1:9" x14ac:dyDescent="0.2">
      <c r="A121" s="106" t="str">
        <f t="shared" ref="A121:A122" si="9">B121&amp;"_"&amp;C121&amp;"_"&amp;D121</f>
        <v>0197_T3_Interest receipts on SDR holdings (More than 12 to 18)</v>
      </c>
      <c r="B121" s="354" t="s">
        <v>3025</v>
      </c>
      <c r="C121" s="279" t="s">
        <v>2824</v>
      </c>
      <c r="D121" s="287" t="s">
        <v>3886</v>
      </c>
      <c r="E121" s="462">
        <f t="shared" si="5"/>
        <v>0</v>
      </c>
      <c r="F121" s="89" t="s">
        <v>398</v>
      </c>
      <c r="G121" s="8">
        <f t="shared" si="6"/>
        <v>6</v>
      </c>
      <c r="H121" s="628" t="str">
        <f>IF(ISNUMBER('Table 3'!G28),'Table 3'!G28,"")</f>
        <v/>
      </c>
      <c r="I121" s="289"/>
    </row>
    <row r="122" spans="1:9" x14ac:dyDescent="0.2">
      <c r="A122" s="106" t="str">
        <f t="shared" si="9"/>
        <v>0198_T3_Interest payments on SDR allocations (More than 12 to 18)</v>
      </c>
      <c r="B122" s="354" t="s">
        <v>3026</v>
      </c>
      <c r="C122" s="279" t="s">
        <v>2824</v>
      </c>
      <c r="D122" s="287" t="s">
        <v>3887</v>
      </c>
      <c r="E122" s="462">
        <f t="shared" si="5"/>
        <v>0</v>
      </c>
      <c r="F122" s="89" t="s">
        <v>399</v>
      </c>
      <c r="G122" s="8">
        <f t="shared" si="6"/>
        <v>6</v>
      </c>
      <c r="H122" s="628" t="str">
        <f>IF(ISNUMBER('Table 3'!G29),'Table 3'!G29,"")</f>
        <v/>
      </c>
      <c r="I122" s="289"/>
    </row>
    <row r="123" spans="1:9" x14ac:dyDescent="0.2">
      <c r="A123" s="106" t="str">
        <f>B123&amp;"_"&amp;C123&amp;"_"&amp;D123</f>
        <v>0199_T3_General Government * (More than 18 to 24)</v>
      </c>
      <c r="B123" s="354" t="s">
        <v>3027</v>
      </c>
      <c r="C123" s="279" t="s">
        <v>2824</v>
      </c>
      <c r="D123" s="107" t="s">
        <v>3888</v>
      </c>
      <c r="E123" s="462">
        <f t="shared" si="5"/>
        <v>0</v>
      </c>
      <c r="F123" s="291" t="s">
        <v>400</v>
      </c>
      <c r="G123" s="8">
        <f t="shared" si="6"/>
        <v>6</v>
      </c>
      <c r="H123" s="628">
        <f>IF(ISNUMBER('Table 3'!H8),'Table 3'!H8,"")</f>
        <v>0</v>
      </c>
      <c r="I123" s="269"/>
    </row>
    <row r="124" spans="1:9" x14ac:dyDescent="0.2">
      <c r="A124" s="106" t="str">
        <f>B124&amp;"_"&amp;C124&amp;"_"&amp;".. "&amp;D124</f>
        <v>0200_T3_.. Principal (More than 18 to 24)</v>
      </c>
      <c r="B124" s="354" t="s">
        <v>3028</v>
      </c>
      <c r="C124" s="279" t="s">
        <v>2824</v>
      </c>
      <c r="D124" s="288" t="s">
        <v>3889</v>
      </c>
      <c r="E124" s="462">
        <f t="shared" si="5"/>
        <v>0</v>
      </c>
      <c r="F124" s="108" t="s">
        <v>401</v>
      </c>
      <c r="G124" s="8">
        <f t="shared" si="6"/>
        <v>6</v>
      </c>
      <c r="H124" s="628" t="str">
        <f>IF(ISNUMBER('Table 3'!H9),'Table 3'!H9,"")</f>
        <v/>
      </c>
      <c r="I124" s="270"/>
    </row>
    <row r="125" spans="1:9" x14ac:dyDescent="0.2">
      <c r="A125" s="106" t="str">
        <f>B125&amp;"_"&amp;C125&amp;"_"&amp;".. "&amp;D125</f>
        <v>0201_T3_.. Interest (More than 18 to 24)</v>
      </c>
      <c r="B125" s="354" t="s">
        <v>3029</v>
      </c>
      <c r="C125" s="279" t="s">
        <v>2824</v>
      </c>
      <c r="D125" s="288" t="s">
        <v>3890</v>
      </c>
      <c r="E125" s="462">
        <f t="shared" si="5"/>
        <v>0</v>
      </c>
      <c r="F125" s="108" t="s">
        <v>402</v>
      </c>
      <c r="G125" s="8">
        <f t="shared" si="6"/>
        <v>6</v>
      </c>
      <c r="H125" s="628" t="str">
        <f>IF(ISNUMBER('Table 3'!H10),'Table 3'!H10,"")</f>
        <v/>
      </c>
      <c r="I125" s="270"/>
    </row>
    <row r="126" spans="1:9" x14ac:dyDescent="0.2">
      <c r="A126" s="106" t="str">
        <f>B126&amp;"_"&amp;C126&amp;"_"&amp;D126</f>
        <v>0202_T3_Central Bank * (More than 18 to 24)</v>
      </c>
      <c r="B126" s="354" t="s">
        <v>3030</v>
      </c>
      <c r="C126" s="279" t="s">
        <v>2824</v>
      </c>
      <c r="D126" s="107" t="s">
        <v>3891</v>
      </c>
      <c r="E126" s="462">
        <f t="shared" si="5"/>
        <v>0</v>
      </c>
      <c r="F126" s="108" t="s">
        <v>403</v>
      </c>
      <c r="G126" s="8">
        <f t="shared" si="6"/>
        <v>6</v>
      </c>
      <c r="H126" s="628">
        <f>IF(ISNUMBER('Table 3'!H11),'Table 3'!H11,"")</f>
        <v>0</v>
      </c>
      <c r="I126" s="269"/>
    </row>
    <row r="127" spans="1:9" x14ac:dyDescent="0.2">
      <c r="A127" s="106" t="str">
        <f>B127&amp;"_"&amp;C127&amp;"_"&amp;".. "&amp;D127</f>
        <v>0203_T3_.. Principal (More than 18 to 24)</v>
      </c>
      <c r="B127" s="354" t="s">
        <v>3031</v>
      </c>
      <c r="C127" s="279" t="s">
        <v>2824</v>
      </c>
      <c r="D127" s="288" t="s">
        <v>3889</v>
      </c>
      <c r="E127" s="462">
        <f t="shared" si="5"/>
        <v>0</v>
      </c>
      <c r="F127" s="108" t="s">
        <v>404</v>
      </c>
      <c r="G127" s="8">
        <f t="shared" si="6"/>
        <v>6</v>
      </c>
      <c r="H127" s="628" t="str">
        <f>IF(ISNUMBER('Table 3'!H12),'Table 3'!H12,"")</f>
        <v/>
      </c>
      <c r="I127" s="270"/>
    </row>
    <row r="128" spans="1:9" x14ac:dyDescent="0.2">
      <c r="A128" s="106" t="str">
        <f>B128&amp;"_"&amp;C128&amp;"_"&amp;".. "&amp;D128</f>
        <v>0204_T3_.. Interest  (More than 18 to 24)</v>
      </c>
      <c r="B128" s="354" t="s">
        <v>3032</v>
      </c>
      <c r="C128" s="279" t="s">
        <v>2824</v>
      </c>
      <c r="D128" s="288" t="s">
        <v>3892</v>
      </c>
      <c r="E128" s="462">
        <f t="shared" si="5"/>
        <v>0</v>
      </c>
      <c r="F128" s="108" t="s">
        <v>405</v>
      </c>
      <c r="G128" s="8">
        <f t="shared" si="6"/>
        <v>6</v>
      </c>
      <c r="H128" s="628" t="str">
        <f>IF(ISNUMBER('Table 3'!H13),'Table 3'!H13,"")</f>
        <v/>
      </c>
      <c r="I128" s="270"/>
    </row>
    <row r="129" spans="1:9" x14ac:dyDescent="0.2">
      <c r="A129" s="106" t="str">
        <f>B129&amp;"_"&amp;C129&amp;"_"&amp;D129</f>
        <v>0205_T3_Deposit-Taking Corporations, except the Central Bank (More than 18 to 24)</v>
      </c>
      <c r="B129" s="354" t="s">
        <v>3033</v>
      </c>
      <c r="C129" s="279" t="s">
        <v>2824</v>
      </c>
      <c r="D129" s="107" t="s">
        <v>3893</v>
      </c>
      <c r="E129" s="462">
        <f t="shared" si="5"/>
        <v>0</v>
      </c>
      <c r="F129" s="89" t="s">
        <v>406</v>
      </c>
      <c r="G129" s="8">
        <f t="shared" si="6"/>
        <v>6</v>
      </c>
      <c r="H129" s="628">
        <f>IF(ISNUMBER('Table 3'!H14),'Table 3'!H14,"")</f>
        <v>0</v>
      </c>
      <c r="I129" s="269"/>
    </row>
    <row r="130" spans="1:9" x14ac:dyDescent="0.2">
      <c r="A130" s="106" t="str">
        <f>B130&amp;"_"&amp;C130&amp;"_"&amp;".. "&amp;D130</f>
        <v>0206_T3_.. Principal (More than 18 to 24)</v>
      </c>
      <c r="B130" s="354" t="s">
        <v>3034</v>
      </c>
      <c r="C130" s="279" t="s">
        <v>2824</v>
      </c>
      <c r="D130" s="288" t="s">
        <v>3889</v>
      </c>
      <c r="E130" s="462">
        <f t="shared" si="5"/>
        <v>0</v>
      </c>
      <c r="F130" s="108" t="s">
        <v>407</v>
      </c>
      <c r="G130" s="8">
        <f t="shared" si="6"/>
        <v>6</v>
      </c>
      <c r="H130" s="628" t="str">
        <f>IF(ISNUMBER('Table 3'!H15),'Table 3'!H15,"")</f>
        <v/>
      </c>
      <c r="I130" s="270"/>
    </row>
    <row r="131" spans="1:9" x14ac:dyDescent="0.2">
      <c r="A131" s="106" t="str">
        <f>B131&amp;"_"&amp;C131&amp;"_"&amp;".. "&amp;D131</f>
        <v>0207_T3_.. Interest  (More than 18 to 24)</v>
      </c>
      <c r="B131" s="354" t="s">
        <v>3035</v>
      </c>
      <c r="C131" s="279" t="s">
        <v>2824</v>
      </c>
      <c r="D131" s="288" t="s">
        <v>3892</v>
      </c>
      <c r="E131" s="462">
        <f t="shared" si="5"/>
        <v>0</v>
      </c>
      <c r="F131" s="108" t="s">
        <v>408</v>
      </c>
      <c r="G131" s="8">
        <f t="shared" si="6"/>
        <v>6</v>
      </c>
      <c r="H131" s="628" t="str">
        <f>IF(ISNUMBER('Table 3'!H16),'Table 3'!H16,"")</f>
        <v/>
      </c>
      <c r="I131" s="270"/>
    </row>
    <row r="132" spans="1:9" x14ac:dyDescent="0.2">
      <c r="A132" s="106" t="str">
        <f>B132&amp;"_"&amp;C132&amp;"_"&amp;D132</f>
        <v>0208_T3_Other Sectors (More than 18 to 24)</v>
      </c>
      <c r="B132" s="354" t="s">
        <v>3036</v>
      </c>
      <c r="C132" s="279" t="s">
        <v>2824</v>
      </c>
      <c r="D132" s="107" t="s">
        <v>3894</v>
      </c>
      <c r="E132" s="462">
        <f t="shared" si="5"/>
        <v>0</v>
      </c>
      <c r="F132" s="108" t="s">
        <v>409</v>
      </c>
      <c r="G132" s="8">
        <f t="shared" si="6"/>
        <v>6</v>
      </c>
      <c r="H132" s="628">
        <f>IF(ISNUMBER('Table 3'!H17),'Table 3'!H17,"")</f>
        <v>0</v>
      </c>
      <c r="I132" s="269"/>
    </row>
    <row r="133" spans="1:9" x14ac:dyDescent="0.2">
      <c r="A133" s="106" t="str">
        <f>B133&amp;"_"&amp;C133&amp;"_"&amp;".. "&amp;D133</f>
        <v>0209_T3_.. Principal (More than 18 to 24)</v>
      </c>
      <c r="B133" s="354" t="s">
        <v>3037</v>
      </c>
      <c r="C133" s="279" t="s">
        <v>2824</v>
      </c>
      <c r="D133" s="288" t="s">
        <v>3889</v>
      </c>
      <c r="E133" s="462">
        <f t="shared" ref="E133:E196" si="10">E132</f>
        <v>0</v>
      </c>
      <c r="F133" s="108" t="s">
        <v>410</v>
      </c>
      <c r="G133" s="8">
        <f t="shared" ref="G133:G196" si="11">G132</f>
        <v>6</v>
      </c>
      <c r="H133" s="628" t="str">
        <f>IF(ISNUMBER('Table 3'!H18),'Table 3'!H18,"")</f>
        <v/>
      </c>
      <c r="I133" s="270"/>
    </row>
    <row r="134" spans="1:9" x14ac:dyDescent="0.2">
      <c r="A134" s="106" t="str">
        <f>B134&amp;"_"&amp;C134&amp;"_"&amp;".. "&amp;D134</f>
        <v>0210_T3_.. Interest  (More than 18 to 24)</v>
      </c>
      <c r="B134" s="354" t="s">
        <v>3038</v>
      </c>
      <c r="C134" s="279" t="s">
        <v>2824</v>
      </c>
      <c r="D134" s="288" t="s">
        <v>3892</v>
      </c>
      <c r="E134" s="462">
        <f t="shared" si="10"/>
        <v>0</v>
      </c>
      <c r="F134" s="108" t="s">
        <v>411</v>
      </c>
      <c r="G134" s="8">
        <f t="shared" si="11"/>
        <v>6</v>
      </c>
      <c r="H134" s="628" t="str">
        <f>IF(ISNUMBER('Table 3'!H19),'Table 3'!H19,"")</f>
        <v/>
      </c>
      <c r="I134" s="270"/>
    </row>
    <row r="135" spans="1:9" x14ac:dyDescent="0.2">
      <c r="A135" s="106" t="str">
        <f>B135&amp;"_"&amp;C135&amp;"_"&amp;D135</f>
        <v>0211_T3_Direct Investment: Intercompany Lending 4/ (More than 18 to 24)</v>
      </c>
      <c r="B135" s="354" t="s">
        <v>3039</v>
      </c>
      <c r="C135" s="279" t="s">
        <v>2824</v>
      </c>
      <c r="D135" s="107" t="s">
        <v>3895</v>
      </c>
      <c r="E135" s="462">
        <f t="shared" si="10"/>
        <v>0</v>
      </c>
      <c r="F135" s="108" t="s">
        <v>412</v>
      </c>
      <c r="G135" s="8">
        <f t="shared" si="11"/>
        <v>6</v>
      </c>
      <c r="H135" s="628">
        <f>IF(ISNUMBER('Table 3'!H20),'Table 3'!H20,"")</f>
        <v>0</v>
      </c>
      <c r="I135" s="269"/>
    </row>
    <row r="136" spans="1:9" x14ac:dyDescent="0.2">
      <c r="A136" s="106" t="str">
        <f>B136&amp;"_"&amp;C136&amp;"_"&amp;".. "&amp;D136</f>
        <v>0212_T3_.. Principal  (More than 18 to 24)</v>
      </c>
      <c r="B136" s="354" t="s">
        <v>3040</v>
      </c>
      <c r="C136" s="279" t="s">
        <v>2824</v>
      </c>
      <c r="D136" s="288" t="s">
        <v>3896</v>
      </c>
      <c r="E136" s="462">
        <f t="shared" si="10"/>
        <v>0</v>
      </c>
      <c r="F136" s="108" t="s">
        <v>413</v>
      </c>
      <c r="G136" s="8">
        <f t="shared" si="11"/>
        <v>6</v>
      </c>
      <c r="H136" s="628" t="str">
        <f>IF(ISNUMBER('Table 3'!H21),'Table 3'!H21,"")</f>
        <v/>
      </c>
      <c r="I136" s="270"/>
    </row>
    <row r="137" spans="1:9" x14ac:dyDescent="0.2">
      <c r="A137" s="106" t="str">
        <f>B137&amp;"_"&amp;C137&amp;"_"&amp;".. "&amp;D137</f>
        <v>0213_T3_.. Interest (More than 18 to 24)</v>
      </c>
      <c r="B137" s="354" t="s">
        <v>3041</v>
      </c>
      <c r="C137" s="279" t="s">
        <v>2824</v>
      </c>
      <c r="D137" s="288" t="s">
        <v>3890</v>
      </c>
      <c r="E137" s="462">
        <f t="shared" si="10"/>
        <v>0</v>
      </c>
      <c r="F137" s="108" t="s">
        <v>414</v>
      </c>
      <c r="G137" s="8">
        <f t="shared" si="11"/>
        <v>6</v>
      </c>
      <c r="H137" s="628" t="str">
        <f>IF(ISNUMBER('Table 3'!H22),'Table 3'!H22,"")</f>
        <v/>
      </c>
      <c r="I137" s="270"/>
    </row>
    <row r="138" spans="1:9" x14ac:dyDescent="0.2">
      <c r="A138" s="106" t="str">
        <f>B138&amp;"_"&amp;C138&amp;"_"&amp;D138</f>
        <v>0214_T3_Total Debt Service Payments (More than 18 to 24)</v>
      </c>
      <c r="B138" s="354" t="s">
        <v>3042</v>
      </c>
      <c r="C138" s="279" t="s">
        <v>2824</v>
      </c>
      <c r="D138" s="107" t="s">
        <v>3897</v>
      </c>
      <c r="E138" s="462">
        <f t="shared" si="10"/>
        <v>0</v>
      </c>
      <c r="F138" s="108" t="s">
        <v>415</v>
      </c>
      <c r="G138" s="8">
        <f t="shared" si="11"/>
        <v>6</v>
      </c>
      <c r="H138" s="628">
        <f>IF(ISNUMBER('Table 3'!H23),'Table 3'!H23,"")</f>
        <v>0</v>
      </c>
      <c r="I138" s="269"/>
    </row>
    <row r="139" spans="1:9" x14ac:dyDescent="0.2">
      <c r="A139" s="106" t="str">
        <f>B139&amp;"_"&amp;C139&amp;"_"&amp;".. "&amp;D139</f>
        <v>0215_T3_.. Principal  (More than 18 to 24)</v>
      </c>
      <c r="B139" s="354" t="s">
        <v>3043</v>
      </c>
      <c r="C139" s="279" t="s">
        <v>2824</v>
      </c>
      <c r="D139" s="288" t="s">
        <v>3896</v>
      </c>
      <c r="E139" s="462">
        <f t="shared" si="10"/>
        <v>0</v>
      </c>
      <c r="F139" s="108" t="s">
        <v>416</v>
      </c>
      <c r="G139" s="8">
        <f t="shared" si="11"/>
        <v>6</v>
      </c>
      <c r="H139" s="628">
        <f>IF(ISNUMBER('Table 3'!H24),'Table 3'!H24,"")</f>
        <v>0</v>
      </c>
      <c r="I139" s="270"/>
    </row>
    <row r="140" spans="1:9" x14ac:dyDescent="0.2">
      <c r="A140" s="106" t="str">
        <f>B140&amp;"_"&amp;C140&amp;"_"&amp;".. "&amp;D140</f>
        <v>0216_T3_.. Interest (More than 18 to 24)</v>
      </c>
      <c r="B140" s="354" t="s">
        <v>3044</v>
      </c>
      <c r="C140" s="279" t="s">
        <v>2824</v>
      </c>
      <c r="D140" s="288" t="s">
        <v>3890</v>
      </c>
      <c r="E140" s="462">
        <f t="shared" si="10"/>
        <v>0</v>
      </c>
      <c r="F140" s="108" t="s">
        <v>417</v>
      </c>
      <c r="G140" s="8">
        <f t="shared" si="11"/>
        <v>6</v>
      </c>
      <c r="H140" s="628">
        <f>IF(ISNUMBER('Table 3'!H25),'Table 3'!H25,"")</f>
        <v>0</v>
      </c>
      <c r="I140" s="270"/>
    </row>
    <row r="141" spans="1:9" x14ac:dyDescent="0.2">
      <c r="A141" s="106" t="str">
        <f t="shared" ref="A141:A142" si="12">B141&amp;"_"&amp;C141&amp;"_"&amp;D141</f>
        <v>0217_T3_Interest receipts on SDR holdings (More than 18 to 24)</v>
      </c>
      <c r="B141" s="354" t="s">
        <v>3045</v>
      </c>
      <c r="C141" s="279" t="s">
        <v>2824</v>
      </c>
      <c r="D141" s="287" t="s">
        <v>3898</v>
      </c>
      <c r="E141" s="462">
        <f t="shared" si="10"/>
        <v>0</v>
      </c>
      <c r="F141" s="108" t="s">
        <v>418</v>
      </c>
      <c r="G141" s="8">
        <f t="shared" si="11"/>
        <v>6</v>
      </c>
      <c r="H141" s="628" t="str">
        <f>IF(ISNUMBER('Table 3'!H28),'Table 3'!H28,"")</f>
        <v/>
      </c>
      <c r="I141" s="289"/>
    </row>
    <row r="142" spans="1:9" x14ac:dyDescent="0.2">
      <c r="A142" s="106" t="str">
        <f t="shared" si="12"/>
        <v>0218_T3_Interest payments on SDR allocations (More than 18 to 24)</v>
      </c>
      <c r="B142" s="354" t="s">
        <v>3046</v>
      </c>
      <c r="C142" s="279" t="s">
        <v>2824</v>
      </c>
      <c r="D142" s="287" t="s">
        <v>3899</v>
      </c>
      <c r="E142" s="462">
        <f t="shared" si="10"/>
        <v>0</v>
      </c>
      <c r="F142" s="108" t="s">
        <v>419</v>
      </c>
      <c r="G142" s="8">
        <f t="shared" si="11"/>
        <v>6</v>
      </c>
      <c r="H142" s="628" t="str">
        <f>IF(ISNUMBER('Table 3'!H29),'Table 3'!H29,"")</f>
        <v/>
      </c>
      <c r="I142" s="289"/>
    </row>
    <row r="143" spans="1:9" x14ac:dyDescent="0.2">
      <c r="A143" s="106" t="str">
        <f>B143&amp;"_"&amp;C143&amp;"_"&amp;D143</f>
        <v>0219_T3_General Government * (More than 2yrs)</v>
      </c>
      <c r="B143" s="354" t="s">
        <v>3047</v>
      </c>
      <c r="C143" s="279" t="s">
        <v>2824</v>
      </c>
      <c r="D143" s="107" t="s">
        <v>3900</v>
      </c>
      <c r="E143" s="462">
        <f t="shared" si="10"/>
        <v>0</v>
      </c>
      <c r="F143" s="291" t="s">
        <v>420</v>
      </c>
      <c r="G143" s="8">
        <f t="shared" si="11"/>
        <v>6</v>
      </c>
      <c r="H143" s="628">
        <f>IF(ISNUMBER('Table 3'!I8),'Table 3'!I8,"")</f>
        <v>0</v>
      </c>
      <c r="I143" s="269"/>
    </row>
    <row r="144" spans="1:9" x14ac:dyDescent="0.2">
      <c r="A144" s="106" t="str">
        <f>B144&amp;"_"&amp;C144&amp;"_"&amp;".. "&amp;D144</f>
        <v>0220_T3_.. Principal (More than 2yrs)</v>
      </c>
      <c r="B144" s="354" t="s">
        <v>3048</v>
      </c>
      <c r="C144" s="279" t="s">
        <v>2824</v>
      </c>
      <c r="D144" s="288" t="s">
        <v>3901</v>
      </c>
      <c r="E144" s="462">
        <f t="shared" si="10"/>
        <v>0</v>
      </c>
      <c r="F144" s="108" t="s">
        <v>421</v>
      </c>
      <c r="G144" s="8">
        <f t="shared" si="11"/>
        <v>6</v>
      </c>
      <c r="H144" s="628" t="str">
        <f>IF(ISNUMBER('Table 3'!I9),'Table 3'!I9,"")</f>
        <v/>
      </c>
      <c r="I144" s="270"/>
    </row>
    <row r="145" spans="1:9" x14ac:dyDescent="0.2">
      <c r="A145" s="106" t="str">
        <f>B145&amp;"_"&amp;C145&amp;"_"&amp;".. "&amp;D145</f>
        <v>0221_T3_.. Interest (More than 2yrs)</v>
      </c>
      <c r="B145" s="354" t="s">
        <v>3049</v>
      </c>
      <c r="C145" s="279" t="s">
        <v>2824</v>
      </c>
      <c r="D145" s="288" t="s">
        <v>3902</v>
      </c>
      <c r="E145" s="462">
        <f t="shared" si="10"/>
        <v>0</v>
      </c>
      <c r="F145" s="108" t="s">
        <v>422</v>
      </c>
      <c r="G145" s="8">
        <f t="shared" si="11"/>
        <v>6</v>
      </c>
      <c r="H145" s="628" t="str">
        <f>IF(ISNUMBER('Table 3'!I10),'Table 3'!I10,"")</f>
        <v/>
      </c>
      <c r="I145" s="270"/>
    </row>
    <row r="146" spans="1:9" x14ac:dyDescent="0.2">
      <c r="A146" s="106" t="str">
        <f>B146&amp;"_"&amp;C146&amp;"_"&amp;D146</f>
        <v>0222_T3_Central Bank * (More than 2yrs)</v>
      </c>
      <c r="B146" s="354" t="s">
        <v>3050</v>
      </c>
      <c r="C146" s="279" t="s">
        <v>2824</v>
      </c>
      <c r="D146" s="107" t="s">
        <v>3903</v>
      </c>
      <c r="E146" s="462">
        <f t="shared" si="10"/>
        <v>0</v>
      </c>
      <c r="F146" s="108" t="s">
        <v>423</v>
      </c>
      <c r="G146" s="8">
        <f t="shared" si="11"/>
        <v>6</v>
      </c>
      <c r="H146" s="628">
        <f>IF(ISNUMBER('Table 3'!I11),'Table 3'!I11,"")</f>
        <v>0</v>
      </c>
      <c r="I146" s="269"/>
    </row>
    <row r="147" spans="1:9" x14ac:dyDescent="0.2">
      <c r="A147" s="106" t="str">
        <f>B147&amp;"_"&amp;C147&amp;"_"&amp;".. "&amp;D147</f>
        <v>0223_T3_.. Principal (More than 2yrs)</v>
      </c>
      <c r="B147" s="354" t="s">
        <v>3051</v>
      </c>
      <c r="C147" s="279" t="s">
        <v>2824</v>
      </c>
      <c r="D147" s="288" t="s">
        <v>3901</v>
      </c>
      <c r="E147" s="462">
        <f t="shared" si="10"/>
        <v>0</v>
      </c>
      <c r="F147" s="108" t="s">
        <v>424</v>
      </c>
      <c r="G147" s="8">
        <f t="shared" si="11"/>
        <v>6</v>
      </c>
      <c r="H147" s="628" t="str">
        <f>IF(ISNUMBER('Table 3'!I12),'Table 3'!I12,"")</f>
        <v/>
      </c>
      <c r="I147" s="270"/>
    </row>
    <row r="148" spans="1:9" x14ac:dyDescent="0.2">
      <c r="A148" s="106" t="str">
        <f>B148&amp;"_"&amp;C148&amp;"_"&amp;".. "&amp;D148</f>
        <v>0224_T3_.. Interest  (More than 2yrs)</v>
      </c>
      <c r="B148" s="354" t="s">
        <v>3052</v>
      </c>
      <c r="C148" s="279" t="s">
        <v>2824</v>
      </c>
      <c r="D148" s="288" t="s">
        <v>3904</v>
      </c>
      <c r="E148" s="462">
        <f t="shared" si="10"/>
        <v>0</v>
      </c>
      <c r="F148" s="108" t="s">
        <v>425</v>
      </c>
      <c r="G148" s="8">
        <f t="shared" si="11"/>
        <v>6</v>
      </c>
      <c r="H148" s="628" t="str">
        <f>IF(ISNUMBER('Table 3'!I13),'Table 3'!I13,"")</f>
        <v/>
      </c>
      <c r="I148" s="270"/>
    </row>
    <row r="149" spans="1:9" x14ac:dyDescent="0.2">
      <c r="A149" s="106" t="str">
        <f>B149&amp;"_"&amp;C149&amp;"_"&amp;D149</f>
        <v>0225_T3_Deposit-Taking Corporations, except the Central Bank (More than 2yrs)</v>
      </c>
      <c r="B149" s="354" t="s">
        <v>3053</v>
      </c>
      <c r="C149" s="279" t="s">
        <v>2824</v>
      </c>
      <c r="D149" s="107" t="s">
        <v>3905</v>
      </c>
      <c r="E149" s="462">
        <f t="shared" si="10"/>
        <v>0</v>
      </c>
      <c r="F149" s="108" t="s">
        <v>426</v>
      </c>
      <c r="G149" s="8">
        <f t="shared" si="11"/>
        <v>6</v>
      </c>
      <c r="H149" s="628">
        <f>IF(ISNUMBER('Table 3'!I14),'Table 3'!I14,"")</f>
        <v>0</v>
      </c>
      <c r="I149" s="269"/>
    </row>
    <row r="150" spans="1:9" x14ac:dyDescent="0.2">
      <c r="A150" s="106" t="str">
        <f>B150&amp;"_"&amp;C150&amp;"_"&amp;".. "&amp;D150</f>
        <v>0226_T3_.. Principal (More than 2yrs)</v>
      </c>
      <c r="B150" s="354" t="s">
        <v>3054</v>
      </c>
      <c r="C150" s="279" t="s">
        <v>2824</v>
      </c>
      <c r="D150" s="288" t="s">
        <v>3901</v>
      </c>
      <c r="E150" s="462">
        <f t="shared" si="10"/>
        <v>0</v>
      </c>
      <c r="F150" s="108" t="s">
        <v>427</v>
      </c>
      <c r="G150" s="8">
        <f t="shared" si="11"/>
        <v>6</v>
      </c>
      <c r="H150" s="628" t="str">
        <f>IF(ISNUMBER('Table 3'!I15),'Table 3'!I15,"")</f>
        <v/>
      </c>
      <c r="I150" s="270"/>
    </row>
    <row r="151" spans="1:9" x14ac:dyDescent="0.2">
      <c r="A151" s="106" t="str">
        <f>B151&amp;"_"&amp;C151&amp;"_"&amp;".. "&amp;D151</f>
        <v>0227_T3_.. Interest  (More than 2yrs)</v>
      </c>
      <c r="B151" s="354" t="s">
        <v>3055</v>
      </c>
      <c r="C151" s="279" t="s">
        <v>2824</v>
      </c>
      <c r="D151" s="288" t="s">
        <v>3904</v>
      </c>
      <c r="E151" s="462">
        <f t="shared" si="10"/>
        <v>0</v>
      </c>
      <c r="F151" s="108" t="s">
        <v>428</v>
      </c>
      <c r="G151" s="8">
        <f t="shared" si="11"/>
        <v>6</v>
      </c>
      <c r="H151" s="628" t="str">
        <f>IF(ISNUMBER('Table 3'!I16),'Table 3'!I16,"")</f>
        <v/>
      </c>
      <c r="I151" s="270"/>
    </row>
    <row r="152" spans="1:9" x14ac:dyDescent="0.2">
      <c r="A152" s="106" t="str">
        <f>B152&amp;"_"&amp;C152&amp;"_"&amp;D152</f>
        <v>0228_T3_Other Sectors (More than 2yrs)</v>
      </c>
      <c r="B152" s="354" t="s">
        <v>3056</v>
      </c>
      <c r="C152" s="279" t="s">
        <v>2824</v>
      </c>
      <c r="D152" s="107" t="s">
        <v>3906</v>
      </c>
      <c r="E152" s="462">
        <f t="shared" si="10"/>
        <v>0</v>
      </c>
      <c r="F152" s="108" t="s">
        <v>429</v>
      </c>
      <c r="G152" s="8">
        <f t="shared" si="11"/>
        <v>6</v>
      </c>
      <c r="H152" s="628">
        <f>IF(ISNUMBER('Table 3'!I17),'Table 3'!I17,"")</f>
        <v>0</v>
      </c>
      <c r="I152" s="269"/>
    </row>
    <row r="153" spans="1:9" x14ac:dyDescent="0.2">
      <c r="A153" s="106" t="str">
        <f>B153&amp;"_"&amp;C153&amp;"_"&amp;".. "&amp;D153</f>
        <v>0229_T3_.. Principal (More than 2yrs)</v>
      </c>
      <c r="B153" s="354" t="s">
        <v>3057</v>
      </c>
      <c r="C153" s="279" t="s">
        <v>2824</v>
      </c>
      <c r="D153" s="288" t="s">
        <v>3901</v>
      </c>
      <c r="E153" s="462">
        <f t="shared" si="10"/>
        <v>0</v>
      </c>
      <c r="F153" s="108" t="s">
        <v>430</v>
      </c>
      <c r="G153" s="8">
        <f t="shared" si="11"/>
        <v>6</v>
      </c>
      <c r="H153" s="628" t="str">
        <f>IF(ISNUMBER('Table 3'!I18),'Table 3'!I18,"")</f>
        <v/>
      </c>
      <c r="I153" s="270"/>
    </row>
    <row r="154" spans="1:9" x14ac:dyDescent="0.2">
      <c r="A154" s="106" t="str">
        <f>B154&amp;"_"&amp;C154&amp;"_"&amp;".. "&amp;D154</f>
        <v>0230_T3_.. Interest  (More than 2yrs)</v>
      </c>
      <c r="B154" s="354" t="s">
        <v>3058</v>
      </c>
      <c r="C154" s="279" t="s">
        <v>2824</v>
      </c>
      <c r="D154" s="288" t="s">
        <v>3904</v>
      </c>
      <c r="E154" s="462">
        <f t="shared" si="10"/>
        <v>0</v>
      </c>
      <c r="F154" s="108" t="s">
        <v>431</v>
      </c>
      <c r="G154" s="8">
        <f t="shared" si="11"/>
        <v>6</v>
      </c>
      <c r="H154" s="628" t="str">
        <f>IF(ISNUMBER('Table 3'!I19),'Table 3'!I19,"")</f>
        <v/>
      </c>
      <c r="I154" s="270"/>
    </row>
    <row r="155" spans="1:9" x14ac:dyDescent="0.2">
      <c r="A155" s="106" t="str">
        <f>B155&amp;"_"&amp;C155&amp;"_"&amp;D155</f>
        <v>0231_T3_Direct Investment: Intercompany Lending 4/ (More than 2yrs)</v>
      </c>
      <c r="B155" s="354" t="s">
        <v>3059</v>
      </c>
      <c r="C155" s="279" t="s">
        <v>2824</v>
      </c>
      <c r="D155" s="107" t="s">
        <v>3907</v>
      </c>
      <c r="E155" s="462">
        <f t="shared" si="10"/>
        <v>0</v>
      </c>
      <c r="F155" s="108" t="s">
        <v>432</v>
      </c>
      <c r="G155" s="8">
        <f t="shared" si="11"/>
        <v>6</v>
      </c>
      <c r="H155" s="628">
        <f>IF(ISNUMBER('Table 3'!I20),'Table 3'!I20,"")</f>
        <v>0</v>
      </c>
      <c r="I155" s="269"/>
    </row>
    <row r="156" spans="1:9" x14ac:dyDescent="0.2">
      <c r="A156" s="106" t="str">
        <f>B156&amp;"_"&amp;C156&amp;"_"&amp;".. "&amp;D156</f>
        <v>0232_T3_.. Principal  (More than 2yrs)</v>
      </c>
      <c r="B156" s="354" t="s">
        <v>3060</v>
      </c>
      <c r="C156" s="279" t="s">
        <v>2824</v>
      </c>
      <c r="D156" s="288" t="s">
        <v>3908</v>
      </c>
      <c r="E156" s="462">
        <f t="shared" si="10"/>
        <v>0</v>
      </c>
      <c r="F156" s="108" t="s">
        <v>433</v>
      </c>
      <c r="G156" s="8">
        <f t="shared" si="11"/>
        <v>6</v>
      </c>
      <c r="H156" s="628" t="str">
        <f>IF(ISNUMBER('Table 3'!I21),'Table 3'!I21,"")</f>
        <v/>
      </c>
      <c r="I156" s="270"/>
    </row>
    <row r="157" spans="1:9" x14ac:dyDescent="0.2">
      <c r="A157" s="106" t="str">
        <f>B157&amp;"_"&amp;C157&amp;"_"&amp;".. "&amp;D157</f>
        <v>0233_T3_.. Interest (More than 2yrs)</v>
      </c>
      <c r="B157" s="354" t="s">
        <v>3061</v>
      </c>
      <c r="C157" s="279" t="s">
        <v>2824</v>
      </c>
      <c r="D157" s="288" t="s">
        <v>3902</v>
      </c>
      <c r="E157" s="462">
        <f t="shared" si="10"/>
        <v>0</v>
      </c>
      <c r="F157" s="108" t="s">
        <v>434</v>
      </c>
      <c r="G157" s="8">
        <f t="shared" si="11"/>
        <v>6</v>
      </c>
      <c r="H157" s="628" t="str">
        <f>IF(ISNUMBER('Table 3'!I22),'Table 3'!I22,"")</f>
        <v/>
      </c>
      <c r="I157" s="270"/>
    </row>
    <row r="158" spans="1:9" x14ac:dyDescent="0.2">
      <c r="A158" s="106" t="str">
        <f>B158&amp;"_"&amp;C158&amp;"_"&amp;D158</f>
        <v>0234_T3_Total Debt Service Payments (More than 2yrs)</v>
      </c>
      <c r="B158" s="354" t="s">
        <v>3062</v>
      </c>
      <c r="C158" s="279" t="s">
        <v>2824</v>
      </c>
      <c r="D158" s="107" t="s">
        <v>3909</v>
      </c>
      <c r="E158" s="462">
        <f t="shared" si="10"/>
        <v>0</v>
      </c>
      <c r="F158" s="108" t="s">
        <v>435</v>
      </c>
      <c r="G158" s="8">
        <f t="shared" si="11"/>
        <v>6</v>
      </c>
      <c r="H158" s="628">
        <f>IF(ISNUMBER('Table 3'!I23),'Table 3'!I23,"")</f>
        <v>0</v>
      </c>
    </row>
    <row r="159" spans="1:9" x14ac:dyDescent="0.2">
      <c r="A159" s="106" t="str">
        <f>B159&amp;"_"&amp;C159&amp;"_"&amp;".. "&amp;D159</f>
        <v>0235_T3_.. Principal  (More than 2yrs)</v>
      </c>
      <c r="B159" s="354" t="s">
        <v>3063</v>
      </c>
      <c r="C159" s="279" t="s">
        <v>2824</v>
      </c>
      <c r="D159" s="288" t="s">
        <v>3908</v>
      </c>
      <c r="E159" s="462">
        <f t="shared" si="10"/>
        <v>0</v>
      </c>
      <c r="F159" s="108" t="s">
        <v>436</v>
      </c>
      <c r="G159" s="8">
        <f t="shared" si="11"/>
        <v>6</v>
      </c>
      <c r="H159" s="628">
        <f>IF(ISNUMBER('Table 3'!I24),'Table 3'!I24,"")</f>
        <v>0</v>
      </c>
    </row>
    <row r="160" spans="1:9" x14ac:dyDescent="0.2">
      <c r="A160" s="413" t="str">
        <f>B160&amp;"_"&amp;C160&amp;"_"&amp;".. "&amp;D160</f>
        <v>0236_T3_.. Interest (More than 2yrs)</v>
      </c>
      <c r="B160" s="354" t="s">
        <v>3064</v>
      </c>
      <c r="C160" s="376" t="s">
        <v>2824</v>
      </c>
      <c r="D160" s="288" t="s">
        <v>3902</v>
      </c>
      <c r="E160" s="462">
        <f t="shared" si="10"/>
        <v>0</v>
      </c>
      <c r="F160" s="414" t="s">
        <v>437</v>
      </c>
      <c r="G160" s="8">
        <f t="shared" si="11"/>
        <v>6</v>
      </c>
      <c r="H160" s="628">
        <f>IF(ISNUMBER('Table 3'!I25),'Table 3'!I25,"")</f>
        <v>0</v>
      </c>
    </row>
    <row r="161" spans="1:8" x14ac:dyDescent="0.2">
      <c r="A161" s="518" t="str">
        <f>B161&amp;"_"&amp;C161&amp;"_"&amp;".. "&amp;D161</f>
        <v>0237_T3_.. SDR allocations (principal)</v>
      </c>
      <c r="B161" s="519" t="s">
        <v>3065</v>
      </c>
      <c r="C161" s="282" t="s">
        <v>2824</v>
      </c>
      <c r="D161" s="520" t="s">
        <v>36</v>
      </c>
      <c r="E161" s="462">
        <f t="shared" si="10"/>
        <v>0</v>
      </c>
      <c r="F161" s="414" t="s">
        <v>4231</v>
      </c>
      <c r="G161" s="8">
        <f t="shared" si="11"/>
        <v>6</v>
      </c>
      <c r="H161" s="628" t="str">
        <f>IF(ISNUMBER('Table 3'!I30),'Table 3'!I30,"")</f>
        <v/>
      </c>
    </row>
    <row r="162" spans="1:8" x14ac:dyDescent="0.2">
      <c r="A162" s="313" t="str">
        <f>B162&amp;"_"&amp;C162&amp;"_"&amp;D162</f>
        <v>0425_T1.5_General Government (Gross External Debt Position)</v>
      </c>
      <c r="B162" s="373" t="s">
        <v>3253</v>
      </c>
      <c r="C162" s="374" t="s">
        <v>2826</v>
      </c>
      <c r="D162" s="316" t="s">
        <v>3918</v>
      </c>
      <c r="E162" s="462">
        <f t="shared" si="10"/>
        <v>0</v>
      </c>
      <c r="F162" s="311" t="s">
        <v>635</v>
      </c>
      <c r="G162" s="8">
        <f t="shared" si="11"/>
        <v>6</v>
      </c>
      <c r="H162" s="628">
        <f>IF(ISNUMBER('STable 1.5'!B8),'STable 1.5'!B8,"")</f>
        <v>0</v>
      </c>
    </row>
    <row r="163" spans="1:8" x14ac:dyDescent="0.2">
      <c r="A163" s="313" t="str">
        <f>B163&amp;"_"&amp;C163&amp;"_"&amp;".. "&amp;D163</f>
        <v>0426_T1.5_.. Short-term (Gross External Debt Position)</v>
      </c>
      <c r="B163" s="373" t="s">
        <v>3254</v>
      </c>
      <c r="C163" s="374" t="s">
        <v>2826</v>
      </c>
      <c r="D163" s="317" t="s">
        <v>3919</v>
      </c>
      <c r="E163" s="462">
        <f t="shared" si="10"/>
        <v>0</v>
      </c>
      <c r="F163" s="311" t="s">
        <v>636</v>
      </c>
      <c r="G163" s="8">
        <f t="shared" si="11"/>
        <v>6</v>
      </c>
      <c r="H163" s="628">
        <f>IF(ISNUMBER('STable 1.5'!B9),'STable 1.5'!B9,"")</f>
        <v>0</v>
      </c>
    </row>
    <row r="164" spans="1:8" x14ac:dyDescent="0.2">
      <c r="A164" s="313" t="str">
        <f t="shared" ref="A164:A169" si="13">B164&amp;"_"&amp;C164&amp;"_"&amp;".... "&amp;D164</f>
        <v>0427_T1.5_.... Currency and deposits 2/ (Gross External Debt Position)</v>
      </c>
      <c r="B164" s="373" t="s">
        <v>3255</v>
      </c>
      <c r="C164" s="374" t="s">
        <v>2826</v>
      </c>
      <c r="D164" s="318" t="s">
        <v>3920</v>
      </c>
      <c r="E164" s="462">
        <f t="shared" si="10"/>
        <v>0</v>
      </c>
      <c r="F164" s="311" t="s">
        <v>637</v>
      </c>
      <c r="G164" s="8">
        <f t="shared" si="11"/>
        <v>6</v>
      </c>
      <c r="H164" s="628" t="str">
        <f>IF(ISNUMBER('STable 1.5'!B10),'STable 1.5'!B10,"")</f>
        <v/>
      </c>
    </row>
    <row r="165" spans="1:8" x14ac:dyDescent="0.2">
      <c r="A165" s="313" t="str">
        <f t="shared" si="13"/>
        <v>0428_T1.5_.... Debt securities (Gross External Debt Position)</v>
      </c>
      <c r="B165" s="373" t="s">
        <v>3256</v>
      </c>
      <c r="C165" s="374" t="s">
        <v>2826</v>
      </c>
      <c r="D165" s="318" t="s">
        <v>3921</v>
      </c>
      <c r="E165" s="462">
        <f t="shared" si="10"/>
        <v>0</v>
      </c>
      <c r="F165" s="311" t="s">
        <v>638</v>
      </c>
      <c r="G165" s="8">
        <f t="shared" si="11"/>
        <v>6</v>
      </c>
      <c r="H165" s="628" t="str">
        <f>IF(ISNUMBER('STable 1.5'!B11),'STable 1.5'!B11,"")</f>
        <v/>
      </c>
    </row>
    <row r="166" spans="1:8" x14ac:dyDescent="0.2">
      <c r="A166" s="313" t="str">
        <f t="shared" si="13"/>
        <v>0429_T1.5_.... Loans (Gross External Debt Position)</v>
      </c>
      <c r="B166" s="373" t="s">
        <v>3257</v>
      </c>
      <c r="C166" s="374" t="s">
        <v>2826</v>
      </c>
      <c r="D166" s="318" t="s">
        <v>3922</v>
      </c>
      <c r="E166" s="462">
        <f t="shared" si="10"/>
        <v>0</v>
      </c>
      <c r="F166" s="311" t="s">
        <v>639</v>
      </c>
      <c r="G166" s="8">
        <f t="shared" si="11"/>
        <v>6</v>
      </c>
      <c r="H166" s="628" t="str">
        <f>IF(ISNUMBER('STable 1.5'!B12),'STable 1.5'!B12,"")</f>
        <v/>
      </c>
    </row>
    <row r="167" spans="1:8" x14ac:dyDescent="0.2">
      <c r="A167" s="313" t="str">
        <f t="shared" si="13"/>
        <v>0430_T1.5_.... Trade credit and advances (Gross External Debt Position)</v>
      </c>
      <c r="B167" s="373" t="s">
        <v>3258</v>
      </c>
      <c r="C167" s="374" t="s">
        <v>2826</v>
      </c>
      <c r="D167" s="318" t="s">
        <v>3923</v>
      </c>
      <c r="E167" s="462">
        <f t="shared" si="10"/>
        <v>0</v>
      </c>
      <c r="F167" s="311" t="s">
        <v>640</v>
      </c>
      <c r="G167" s="8">
        <f t="shared" si="11"/>
        <v>6</v>
      </c>
      <c r="H167" s="628" t="str">
        <f>IF(ISNUMBER('STable 1.5'!B13),'STable 1.5'!B13,"")</f>
        <v/>
      </c>
    </row>
    <row r="168" spans="1:8" x14ac:dyDescent="0.2">
      <c r="A168" s="313" t="str">
        <f t="shared" si="13"/>
        <v>0431_T1.5_.... Unallocated gold accounts included in monetary gold 3/ (Gross External Debt Position)</v>
      </c>
      <c r="B168" s="373" t="s">
        <v>3259</v>
      </c>
      <c r="C168" s="374" t="s">
        <v>2826</v>
      </c>
      <c r="D168" s="318" t="s">
        <v>4232</v>
      </c>
      <c r="E168" s="462">
        <f t="shared" si="10"/>
        <v>0</v>
      </c>
      <c r="F168" s="311" t="s">
        <v>641</v>
      </c>
      <c r="G168" s="8">
        <f t="shared" si="11"/>
        <v>6</v>
      </c>
      <c r="H168" s="628"/>
    </row>
    <row r="169" spans="1:8" x14ac:dyDescent="0.2">
      <c r="A169" s="313" t="str">
        <f t="shared" si="13"/>
        <v>0432_T1.5_.... Other debt instruments 4/ 5/ (Gross External Debt Position)</v>
      </c>
      <c r="B169" s="373" t="s">
        <v>3260</v>
      </c>
      <c r="C169" s="374" t="s">
        <v>2826</v>
      </c>
      <c r="D169" s="318" t="s">
        <v>4233</v>
      </c>
      <c r="E169" s="462">
        <f t="shared" si="10"/>
        <v>0</v>
      </c>
      <c r="F169" s="311" t="s">
        <v>642</v>
      </c>
      <c r="G169" s="8">
        <f t="shared" si="11"/>
        <v>6</v>
      </c>
      <c r="H169" s="628" t="str">
        <f>IF(ISNUMBER('STable 1.5'!B15),'STable 1.5'!B15,"")</f>
        <v/>
      </c>
    </row>
    <row r="170" spans="1:8" x14ac:dyDescent="0.2">
      <c r="A170" s="313" t="str">
        <f>B170&amp;"_"&amp;C170&amp;"_"&amp;".. "&amp;D170</f>
        <v>0433_T1.5_.. Long-term (Gross External Debt Position)</v>
      </c>
      <c r="B170" s="373" t="s">
        <v>3261</v>
      </c>
      <c r="C170" s="374" t="s">
        <v>2826</v>
      </c>
      <c r="D170" s="317" t="s">
        <v>3924</v>
      </c>
      <c r="E170" s="462">
        <f t="shared" si="10"/>
        <v>0</v>
      </c>
      <c r="F170" s="311" t="s">
        <v>643</v>
      </c>
      <c r="G170" s="8">
        <f t="shared" si="11"/>
        <v>6</v>
      </c>
      <c r="H170" s="628">
        <f>IF(ISNUMBER('STable 1.5'!B16),'STable 1.5'!B16,"")</f>
        <v>0</v>
      </c>
    </row>
    <row r="171" spans="1:8" x14ac:dyDescent="0.2">
      <c r="A171" s="313" t="str">
        <f t="shared" ref="A171:A176" si="14">B171&amp;"_"&amp;C171&amp;"_"&amp;".... "&amp;D171</f>
        <v>0434_T1.5_.... Special drawing rights (SDRs) (Gross External Debt Position)</v>
      </c>
      <c r="B171" s="373" t="s">
        <v>3262</v>
      </c>
      <c r="C171" s="374" t="s">
        <v>2826</v>
      </c>
      <c r="D171" s="318" t="s">
        <v>3925</v>
      </c>
      <c r="E171" s="462">
        <f t="shared" si="10"/>
        <v>0</v>
      </c>
      <c r="F171" s="311" t="s">
        <v>644</v>
      </c>
      <c r="G171" s="8">
        <f t="shared" si="11"/>
        <v>6</v>
      </c>
      <c r="H171" s="628" t="str">
        <f>IF(ISNUMBER('STable 1.5'!B17),'STable 1.5'!B17,"")</f>
        <v/>
      </c>
    </row>
    <row r="172" spans="1:8" x14ac:dyDescent="0.2">
      <c r="A172" s="313" t="str">
        <f t="shared" si="14"/>
        <v>0435_T1.5_.... Currency and deposits 2/ (Gross External Debt Position)</v>
      </c>
      <c r="B172" s="373" t="s">
        <v>3263</v>
      </c>
      <c r="C172" s="374" t="s">
        <v>2826</v>
      </c>
      <c r="D172" s="318" t="s">
        <v>3920</v>
      </c>
      <c r="E172" s="462">
        <f t="shared" si="10"/>
        <v>0</v>
      </c>
      <c r="F172" s="311" t="s">
        <v>645</v>
      </c>
      <c r="G172" s="8">
        <f t="shared" si="11"/>
        <v>6</v>
      </c>
      <c r="H172" s="628" t="str">
        <f>IF(ISNUMBER('STable 1.5'!B18),'STable 1.5'!B18,"")</f>
        <v/>
      </c>
    </row>
    <row r="173" spans="1:8" x14ac:dyDescent="0.2">
      <c r="A173" s="313" t="str">
        <f t="shared" si="14"/>
        <v>0436_T1.5_.... Debt securities (Gross External Debt Position)</v>
      </c>
      <c r="B173" s="373" t="s">
        <v>3264</v>
      </c>
      <c r="C173" s="374" t="s">
        <v>2826</v>
      </c>
      <c r="D173" s="318" t="s">
        <v>3921</v>
      </c>
      <c r="E173" s="462">
        <f t="shared" si="10"/>
        <v>0</v>
      </c>
      <c r="F173" s="311" t="s">
        <v>646</v>
      </c>
      <c r="G173" s="8">
        <f t="shared" si="11"/>
        <v>6</v>
      </c>
      <c r="H173" s="628" t="str">
        <f>IF(ISNUMBER('STable 1.5'!B19),'STable 1.5'!B19,"")</f>
        <v/>
      </c>
    </row>
    <row r="174" spans="1:8" x14ac:dyDescent="0.2">
      <c r="A174" s="313" t="str">
        <f t="shared" si="14"/>
        <v>0437_T1.5_.... Loans (Gross External Debt Position)</v>
      </c>
      <c r="B174" s="373" t="s">
        <v>3265</v>
      </c>
      <c r="C174" s="374" t="s">
        <v>2826</v>
      </c>
      <c r="D174" s="318" t="s">
        <v>3922</v>
      </c>
      <c r="E174" s="462">
        <f t="shared" si="10"/>
        <v>0</v>
      </c>
      <c r="F174" s="311" t="s">
        <v>647</v>
      </c>
      <c r="G174" s="8">
        <f t="shared" si="11"/>
        <v>6</v>
      </c>
      <c r="H174" s="628" t="str">
        <f>IF(ISNUMBER('STable 1.5'!B20),'STable 1.5'!B20,"")</f>
        <v/>
      </c>
    </row>
    <row r="175" spans="1:8" x14ac:dyDescent="0.2">
      <c r="A175" s="313" t="str">
        <f t="shared" si="14"/>
        <v>0438_T1.5_.... Trade credit and advances (Gross External Debt Position)</v>
      </c>
      <c r="B175" s="373" t="s">
        <v>3266</v>
      </c>
      <c r="C175" s="374" t="s">
        <v>2826</v>
      </c>
      <c r="D175" s="318" t="s">
        <v>3923</v>
      </c>
      <c r="E175" s="462">
        <f t="shared" si="10"/>
        <v>0</v>
      </c>
      <c r="F175" s="311" t="s">
        <v>648</v>
      </c>
      <c r="G175" s="8">
        <f t="shared" si="11"/>
        <v>6</v>
      </c>
      <c r="H175" s="628" t="str">
        <f>IF(ISNUMBER('STable 1.5'!B21),'STable 1.5'!B21,"")</f>
        <v/>
      </c>
    </row>
    <row r="176" spans="1:8" x14ac:dyDescent="0.2">
      <c r="A176" s="313" t="str">
        <f t="shared" si="14"/>
        <v>0439_T1.5_.... Other debt instruments 4/ (Gross External Debt Position)</v>
      </c>
      <c r="B176" s="373" t="s">
        <v>3267</v>
      </c>
      <c r="C176" s="374" t="s">
        <v>2826</v>
      </c>
      <c r="D176" s="318" t="s">
        <v>4234</v>
      </c>
      <c r="E176" s="462">
        <f t="shared" si="10"/>
        <v>0</v>
      </c>
      <c r="F176" s="311" t="s">
        <v>649</v>
      </c>
      <c r="G176" s="8">
        <f t="shared" si="11"/>
        <v>6</v>
      </c>
      <c r="H176" s="628" t="str">
        <f>IF(ISNUMBER('STable 1.5'!B22),'STable 1.5'!B22,"")</f>
        <v/>
      </c>
    </row>
    <row r="177" spans="1:8" x14ac:dyDescent="0.2">
      <c r="A177" s="313" t="str">
        <f>B177&amp;"_"&amp;C177&amp;"_"&amp;D177</f>
        <v>0440_T1.5_Central Bank (Gross External Debt Position)</v>
      </c>
      <c r="B177" s="373" t="s">
        <v>3268</v>
      </c>
      <c r="C177" s="374" t="s">
        <v>2826</v>
      </c>
      <c r="D177" s="316" t="s">
        <v>3926</v>
      </c>
      <c r="E177" s="462">
        <f t="shared" si="10"/>
        <v>0</v>
      </c>
      <c r="F177" s="311" t="s">
        <v>650</v>
      </c>
      <c r="G177" s="8">
        <f t="shared" si="11"/>
        <v>6</v>
      </c>
      <c r="H177" s="628">
        <f>IF(ISNUMBER('STable 1.5'!B23),'STable 1.5'!B23,"")</f>
        <v>0</v>
      </c>
    </row>
    <row r="178" spans="1:8" x14ac:dyDescent="0.2">
      <c r="A178" s="313" t="str">
        <f>B178&amp;"_"&amp;C178&amp;"_"&amp;".. "&amp;D178</f>
        <v>0441_T1.5_.. Short-term (Gross External Debt Position)</v>
      </c>
      <c r="B178" s="373" t="s">
        <v>3269</v>
      </c>
      <c r="C178" s="374" t="s">
        <v>2826</v>
      </c>
      <c r="D178" s="317" t="s">
        <v>3919</v>
      </c>
      <c r="E178" s="462">
        <f t="shared" si="10"/>
        <v>0</v>
      </c>
      <c r="F178" s="311" t="s">
        <v>651</v>
      </c>
      <c r="G178" s="8">
        <f t="shared" si="11"/>
        <v>6</v>
      </c>
      <c r="H178" s="628">
        <f>IF(ISNUMBER('STable 1.5'!B24),'STable 1.5'!B24,"")</f>
        <v>0</v>
      </c>
    </row>
    <row r="179" spans="1:8" x14ac:dyDescent="0.2">
      <c r="A179" s="313" t="str">
        <f t="shared" ref="A179:A184" si="15">B179&amp;"_"&amp;C179&amp;"_"&amp;".... "&amp;D179</f>
        <v>0442_T1.5_.... Currency and deposits 2/ (Gross External Debt Position)</v>
      </c>
      <c r="B179" s="373" t="s">
        <v>3270</v>
      </c>
      <c r="C179" s="374" t="s">
        <v>2826</v>
      </c>
      <c r="D179" s="318" t="s">
        <v>3920</v>
      </c>
      <c r="E179" s="462">
        <f t="shared" si="10"/>
        <v>0</v>
      </c>
      <c r="F179" s="311" t="s">
        <v>652</v>
      </c>
      <c r="G179" s="8">
        <f t="shared" si="11"/>
        <v>6</v>
      </c>
      <c r="H179" s="628" t="str">
        <f>IF(ISNUMBER('STable 1.5'!B25),'STable 1.5'!B25,"")</f>
        <v/>
      </c>
    </row>
    <row r="180" spans="1:8" x14ac:dyDescent="0.2">
      <c r="A180" s="313" t="str">
        <f t="shared" si="15"/>
        <v>0443_T1.5_.... Debt securities (Gross External Debt Position)</v>
      </c>
      <c r="B180" s="373" t="s">
        <v>3271</v>
      </c>
      <c r="C180" s="374" t="s">
        <v>2826</v>
      </c>
      <c r="D180" s="318" t="s">
        <v>3921</v>
      </c>
      <c r="E180" s="462">
        <f t="shared" si="10"/>
        <v>0</v>
      </c>
      <c r="F180" s="311" t="s">
        <v>653</v>
      </c>
      <c r="G180" s="8">
        <f t="shared" si="11"/>
        <v>6</v>
      </c>
      <c r="H180" s="628" t="str">
        <f>IF(ISNUMBER('STable 1.5'!B26),'STable 1.5'!B26,"")</f>
        <v/>
      </c>
    </row>
    <row r="181" spans="1:8" x14ac:dyDescent="0.2">
      <c r="A181" s="313" t="str">
        <f t="shared" si="15"/>
        <v>0444_T1.5_.... Loans (Gross External Debt Position)</v>
      </c>
      <c r="B181" s="373" t="s">
        <v>3272</v>
      </c>
      <c r="C181" s="374" t="s">
        <v>2826</v>
      </c>
      <c r="D181" s="318" t="s">
        <v>3922</v>
      </c>
      <c r="E181" s="462">
        <f t="shared" si="10"/>
        <v>0</v>
      </c>
      <c r="F181" s="311" t="s">
        <v>654</v>
      </c>
      <c r="G181" s="8">
        <f t="shared" si="11"/>
        <v>6</v>
      </c>
      <c r="H181" s="628" t="str">
        <f>IF(ISNUMBER('STable 1.5'!B27),'STable 1.5'!B27,"")</f>
        <v/>
      </c>
    </row>
    <row r="182" spans="1:8" x14ac:dyDescent="0.2">
      <c r="A182" s="313" t="str">
        <f t="shared" si="15"/>
        <v>0445_T1.5_.... Trade credit and advances (Gross External Debt Position)</v>
      </c>
      <c r="B182" s="373" t="s">
        <v>3273</v>
      </c>
      <c r="C182" s="374" t="s">
        <v>2826</v>
      </c>
      <c r="D182" s="318" t="s">
        <v>3923</v>
      </c>
      <c r="E182" s="462">
        <f t="shared" si="10"/>
        <v>0</v>
      </c>
      <c r="F182" s="311" t="s">
        <v>655</v>
      </c>
      <c r="G182" s="8">
        <f t="shared" si="11"/>
        <v>6</v>
      </c>
      <c r="H182" s="628" t="str">
        <f>IF(ISNUMBER('STable 1.5'!B28),'STable 1.5'!B28,"")</f>
        <v/>
      </c>
    </row>
    <row r="183" spans="1:8" x14ac:dyDescent="0.2">
      <c r="A183" s="313" t="str">
        <f t="shared" si="15"/>
        <v>0446_T1.5_.... Unallocated gold accounts included in monetary gold 3/ (Gross External Debt Position)</v>
      </c>
      <c r="B183" s="373" t="s">
        <v>3274</v>
      </c>
      <c r="C183" s="374" t="s">
        <v>2826</v>
      </c>
      <c r="D183" s="318" t="s">
        <v>4232</v>
      </c>
      <c r="E183" s="462">
        <f t="shared" si="10"/>
        <v>0</v>
      </c>
      <c r="F183" s="311" t="s">
        <v>656</v>
      </c>
      <c r="G183" s="8">
        <f t="shared" si="11"/>
        <v>6</v>
      </c>
      <c r="H183" s="628"/>
    </row>
    <row r="184" spans="1:8" x14ac:dyDescent="0.2">
      <c r="A184" s="313" t="str">
        <f t="shared" si="15"/>
        <v>0447_T1.5_.... Other debt instruments 4/ 5/ (Gross External Debt Position)</v>
      </c>
      <c r="B184" s="373" t="s">
        <v>3275</v>
      </c>
      <c r="C184" s="374" t="s">
        <v>2826</v>
      </c>
      <c r="D184" s="318" t="s">
        <v>4233</v>
      </c>
      <c r="E184" s="462">
        <f t="shared" si="10"/>
        <v>0</v>
      </c>
      <c r="F184" s="311" t="s">
        <v>657</v>
      </c>
      <c r="G184" s="8">
        <f t="shared" si="11"/>
        <v>6</v>
      </c>
      <c r="H184" s="628" t="str">
        <f>IF(ISNUMBER('STable 1.5'!B30),'STable 1.5'!B30,"")</f>
        <v/>
      </c>
    </row>
    <row r="185" spans="1:8" x14ac:dyDescent="0.2">
      <c r="A185" s="313" t="str">
        <f>B185&amp;"_"&amp;C185&amp;"_"&amp;".. "&amp;D185</f>
        <v>0448_T1.5_.. Long-term (Gross External Debt Position)</v>
      </c>
      <c r="B185" s="373" t="s">
        <v>3276</v>
      </c>
      <c r="C185" s="374" t="s">
        <v>2826</v>
      </c>
      <c r="D185" s="317" t="s">
        <v>3924</v>
      </c>
      <c r="E185" s="462">
        <f t="shared" si="10"/>
        <v>0</v>
      </c>
      <c r="F185" s="311" t="s">
        <v>658</v>
      </c>
      <c r="G185" s="8">
        <f t="shared" si="11"/>
        <v>6</v>
      </c>
      <c r="H185" s="628">
        <f>IF(ISNUMBER('STable 1.5'!B31),'STable 1.5'!B31,"")</f>
        <v>0</v>
      </c>
    </row>
    <row r="186" spans="1:8" x14ac:dyDescent="0.2">
      <c r="A186" s="313" t="str">
        <f t="shared" ref="A186:A191" si="16">B186&amp;"_"&amp;C186&amp;"_"&amp;".... "&amp;D186</f>
        <v>0449_T1.5_.... Special drawing rights (SDRs) (Gross External Debt Position)</v>
      </c>
      <c r="B186" s="373" t="s">
        <v>3277</v>
      </c>
      <c r="C186" s="374" t="s">
        <v>2826</v>
      </c>
      <c r="D186" s="318" t="s">
        <v>3925</v>
      </c>
      <c r="E186" s="462">
        <f t="shared" si="10"/>
        <v>0</v>
      </c>
      <c r="F186" s="311" t="s">
        <v>659</v>
      </c>
      <c r="G186" s="8">
        <f t="shared" si="11"/>
        <v>6</v>
      </c>
      <c r="H186" s="628" t="str">
        <f>IF(ISNUMBER('STable 1.5'!B32),'STable 1.5'!B32,"")</f>
        <v/>
      </c>
    </row>
    <row r="187" spans="1:8" x14ac:dyDescent="0.2">
      <c r="A187" s="313" t="str">
        <f t="shared" si="16"/>
        <v>0450_T1.5_.... Currency and deposits 2/ (Gross External Debt Position)</v>
      </c>
      <c r="B187" s="373" t="s">
        <v>3278</v>
      </c>
      <c r="C187" s="374" t="s">
        <v>2826</v>
      </c>
      <c r="D187" s="318" t="s">
        <v>3920</v>
      </c>
      <c r="E187" s="462">
        <f t="shared" si="10"/>
        <v>0</v>
      </c>
      <c r="F187" s="311" t="s">
        <v>660</v>
      </c>
      <c r="G187" s="8">
        <f t="shared" si="11"/>
        <v>6</v>
      </c>
      <c r="H187" s="628" t="str">
        <f>IF(ISNUMBER('STable 1.5'!B33),'STable 1.5'!B33,"")</f>
        <v/>
      </c>
    </row>
    <row r="188" spans="1:8" x14ac:dyDescent="0.2">
      <c r="A188" s="313" t="str">
        <f t="shared" si="16"/>
        <v>0451_T1.5_.... Debt securities (Gross External Debt Position)</v>
      </c>
      <c r="B188" s="373" t="s">
        <v>3279</v>
      </c>
      <c r="C188" s="374" t="s">
        <v>2826</v>
      </c>
      <c r="D188" s="318" t="s">
        <v>3921</v>
      </c>
      <c r="E188" s="462">
        <f t="shared" si="10"/>
        <v>0</v>
      </c>
      <c r="F188" s="311" t="s">
        <v>661</v>
      </c>
      <c r="G188" s="8">
        <f t="shared" si="11"/>
        <v>6</v>
      </c>
      <c r="H188" s="628" t="str">
        <f>IF(ISNUMBER('STable 1.5'!B34),'STable 1.5'!B34,"")</f>
        <v/>
      </c>
    </row>
    <row r="189" spans="1:8" x14ac:dyDescent="0.2">
      <c r="A189" s="313" t="str">
        <f t="shared" si="16"/>
        <v>0452_T1.5_.... Loans (Gross External Debt Position)</v>
      </c>
      <c r="B189" s="373" t="s">
        <v>3280</v>
      </c>
      <c r="C189" s="374" t="s">
        <v>2826</v>
      </c>
      <c r="D189" s="318" t="s">
        <v>3922</v>
      </c>
      <c r="E189" s="462">
        <f t="shared" si="10"/>
        <v>0</v>
      </c>
      <c r="F189" s="311" t="s">
        <v>662</v>
      </c>
      <c r="G189" s="8">
        <f t="shared" si="11"/>
        <v>6</v>
      </c>
      <c r="H189" s="628" t="str">
        <f>IF(ISNUMBER('STable 1.5'!B35),'STable 1.5'!B35,"")</f>
        <v/>
      </c>
    </row>
    <row r="190" spans="1:8" x14ac:dyDescent="0.2">
      <c r="A190" s="313" t="str">
        <f t="shared" si="16"/>
        <v>0453_T1.5_.... Trade credit and advances (Gross External Debt Position)</v>
      </c>
      <c r="B190" s="373" t="s">
        <v>3281</v>
      </c>
      <c r="C190" s="374" t="s">
        <v>2826</v>
      </c>
      <c r="D190" s="318" t="s">
        <v>3923</v>
      </c>
      <c r="E190" s="462">
        <f t="shared" si="10"/>
        <v>0</v>
      </c>
      <c r="F190" s="311" t="s">
        <v>663</v>
      </c>
      <c r="G190" s="8">
        <f t="shared" si="11"/>
        <v>6</v>
      </c>
      <c r="H190" s="628" t="str">
        <f>IF(ISNUMBER('STable 1.5'!B36),'STable 1.5'!B36,"")</f>
        <v/>
      </c>
    </row>
    <row r="191" spans="1:8" x14ac:dyDescent="0.2">
      <c r="A191" s="313" t="str">
        <f t="shared" si="16"/>
        <v>0454_T1.5_.... Other debt instruments 4/ (Gross External Debt Position)</v>
      </c>
      <c r="B191" s="373" t="s">
        <v>3282</v>
      </c>
      <c r="C191" s="374" t="s">
        <v>2826</v>
      </c>
      <c r="D191" s="318" t="s">
        <v>4234</v>
      </c>
      <c r="E191" s="462">
        <f t="shared" si="10"/>
        <v>0</v>
      </c>
      <c r="F191" s="311" t="s">
        <v>664</v>
      </c>
      <c r="G191" s="8">
        <f t="shared" si="11"/>
        <v>6</v>
      </c>
      <c r="H191" s="628" t="str">
        <f>IF(ISNUMBER('STable 1.5'!B37),'STable 1.5'!B37,"")</f>
        <v/>
      </c>
    </row>
    <row r="192" spans="1:8" x14ac:dyDescent="0.2">
      <c r="A192" s="313" t="str">
        <f>B192&amp;"_"&amp;C192&amp;"_"&amp;D192</f>
        <v>0455_T1.5_Deposit-Taking Corporations, except the Central Bank (Gross External Debt Position)</v>
      </c>
      <c r="B192" s="373" t="s">
        <v>3283</v>
      </c>
      <c r="C192" s="374" t="s">
        <v>2826</v>
      </c>
      <c r="D192" s="316" t="s">
        <v>3927</v>
      </c>
      <c r="E192" s="462">
        <f t="shared" si="10"/>
        <v>0</v>
      </c>
      <c r="F192" s="311" t="s">
        <v>665</v>
      </c>
      <c r="G192" s="8">
        <f t="shared" si="11"/>
        <v>6</v>
      </c>
      <c r="H192" s="628">
        <f>IF(ISNUMBER('STable 1.5'!B38),'STable 1.5'!B38,"")</f>
        <v>0</v>
      </c>
    </row>
    <row r="193" spans="1:8" x14ac:dyDescent="0.2">
      <c r="A193" s="313" t="str">
        <f>B193&amp;"_"&amp;C193&amp;"_"&amp;".. "&amp;D193</f>
        <v>0456_T1.5_.. Short-term (Gross External Debt Position)</v>
      </c>
      <c r="B193" s="373" t="s">
        <v>3284</v>
      </c>
      <c r="C193" s="374" t="s">
        <v>2826</v>
      </c>
      <c r="D193" s="317" t="s">
        <v>3919</v>
      </c>
      <c r="E193" s="462">
        <f t="shared" si="10"/>
        <v>0</v>
      </c>
      <c r="F193" s="311" t="s">
        <v>666</v>
      </c>
      <c r="G193" s="8">
        <f t="shared" si="11"/>
        <v>6</v>
      </c>
      <c r="H193" s="628">
        <f>IF(ISNUMBER('STable 1.5'!B39),'STable 1.5'!B39,"")</f>
        <v>0</v>
      </c>
    </row>
    <row r="194" spans="1:8" x14ac:dyDescent="0.2">
      <c r="A194" s="313" t="str">
        <f>B194&amp;"_"&amp;C194&amp;"_"&amp;".... "&amp;D194</f>
        <v>0457_T1.5_.... Currency and deposits 2/ (Gross External Debt Position)</v>
      </c>
      <c r="B194" s="373" t="s">
        <v>3285</v>
      </c>
      <c r="C194" s="374" t="s">
        <v>2826</v>
      </c>
      <c r="D194" s="318" t="s">
        <v>3920</v>
      </c>
      <c r="E194" s="462">
        <f t="shared" si="10"/>
        <v>0</v>
      </c>
      <c r="F194" s="311" t="s">
        <v>667</v>
      </c>
      <c r="G194" s="8">
        <f t="shared" si="11"/>
        <v>6</v>
      </c>
      <c r="H194" s="628" t="str">
        <f>IF(ISNUMBER('STable 1.5'!B40),'STable 1.5'!B40,"")</f>
        <v/>
      </c>
    </row>
    <row r="195" spans="1:8" x14ac:dyDescent="0.2">
      <c r="A195" s="313" t="str">
        <f>B195&amp;"_"&amp;C195&amp;"_"&amp;".... "&amp;D195</f>
        <v>0458_T1.5_.... Debt securities (Gross External Debt Position)</v>
      </c>
      <c r="B195" s="373" t="s">
        <v>3286</v>
      </c>
      <c r="C195" s="374" t="s">
        <v>2826</v>
      </c>
      <c r="D195" s="318" t="s">
        <v>3921</v>
      </c>
      <c r="E195" s="462">
        <f t="shared" si="10"/>
        <v>0</v>
      </c>
      <c r="F195" s="311" t="s">
        <v>668</v>
      </c>
      <c r="G195" s="8">
        <f t="shared" si="11"/>
        <v>6</v>
      </c>
      <c r="H195" s="628" t="str">
        <f>IF(ISNUMBER('STable 1.5'!B41),'STable 1.5'!B41,"")</f>
        <v/>
      </c>
    </row>
    <row r="196" spans="1:8" x14ac:dyDescent="0.2">
      <c r="A196" s="313" t="str">
        <f>B196&amp;"_"&amp;C196&amp;"_"&amp;".... "&amp;D196</f>
        <v>0459_T1.5_.... Loans (Gross External Debt Position)</v>
      </c>
      <c r="B196" s="373" t="s">
        <v>3287</v>
      </c>
      <c r="C196" s="374" t="s">
        <v>2826</v>
      </c>
      <c r="D196" s="318" t="s">
        <v>3922</v>
      </c>
      <c r="E196" s="462">
        <f t="shared" si="10"/>
        <v>0</v>
      </c>
      <c r="F196" s="311" t="s">
        <v>669</v>
      </c>
      <c r="G196" s="8">
        <f t="shared" si="11"/>
        <v>6</v>
      </c>
      <c r="H196" s="628" t="str">
        <f>IF(ISNUMBER('STable 1.5'!B42),'STable 1.5'!B42,"")</f>
        <v/>
      </c>
    </row>
    <row r="197" spans="1:8" x14ac:dyDescent="0.2">
      <c r="A197" s="313" t="str">
        <f>B197&amp;"_"&amp;C197&amp;"_"&amp;".... "&amp;D197</f>
        <v>0460_T1.5_.... Trade credit and advances (Gross External Debt Position)</v>
      </c>
      <c r="B197" s="373" t="s">
        <v>3288</v>
      </c>
      <c r="C197" s="374" t="s">
        <v>2826</v>
      </c>
      <c r="D197" s="318" t="s">
        <v>3923</v>
      </c>
      <c r="E197" s="462">
        <f t="shared" ref="E197:E260" si="17">E196</f>
        <v>0</v>
      </c>
      <c r="F197" s="311" t="s">
        <v>670</v>
      </c>
      <c r="G197" s="8">
        <f t="shared" ref="G197:G260" si="18">G196</f>
        <v>6</v>
      </c>
      <c r="H197" s="628" t="str">
        <f>IF(ISNUMBER('STable 1.5'!B43),'STable 1.5'!B43,"")</f>
        <v/>
      </c>
    </row>
    <row r="198" spans="1:8" x14ac:dyDescent="0.2">
      <c r="A198" s="313" t="str">
        <f>B198&amp;"_"&amp;C198&amp;"_"&amp;".... "&amp;D198</f>
        <v>0461_T1.5_.... Other debt instruments 4/ 5/ (Gross External Debt Position)</v>
      </c>
      <c r="B198" s="373" t="s">
        <v>3289</v>
      </c>
      <c r="C198" s="374" t="s">
        <v>2826</v>
      </c>
      <c r="D198" s="318" t="s">
        <v>4233</v>
      </c>
      <c r="E198" s="462">
        <f t="shared" si="17"/>
        <v>0</v>
      </c>
      <c r="F198" s="311" t="s">
        <v>671</v>
      </c>
      <c r="G198" s="8">
        <f t="shared" si="18"/>
        <v>6</v>
      </c>
      <c r="H198" s="628" t="str">
        <f>IF(ISNUMBER('STable 1.5'!B44),'STable 1.5'!B44,"")</f>
        <v/>
      </c>
    </row>
    <row r="199" spans="1:8" x14ac:dyDescent="0.2">
      <c r="A199" s="313" t="str">
        <f>B199&amp;"_"&amp;C199&amp;"_"&amp;".. "&amp;D199</f>
        <v>0462_T1.5_.. Long-term (Gross External Debt Position)</v>
      </c>
      <c r="B199" s="373" t="s">
        <v>3290</v>
      </c>
      <c r="C199" s="374" t="s">
        <v>2826</v>
      </c>
      <c r="D199" s="317" t="s">
        <v>3924</v>
      </c>
      <c r="E199" s="462">
        <f t="shared" si="17"/>
        <v>0</v>
      </c>
      <c r="F199" s="311" t="s">
        <v>672</v>
      </c>
      <c r="G199" s="8">
        <f t="shared" si="18"/>
        <v>6</v>
      </c>
      <c r="H199" s="628">
        <f>IF(ISNUMBER('STable 1.5'!B45),'STable 1.5'!B45,"")</f>
        <v>0</v>
      </c>
    </row>
    <row r="200" spans="1:8" x14ac:dyDescent="0.2">
      <c r="A200" s="313" t="str">
        <f>B200&amp;"_"&amp;C200&amp;"_"&amp;".... "&amp;D200</f>
        <v>0463_T1.5_.... Currency and deposits 2/ (Gross External Debt Position)</v>
      </c>
      <c r="B200" s="373" t="s">
        <v>3291</v>
      </c>
      <c r="C200" s="374" t="s">
        <v>2826</v>
      </c>
      <c r="D200" s="318" t="s">
        <v>3920</v>
      </c>
      <c r="E200" s="462">
        <f t="shared" si="17"/>
        <v>0</v>
      </c>
      <c r="F200" s="311" t="s">
        <v>673</v>
      </c>
      <c r="G200" s="8">
        <f t="shared" si="18"/>
        <v>6</v>
      </c>
      <c r="H200" s="628" t="str">
        <f>IF(ISNUMBER('STable 1.5'!B46),'STable 1.5'!B46,"")</f>
        <v/>
      </c>
    </row>
    <row r="201" spans="1:8" x14ac:dyDescent="0.2">
      <c r="A201" s="313" t="str">
        <f>B201&amp;"_"&amp;C201&amp;"_"&amp;".... "&amp;D201</f>
        <v>0464_T1.5_.... Debt securities (Gross External Debt Position)</v>
      </c>
      <c r="B201" s="373" t="s">
        <v>3292</v>
      </c>
      <c r="C201" s="374" t="s">
        <v>2826</v>
      </c>
      <c r="D201" s="318" t="s">
        <v>3921</v>
      </c>
      <c r="E201" s="462">
        <f t="shared" si="17"/>
        <v>0</v>
      </c>
      <c r="F201" s="311" t="s">
        <v>674</v>
      </c>
      <c r="G201" s="8">
        <f t="shared" si="18"/>
        <v>6</v>
      </c>
      <c r="H201" s="628" t="str">
        <f>IF(ISNUMBER('STable 1.5'!B47),'STable 1.5'!B47,"")</f>
        <v/>
      </c>
    </row>
    <row r="202" spans="1:8" x14ac:dyDescent="0.2">
      <c r="A202" s="313" t="str">
        <f>B202&amp;"_"&amp;C202&amp;"_"&amp;".... "&amp;D202</f>
        <v>0465_T1.5_.... Loans (Gross External Debt Position)</v>
      </c>
      <c r="B202" s="373" t="s">
        <v>3293</v>
      </c>
      <c r="C202" s="374" t="s">
        <v>2826</v>
      </c>
      <c r="D202" s="318" t="s">
        <v>3922</v>
      </c>
      <c r="E202" s="462">
        <f t="shared" si="17"/>
        <v>0</v>
      </c>
      <c r="F202" s="311" t="s">
        <v>675</v>
      </c>
      <c r="G202" s="8">
        <f t="shared" si="18"/>
        <v>6</v>
      </c>
      <c r="H202" s="628" t="str">
        <f>IF(ISNUMBER('STable 1.5'!B48),'STable 1.5'!B48,"")</f>
        <v/>
      </c>
    </row>
    <row r="203" spans="1:8" x14ac:dyDescent="0.2">
      <c r="A203" s="313" t="str">
        <f>B203&amp;"_"&amp;C203&amp;"_"&amp;".... "&amp;D203</f>
        <v>0466_T1.5_.... Trade credit and advances (Gross External Debt Position)</v>
      </c>
      <c r="B203" s="373" t="s">
        <v>3294</v>
      </c>
      <c r="C203" s="374" t="s">
        <v>2826</v>
      </c>
      <c r="D203" s="318" t="s">
        <v>3923</v>
      </c>
      <c r="E203" s="462">
        <f t="shared" si="17"/>
        <v>0</v>
      </c>
      <c r="F203" s="311" t="s">
        <v>676</v>
      </c>
      <c r="G203" s="8">
        <f t="shared" si="18"/>
        <v>6</v>
      </c>
      <c r="H203" s="628" t="str">
        <f>IF(ISNUMBER('STable 1.5'!B49),'STable 1.5'!B49,"")</f>
        <v/>
      </c>
    </row>
    <row r="204" spans="1:8" x14ac:dyDescent="0.2">
      <c r="A204" s="313" t="str">
        <f>B204&amp;"_"&amp;C204&amp;"_"&amp;".... "&amp;D204</f>
        <v>0467_T1.5_.... Other debt instruments 4/ (Gross External Debt Position)</v>
      </c>
      <c r="B204" s="373" t="s">
        <v>3295</v>
      </c>
      <c r="C204" s="374" t="s">
        <v>2826</v>
      </c>
      <c r="D204" s="318" t="s">
        <v>4234</v>
      </c>
      <c r="E204" s="462">
        <f t="shared" si="17"/>
        <v>0</v>
      </c>
      <c r="F204" s="311" t="s">
        <v>677</v>
      </c>
      <c r="G204" s="8">
        <f t="shared" si="18"/>
        <v>6</v>
      </c>
      <c r="H204" s="628" t="str">
        <f>IF(ISNUMBER('STable 1.5'!B50),'STable 1.5'!B50,"")</f>
        <v/>
      </c>
    </row>
    <row r="205" spans="1:8" x14ac:dyDescent="0.2">
      <c r="A205" s="313" t="str">
        <f>B205&amp;"_"&amp;C205&amp;"_"&amp;D205</f>
        <v>0468_T1.5_Other Sectors (Gross External Debt Position)</v>
      </c>
      <c r="B205" s="373" t="s">
        <v>3296</v>
      </c>
      <c r="C205" s="374" t="s">
        <v>2826</v>
      </c>
      <c r="D205" s="316" t="s">
        <v>3928</v>
      </c>
      <c r="E205" s="462">
        <f t="shared" si="17"/>
        <v>0</v>
      </c>
      <c r="F205" s="311" t="s">
        <v>678</v>
      </c>
      <c r="G205" s="8">
        <f t="shared" si="18"/>
        <v>6</v>
      </c>
      <c r="H205" s="628">
        <f>IF(ISNUMBER('STable 1.5'!B51),'STable 1.5'!B51,"")</f>
        <v>0</v>
      </c>
    </row>
    <row r="206" spans="1:8" x14ac:dyDescent="0.2">
      <c r="A206" s="313" t="str">
        <f>B206&amp;"_"&amp;C206&amp;"_"&amp;".. "&amp;D206</f>
        <v>0469_T1.5_.. Short-term (Gross External Debt Position)</v>
      </c>
      <c r="B206" s="373" t="s">
        <v>3297</v>
      </c>
      <c r="C206" s="374" t="s">
        <v>2826</v>
      </c>
      <c r="D206" s="317" t="s">
        <v>3919</v>
      </c>
      <c r="E206" s="462">
        <f t="shared" si="17"/>
        <v>0</v>
      </c>
      <c r="F206" s="311" t="s">
        <v>679</v>
      </c>
      <c r="G206" s="8">
        <f t="shared" si="18"/>
        <v>6</v>
      </c>
      <c r="H206" s="628">
        <f>IF(ISNUMBER('STable 1.5'!B52),'STable 1.5'!B52,"")</f>
        <v>0</v>
      </c>
    </row>
    <row r="207" spans="1:8" x14ac:dyDescent="0.2">
      <c r="A207" s="313" t="str">
        <f>B207&amp;"_"&amp;C207&amp;"_"&amp;".... "&amp;D207</f>
        <v>0470_T1.5_.... Currency and deposits 2/ (Gross External Debt Position)</v>
      </c>
      <c r="B207" s="373" t="s">
        <v>3298</v>
      </c>
      <c r="C207" s="374" t="s">
        <v>2826</v>
      </c>
      <c r="D207" s="318" t="s">
        <v>3920</v>
      </c>
      <c r="E207" s="462">
        <f t="shared" si="17"/>
        <v>0</v>
      </c>
      <c r="F207" s="311" t="s">
        <v>680</v>
      </c>
      <c r="G207" s="8">
        <f t="shared" si="18"/>
        <v>6</v>
      </c>
      <c r="H207" s="628" t="str">
        <f>IF(ISNUMBER('STable 1.5'!B53),'STable 1.5'!B53,"")</f>
        <v/>
      </c>
    </row>
    <row r="208" spans="1:8" x14ac:dyDescent="0.2">
      <c r="A208" s="313" t="str">
        <f>B208&amp;"_"&amp;C208&amp;"_"&amp;".... "&amp;D208</f>
        <v>0471_T1.5_.... Debt securities (Gross External Debt Position)</v>
      </c>
      <c r="B208" s="373" t="s">
        <v>3299</v>
      </c>
      <c r="C208" s="374" t="s">
        <v>2826</v>
      </c>
      <c r="D208" s="318" t="s">
        <v>3921</v>
      </c>
      <c r="E208" s="462">
        <f t="shared" si="17"/>
        <v>0</v>
      </c>
      <c r="F208" s="311" t="s">
        <v>681</v>
      </c>
      <c r="G208" s="8">
        <f t="shared" si="18"/>
        <v>6</v>
      </c>
      <c r="H208" s="628" t="str">
        <f>IF(ISNUMBER('STable 1.5'!B54),'STable 1.5'!B54,"")</f>
        <v/>
      </c>
    </row>
    <row r="209" spans="1:8" x14ac:dyDescent="0.2">
      <c r="A209" s="313" t="str">
        <f>B209&amp;"_"&amp;C209&amp;"_"&amp;".... "&amp;D209</f>
        <v>0472_T1.5_.... Loans (Gross External Debt Position)</v>
      </c>
      <c r="B209" s="373" t="s">
        <v>3300</v>
      </c>
      <c r="C209" s="374" t="s">
        <v>2826</v>
      </c>
      <c r="D209" s="318" t="s">
        <v>3922</v>
      </c>
      <c r="E209" s="462">
        <f t="shared" si="17"/>
        <v>0</v>
      </c>
      <c r="F209" s="311" t="s">
        <v>682</v>
      </c>
      <c r="G209" s="8">
        <f t="shared" si="18"/>
        <v>6</v>
      </c>
      <c r="H209" s="628" t="str">
        <f>IF(ISNUMBER('STable 1.5'!B55),'STable 1.5'!B55,"")</f>
        <v/>
      </c>
    </row>
    <row r="210" spans="1:8" x14ac:dyDescent="0.2">
      <c r="A210" s="313" t="str">
        <f>B210&amp;"_"&amp;C210&amp;"_"&amp;".... "&amp;D210</f>
        <v>0473_T1.5_.... Trade credit and advances (Gross External Debt Position)</v>
      </c>
      <c r="B210" s="373" t="s">
        <v>3301</v>
      </c>
      <c r="C210" s="374" t="s">
        <v>2826</v>
      </c>
      <c r="D210" s="318" t="s">
        <v>3923</v>
      </c>
      <c r="E210" s="462">
        <f t="shared" si="17"/>
        <v>0</v>
      </c>
      <c r="F210" s="311" t="s">
        <v>683</v>
      </c>
      <c r="G210" s="8">
        <f t="shared" si="18"/>
        <v>6</v>
      </c>
      <c r="H210" s="628" t="str">
        <f>IF(ISNUMBER('STable 1.5'!B56),'STable 1.5'!B56,"")</f>
        <v/>
      </c>
    </row>
    <row r="211" spans="1:8" x14ac:dyDescent="0.2">
      <c r="A211" s="313" t="str">
        <f>B211&amp;"_"&amp;C211&amp;"_"&amp;".... "&amp;D211</f>
        <v>0474_T1.5_.... Other debt instruments 4/ 5/ (Gross External Debt Position)</v>
      </c>
      <c r="B211" s="373" t="s">
        <v>3302</v>
      </c>
      <c r="C211" s="374" t="s">
        <v>2826</v>
      </c>
      <c r="D211" s="318" t="s">
        <v>4233</v>
      </c>
      <c r="E211" s="462">
        <f t="shared" si="17"/>
        <v>0</v>
      </c>
      <c r="F211" s="311" t="s">
        <v>684</v>
      </c>
      <c r="G211" s="8">
        <f t="shared" si="18"/>
        <v>6</v>
      </c>
      <c r="H211" s="628" t="str">
        <f>IF(ISNUMBER('STable 1.5'!B57),'STable 1.5'!B57,"")</f>
        <v/>
      </c>
    </row>
    <row r="212" spans="1:8" x14ac:dyDescent="0.2">
      <c r="A212" s="313" t="str">
        <f>B212&amp;"_"&amp;C212&amp;"_"&amp;".. "&amp;D212</f>
        <v>0475_T1.5_.. Long-term (Gross External Debt Position)</v>
      </c>
      <c r="B212" s="373" t="s">
        <v>3303</v>
      </c>
      <c r="C212" s="374" t="s">
        <v>2826</v>
      </c>
      <c r="D212" s="317" t="s">
        <v>3924</v>
      </c>
      <c r="E212" s="462">
        <f t="shared" si="17"/>
        <v>0</v>
      </c>
      <c r="F212" s="311" t="s">
        <v>685</v>
      </c>
      <c r="G212" s="8">
        <f t="shared" si="18"/>
        <v>6</v>
      </c>
      <c r="H212" s="628">
        <f>IF(ISNUMBER('STable 1.5'!B58),'STable 1.5'!B58,"")</f>
        <v>0</v>
      </c>
    </row>
    <row r="213" spans="1:8" x14ac:dyDescent="0.2">
      <c r="A213" s="313" t="str">
        <f>B213&amp;"_"&amp;C213&amp;"_"&amp;".... "&amp;D213</f>
        <v>0476_T1.5_.... Currency and deposits 2/ (Gross External Debt Position)</v>
      </c>
      <c r="B213" s="373" t="s">
        <v>3304</v>
      </c>
      <c r="C213" s="374" t="s">
        <v>2826</v>
      </c>
      <c r="D213" s="318" t="s">
        <v>3920</v>
      </c>
      <c r="E213" s="462">
        <f t="shared" si="17"/>
        <v>0</v>
      </c>
      <c r="F213" s="311" t="s">
        <v>686</v>
      </c>
      <c r="G213" s="8">
        <f t="shared" si="18"/>
        <v>6</v>
      </c>
      <c r="H213" s="628" t="str">
        <f>IF(ISNUMBER('STable 1.5'!B59),'STable 1.5'!B59,"")</f>
        <v/>
      </c>
    </row>
    <row r="214" spans="1:8" x14ac:dyDescent="0.2">
      <c r="A214" s="313" t="str">
        <f>B214&amp;"_"&amp;C214&amp;"_"&amp;".... "&amp;D214</f>
        <v>0477_T1.5_.... Debt securities (Gross External Debt Position)</v>
      </c>
      <c r="B214" s="373" t="s">
        <v>3305</v>
      </c>
      <c r="C214" s="374" t="s">
        <v>2826</v>
      </c>
      <c r="D214" s="318" t="s">
        <v>3921</v>
      </c>
      <c r="E214" s="462">
        <f t="shared" si="17"/>
        <v>0</v>
      </c>
      <c r="F214" s="311" t="s">
        <v>687</v>
      </c>
      <c r="G214" s="8">
        <f t="shared" si="18"/>
        <v>6</v>
      </c>
      <c r="H214" s="628" t="str">
        <f>IF(ISNUMBER('STable 1.5'!B60),'STable 1.5'!B60,"")</f>
        <v/>
      </c>
    </row>
    <row r="215" spans="1:8" x14ac:dyDescent="0.2">
      <c r="A215" s="313" t="str">
        <f>B215&amp;"_"&amp;C215&amp;"_"&amp;".... "&amp;D215</f>
        <v>0478_T1.5_.... Loans (Gross External Debt Position)</v>
      </c>
      <c r="B215" s="373" t="s">
        <v>3306</v>
      </c>
      <c r="C215" s="374" t="s">
        <v>2826</v>
      </c>
      <c r="D215" s="318" t="s">
        <v>3922</v>
      </c>
      <c r="E215" s="462">
        <f t="shared" si="17"/>
        <v>0</v>
      </c>
      <c r="F215" s="311" t="s">
        <v>688</v>
      </c>
      <c r="G215" s="8">
        <f t="shared" si="18"/>
        <v>6</v>
      </c>
      <c r="H215" s="628" t="str">
        <f>IF(ISNUMBER('STable 1.5'!B61),'STable 1.5'!B61,"")</f>
        <v/>
      </c>
    </row>
    <row r="216" spans="1:8" x14ac:dyDescent="0.2">
      <c r="A216" s="313" t="str">
        <f>B216&amp;"_"&amp;C216&amp;"_"&amp;".... "&amp;D216</f>
        <v>0479_T1.5_.... Trade credit and advances (Gross External Debt Position)</v>
      </c>
      <c r="B216" s="373" t="s">
        <v>3307</v>
      </c>
      <c r="C216" s="374" t="s">
        <v>2826</v>
      </c>
      <c r="D216" s="318" t="s">
        <v>3923</v>
      </c>
      <c r="E216" s="462">
        <f t="shared" si="17"/>
        <v>0</v>
      </c>
      <c r="F216" s="311" t="s">
        <v>689</v>
      </c>
      <c r="G216" s="8">
        <f t="shared" si="18"/>
        <v>6</v>
      </c>
      <c r="H216" s="628" t="str">
        <f>IF(ISNUMBER('STable 1.5'!B62),'STable 1.5'!B62,"")</f>
        <v/>
      </c>
    </row>
    <row r="217" spans="1:8" x14ac:dyDescent="0.2">
      <c r="A217" s="313" t="str">
        <f>B217&amp;"_"&amp;C217&amp;"_"&amp;".... "&amp;D217</f>
        <v>0480_T1.5_.... Other debt instruments 4/ (Gross External Debt Position)</v>
      </c>
      <c r="B217" s="373" t="s">
        <v>3308</v>
      </c>
      <c r="C217" s="374" t="s">
        <v>2826</v>
      </c>
      <c r="D217" s="318" t="s">
        <v>4234</v>
      </c>
      <c r="E217" s="462">
        <f t="shared" si="17"/>
        <v>0</v>
      </c>
      <c r="F217" s="311" t="s">
        <v>690</v>
      </c>
      <c r="G217" s="8">
        <f t="shared" si="18"/>
        <v>6</v>
      </c>
      <c r="H217" s="628" t="str">
        <f>IF(ISNUMBER('STable 1.5'!B63),'STable 1.5'!B63,"")</f>
        <v/>
      </c>
    </row>
    <row r="218" spans="1:8" x14ac:dyDescent="0.2">
      <c r="A218" s="313" t="str">
        <f>B218&amp;"_"&amp;C218&amp;"_"&amp;D218</f>
        <v>0481_T1.5_Direct Investment: Intercompany Lending (Gross External Debt Position)</v>
      </c>
      <c r="B218" s="373" t="s">
        <v>3309</v>
      </c>
      <c r="C218" s="374" t="s">
        <v>2826</v>
      </c>
      <c r="D218" s="319" t="s">
        <v>3929</v>
      </c>
      <c r="E218" s="462">
        <f t="shared" si="17"/>
        <v>0</v>
      </c>
      <c r="F218" s="311" t="s">
        <v>691</v>
      </c>
      <c r="G218" s="8">
        <f t="shared" si="18"/>
        <v>6</v>
      </c>
      <c r="H218" s="628">
        <f>IF(ISNUMBER('STable 1.5'!B64),'STable 1.5'!B64,"")</f>
        <v>0</v>
      </c>
    </row>
    <row r="219" spans="1:8" x14ac:dyDescent="0.2">
      <c r="A219" s="313" t="str">
        <f t="shared" ref="A219:A221" si="19">B219&amp;"_"&amp;C219&amp;"_"&amp;".. "&amp;D219</f>
        <v>0482_T1.5_.. Debt of direct investment enterprises to direct investors  (Gross External Debt Position)</v>
      </c>
      <c r="B219" s="373" t="s">
        <v>3310</v>
      </c>
      <c r="C219" s="374" t="s">
        <v>2826</v>
      </c>
      <c r="D219" s="320" t="s">
        <v>3930</v>
      </c>
      <c r="E219" s="462">
        <f t="shared" si="17"/>
        <v>0</v>
      </c>
      <c r="F219" s="311" t="s">
        <v>692</v>
      </c>
      <c r="G219" s="8">
        <f t="shared" si="18"/>
        <v>6</v>
      </c>
      <c r="H219" s="628" t="str">
        <f>IF(ISNUMBER('STable 1.5'!B65),'STable 1.5'!B65,"")</f>
        <v/>
      </c>
    </row>
    <row r="220" spans="1:8" x14ac:dyDescent="0.2">
      <c r="A220" s="313" t="str">
        <f t="shared" si="19"/>
        <v>0483_T1.5_.. Debt of direct investors to direct investment enterprises  (Gross External Debt Position)</v>
      </c>
      <c r="B220" s="373" t="s">
        <v>3311</v>
      </c>
      <c r="C220" s="374" t="s">
        <v>2826</v>
      </c>
      <c r="D220" s="320" t="s">
        <v>3931</v>
      </c>
      <c r="E220" s="462">
        <f t="shared" si="17"/>
        <v>0</v>
      </c>
      <c r="F220" s="311" t="s">
        <v>693</v>
      </c>
      <c r="G220" s="8">
        <f t="shared" si="18"/>
        <v>6</v>
      </c>
      <c r="H220" s="628" t="str">
        <f>IF(ISNUMBER('STable 1.5'!B66),'STable 1.5'!B66,"")</f>
        <v/>
      </c>
    </row>
    <row r="221" spans="1:8" x14ac:dyDescent="0.2">
      <c r="A221" s="313" t="str">
        <f t="shared" si="19"/>
        <v>0484_T1.5_.. Debt between fellow enterprises (Gross External Debt Position)</v>
      </c>
      <c r="B221" s="373" t="s">
        <v>3312</v>
      </c>
      <c r="C221" s="374" t="s">
        <v>2826</v>
      </c>
      <c r="D221" s="320" t="s">
        <v>3932</v>
      </c>
      <c r="E221" s="462">
        <f t="shared" si="17"/>
        <v>0</v>
      </c>
      <c r="F221" s="311" t="s">
        <v>694</v>
      </c>
      <c r="G221" s="8">
        <f t="shared" si="18"/>
        <v>6</v>
      </c>
      <c r="H221" s="628" t="str">
        <f>IF(ISNUMBER('STable 1.5'!B67),'STable 1.5'!B67,"")</f>
        <v/>
      </c>
    </row>
    <row r="222" spans="1:8" x14ac:dyDescent="0.2">
      <c r="A222" s="313" t="str">
        <f>B222&amp;"_"&amp;C222&amp;"_"&amp;D222</f>
        <v>0485_T1.5_Total (Gross External Debt Position)</v>
      </c>
      <c r="B222" s="373" t="s">
        <v>3313</v>
      </c>
      <c r="C222" s="374" t="s">
        <v>2826</v>
      </c>
      <c r="D222" s="321" t="s">
        <v>3933</v>
      </c>
      <c r="E222" s="462">
        <f t="shared" si="17"/>
        <v>0</v>
      </c>
      <c r="F222" s="305" t="s">
        <v>695</v>
      </c>
      <c r="G222" s="8">
        <f t="shared" si="18"/>
        <v>6</v>
      </c>
      <c r="H222" s="628">
        <f>IF(ISNUMBER('STable 1.5'!B68),'STable 1.5'!B68,"")</f>
        <v>0</v>
      </c>
    </row>
    <row r="223" spans="1:8" x14ac:dyDescent="0.2">
      <c r="A223" s="313" t="str">
        <f>B223&amp;"_"&amp;C223&amp;"_"&amp;D223</f>
        <v>0486_T1.5_General Government (External Assets in Debt Instruments )</v>
      </c>
      <c r="B223" s="373" t="s">
        <v>3314</v>
      </c>
      <c r="C223" s="374" t="s">
        <v>2826</v>
      </c>
      <c r="D223" s="316" t="s">
        <v>3934</v>
      </c>
      <c r="E223" s="462">
        <f t="shared" si="17"/>
        <v>0</v>
      </c>
      <c r="F223" s="311" t="s">
        <v>696</v>
      </c>
      <c r="G223" s="8">
        <f t="shared" si="18"/>
        <v>6</v>
      </c>
      <c r="H223" s="628">
        <f>IF(ISNUMBER('STable 1.5'!C8),'STable 1.5'!C8,"")</f>
        <v>0</v>
      </c>
    </row>
    <row r="224" spans="1:8" x14ac:dyDescent="0.2">
      <c r="A224" s="313" t="str">
        <f>B224&amp;"_"&amp;C224&amp;"_"&amp;".. "&amp;D224</f>
        <v>0487_T1.5_.. Short-term (External Assets in Debt Instruments )</v>
      </c>
      <c r="B224" s="373" t="s">
        <v>3315</v>
      </c>
      <c r="C224" s="374" t="s">
        <v>2826</v>
      </c>
      <c r="D224" s="317" t="s">
        <v>3935</v>
      </c>
      <c r="E224" s="462">
        <f t="shared" si="17"/>
        <v>0</v>
      </c>
      <c r="F224" s="311" t="s">
        <v>697</v>
      </c>
      <c r="G224" s="8">
        <f t="shared" si="18"/>
        <v>6</v>
      </c>
      <c r="H224" s="628">
        <f>IF(ISNUMBER('STable 1.5'!C9),'STable 1.5'!C9,"")</f>
        <v>0</v>
      </c>
    </row>
    <row r="225" spans="1:8" x14ac:dyDescent="0.2">
      <c r="A225" s="313" t="str">
        <f t="shared" ref="A225:A230" si="20">B225&amp;"_"&amp;C225&amp;"_"&amp;".... "&amp;D225</f>
        <v>0488_T1.5_.... Currency and deposits 2/ (External Assets in Debt Instruments )</v>
      </c>
      <c r="B225" s="373" t="s">
        <v>3316</v>
      </c>
      <c r="C225" s="374" t="s">
        <v>2826</v>
      </c>
      <c r="D225" s="318" t="s">
        <v>3936</v>
      </c>
      <c r="E225" s="462">
        <f t="shared" si="17"/>
        <v>0</v>
      </c>
      <c r="F225" s="311" t="s">
        <v>698</v>
      </c>
      <c r="G225" s="8">
        <f t="shared" si="18"/>
        <v>6</v>
      </c>
      <c r="H225" s="628" t="str">
        <f>IF(ISNUMBER('STable 1.5'!C10),'STable 1.5'!C10,"")</f>
        <v/>
      </c>
    </row>
    <row r="226" spans="1:8" x14ac:dyDescent="0.2">
      <c r="A226" s="313" t="str">
        <f t="shared" si="20"/>
        <v>0489_T1.5_.... Debt securities (External Assets in Debt Instruments )</v>
      </c>
      <c r="B226" s="373" t="s">
        <v>3317</v>
      </c>
      <c r="C226" s="374" t="s">
        <v>2826</v>
      </c>
      <c r="D226" s="318" t="s">
        <v>3937</v>
      </c>
      <c r="E226" s="462">
        <f t="shared" si="17"/>
        <v>0</v>
      </c>
      <c r="F226" s="311" t="s">
        <v>699</v>
      </c>
      <c r="G226" s="8">
        <f t="shared" si="18"/>
        <v>6</v>
      </c>
      <c r="H226" s="628" t="str">
        <f>IF(ISNUMBER('STable 1.5'!C11),'STable 1.5'!C11,"")</f>
        <v/>
      </c>
    </row>
    <row r="227" spans="1:8" x14ac:dyDescent="0.2">
      <c r="A227" s="313" t="str">
        <f t="shared" si="20"/>
        <v>0490_T1.5_.... Loans (External Assets in Debt Instruments )</v>
      </c>
      <c r="B227" s="373" t="s">
        <v>3318</v>
      </c>
      <c r="C227" s="374" t="s">
        <v>2826</v>
      </c>
      <c r="D227" s="318" t="s">
        <v>3938</v>
      </c>
      <c r="E227" s="462">
        <f t="shared" si="17"/>
        <v>0</v>
      </c>
      <c r="F227" s="311" t="s">
        <v>700</v>
      </c>
      <c r="G227" s="8">
        <f t="shared" si="18"/>
        <v>6</v>
      </c>
      <c r="H227" s="628" t="str">
        <f>IF(ISNUMBER('STable 1.5'!C12),'STable 1.5'!C12,"")</f>
        <v/>
      </c>
    </row>
    <row r="228" spans="1:8" x14ac:dyDescent="0.2">
      <c r="A228" s="313" t="str">
        <f t="shared" si="20"/>
        <v>0491_T1.5_.... Trade credit and advances (External Assets in Debt Instruments )</v>
      </c>
      <c r="B228" s="373" t="s">
        <v>3319</v>
      </c>
      <c r="C228" s="374" t="s">
        <v>2826</v>
      </c>
      <c r="D228" s="318" t="s">
        <v>3939</v>
      </c>
      <c r="E228" s="462">
        <f t="shared" si="17"/>
        <v>0</v>
      </c>
      <c r="F228" s="311" t="s">
        <v>701</v>
      </c>
      <c r="G228" s="8">
        <f t="shared" si="18"/>
        <v>6</v>
      </c>
      <c r="H228" s="628" t="str">
        <f>IF(ISNUMBER('STable 1.5'!C13),'STable 1.5'!C13,"")</f>
        <v/>
      </c>
    </row>
    <row r="229" spans="1:8" x14ac:dyDescent="0.2">
      <c r="A229" s="313" t="str">
        <f t="shared" si="20"/>
        <v>0492_T1.5_.... Unallocated gold accounts included in monetary gold 3/ (External Assets in Debt Instruments )</v>
      </c>
      <c r="B229" s="373" t="s">
        <v>3320</v>
      </c>
      <c r="C229" s="374" t="s">
        <v>2826</v>
      </c>
      <c r="D229" s="318" t="s">
        <v>4235</v>
      </c>
      <c r="E229" s="462">
        <f t="shared" si="17"/>
        <v>0</v>
      </c>
      <c r="F229" s="311" t="s">
        <v>702</v>
      </c>
      <c r="G229" s="8">
        <f t="shared" si="18"/>
        <v>6</v>
      </c>
      <c r="H229" s="628" t="str">
        <f>IF(ISNUMBER('STable 1.5'!C14),'STable 1.5'!C14,"")</f>
        <v/>
      </c>
    </row>
    <row r="230" spans="1:8" x14ac:dyDescent="0.2">
      <c r="A230" s="313" t="str">
        <f t="shared" si="20"/>
        <v>0493_T1.5_.... Other debt instruments 4/ 5/ (External Assets in Debt Instruments )</v>
      </c>
      <c r="B230" s="373" t="s">
        <v>3321</v>
      </c>
      <c r="C230" s="374" t="s">
        <v>2826</v>
      </c>
      <c r="D230" s="318" t="s">
        <v>4236</v>
      </c>
      <c r="E230" s="462">
        <f t="shared" si="17"/>
        <v>0</v>
      </c>
      <c r="F230" s="311" t="s">
        <v>703</v>
      </c>
      <c r="G230" s="8">
        <f t="shared" si="18"/>
        <v>6</v>
      </c>
      <c r="H230" s="628" t="str">
        <f>IF(ISNUMBER('STable 1.5'!C15),'STable 1.5'!C15,"")</f>
        <v/>
      </c>
    </row>
    <row r="231" spans="1:8" x14ac:dyDescent="0.2">
      <c r="A231" s="313" t="str">
        <f>B231&amp;"_"&amp;C231&amp;"_"&amp;".. "&amp;D231</f>
        <v>0494_T1.5_.. Long-term (External Assets in Debt Instruments )</v>
      </c>
      <c r="B231" s="373" t="s">
        <v>3322</v>
      </c>
      <c r="C231" s="374" t="s">
        <v>2826</v>
      </c>
      <c r="D231" s="317" t="s">
        <v>3940</v>
      </c>
      <c r="E231" s="462">
        <f t="shared" si="17"/>
        <v>0</v>
      </c>
      <c r="F231" s="311" t="s">
        <v>704</v>
      </c>
      <c r="G231" s="8">
        <f t="shared" si="18"/>
        <v>6</v>
      </c>
      <c r="H231" s="628">
        <f>IF(ISNUMBER('STable 1.5'!C16),'STable 1.5'!C16,"")</f>
        <v>0</v>
      </c>
    </row>
    <row r="232" spans="1:8" x14ac:dyDescent="0.2">
      <c r="A232" s="313" t="str">
        <f t="shared" ref="A232:A237" si="21">B232&amp;"_"&amp;C232&amp;"_"&amp;".... "&amp;D232</f>
        <v>0495_T1.5_.... Special drawing rights (SDRs) (External Assets in Debt Instruments )</v>
      </c>
      <c r="B232" s="373" t="s">
        <v>3323</v>
      </c>
      <c r="C232" s="374" t="s">
        <v>2826</v>
      </c>
      <c r="D232" s="318" t="s">
        <v>3941</v>
      </c>
      <c r="E232" s="462">
        <f t="shared" si="17"/>
        <v>0</v>
      </c>
      <c r="F232" s="311" t="s">
        <v>705</v>
      </c>
      <c r="G232" s="8">
        <f t="shared" si="18"/>
        <v>6</v>
      </c>
      <c r="H232" s="628" t="str">
        <f>IF(ISNUMBER('STable 1.5'!C17),'STable 1.5'!C17,"")</f>
        <v/>
      </c>
    </row>
    <row r="233" spans="1:8" x14ac:dyDescent="0.2">
      <c r="A233" s="313" t="str">
        <f t="shared" si="21"/>
        <v>0496_T1.5_.... Currency and deposits 2/ (External Assets in Debt Instruments )</v>
      </c>
      <c r="B233" s="373" t="s">
        <v>3324</v>
      </c>
      <c r="C233" s="374" t="s">
        <v>2826</v>
      </c>
      <c r="D233" s="318" t="s">
        <v>3936</v>
      </c>
      <c r="E233" s="462">
        <f t="shared" si="17"/>
        <v>0</v>
      </c>
      <c r="F233" s="311" t="s">
        <v>706</v>
      </c>
      <c r="G233" s="8">
        <f t="shared" si="18"/>
        <v>6</v>
      </c>
      <c r="H233" s="628" t="str">
        <f>IF(ISNUMBER('STable 1.5'!C18),'STable 1.5'!C18,"")</f>
        <v/>
      </c>
    </row>
    <row r="234" spans="1:8" x14ac:dyDescent="0.2">
      <c r="A234" s="313" t="str">
        <f t="shared" si="21"/>
        <v>0497_T1.5_.... Debt securities (External Assets in Debt Instruments )</v>
      </c>
      <c r="B234" s="373" t="s">
        <v>3325</v>
      </c>
      <c r="C234" s="374" t="s">
        <v>2826</v>
      </c>
      <c r="D234" s="318" t="s">
        <v>3937</v>
      </c>
      <c r="E234" s="462">
        <f t="shared" si="17"/>
        <v>0</v>
      </c>
      <c r="F234" s="311" t="s">
        <v>707</v>
      </c>
      <c r="G234" s="8">
        <f t="shared" si="18"/>
        <v>6</v>
      </c>
      <c r="H234" s="628" t="str">
        <f>IF(ISNUMBER('STable 1.5'!C19),'STable 1.5'!C19,"")</f>
        <v/>
      </c>
    </row>
    <row r="235" spans="1:8" x14ac:dyDescent="0.2">
      <c r="A235" s="313" t="str">
        <f t="shared" si="21"/>
        <v>0498_T1.5_.... Loans (External Assets in Debt Instruments )</v>
      </c>
      <c r="B235" s="373" t="s">
        <v>3326</v>
      </c>
      <c r="C235" s="374" t="s">
        <v>2826</v>
      </c>
      <c r="D235" s="318" t="s">
        <v>3938</v>
      </c>
      <c r="E235" s="462">
        <f t="shared" si="17"/>
        <v>0</v>
      </c>
      <c r="F235" s="311" t="s">
        <v>708</v>
      </c>
      <c r="G235" s="8">
        <f t="shared" si="18"/>
        <v>6</v>
      </c>
      <c r="H235" s="628" t="str">
        <f>IF(ISNUMBER('STable 1.5'!C20),'STable 1.5'!C20,"")</f>
        <v/>
      </c>
    </row>
    <row r="236" spans="1:8" x14ac:dyDescent="0.2">
      <c r="A236" s="313" t="str">
        <f t="shared" si="21"/>
        <v>0499_T1.5_.... Trade credit and advances (External Assets in Debt Instruments )</v>
      </c>
      <c r="B236" s="373" t="s">
        <v>3327</v>
      </c>
      <c r="C236" s="374" t="s">
        <v>2826</v>
      </c>
      <c r="D236" s="318" t="s">
        <v>3939</v>
      </c>
      <c r="E236" s="462">
        <f t="shared" si="17"/>
        <v>0</v>
      </c>
      <c r="F236" s="311" t="s">
        <v>709</v>
      </c>
      <c r="G236" s="8">
        <f t="shared" si="18"/>
        <v>6</v>
      </c>
      <c r="H236" s="628" t="str">
        <f>IF(ISNUMBER('STable 1.5'!C21),'STable 1.5'!C21,"")</f>
        <v/>
      </c>
    </row>
    <row r="237" spans="1:8" x14ac:dyDescent="0.2">
      <c r="A237" s="313" t="str">
        <f t="shared" si="21"/>
        <v>0500_T1.5_.... Other debt instruments 4/ (External Assets in Debt Instruments )</v>
      </c>
      <c r="B237" s="373" t="s">
        <v>3328</v>
      </c>
      <c r="C237" s="374" t="s">
        <v>2826</v>
      </c>
      <c r="D237" s="318" t="s">
        <v>4237</v>
      </c>
      <c r="E237" s="462">
        <f t="shared" si="17"/>
        <v>0</v>
      </c>
      <c r="F237" s="311" t="s">
        <v>710</v>
      </c>
      <c r="G237" s="8">
        <f t="shared" si="18"/>
        <v>6</v>
      </c>
      <c r="H237" s="628" t="str">
        <f>IF(ISNUMBER('STable 1.5'!C22),'STable 1.5'!C22,"")</f>
        <v/>
      </c>
    </row>
    <row r="238" spans="1:8" x14ac:dyDescent="0.2">
      <c r="A238" s="313" t="str">
        <f>B238&amp;"_"&amp;C238&amp;"_"&amp;D238</f>
        <v>0501_T1.5_Central Bank (External Assets in Debt Instruments )</v>
      </c>
      <c r="B238" s="373" t="s">
        <v>3329</v>
      </c>
      <c r="C238" s="374" t="s">
        <v>2826</v>
      </c>
      <c r="D238" s="316" t="s">
        <v>3942</v>
      </c>
      <c r="E238" s="462">
        <f t="shared" si="17"/>
        <v>0</v>
      </c>
      <c r="F238" s="311" t="s">
        <v>711</v>
      </c>
      <c r="G238" s="8">
        <f t="shared" si="18"/>
        <v>6</v>
      </c>
      <c r="H238" s="628">
        <f>IF(ISNUMBER('STable 1.5'!C23),'STable 1.5'!C23,"")</f>
        <v>0</v>
      </c>
    </row>
    <row r="239" spans="1:8" x14ac:dyDescent="0.2">
      <c r="A239" s="313" t="str">
        <f>B239&amp;"_"&amp;C239&amp;"_"&amp;".. "&amp;D239</f>
        <v>0502_T1.5_.. Short-term (External Assets in Debt Instruments )</v>
      </c>
      <c r="B239" s="373" t="s">
        <v>3330</v>
      </c>
      <c r="C239" s="374" t="s">
        <v>2826</v>
      </c>
      <c r="D239" s="317" t="s">
        <v>3935</v>
      </c>
      <c r="E239" s="462">
        <f t="shared" si="17"/>
        <v>0</v>
      </c>
      <c r="F239" s="311" t="s">
        <v>712</v>
      </c>
      <c r="G239" s="8">
        <f t="shared" si="18"/>
        <v>6</v>
      </c>
      <c r="H239" s="628">
        <f>IF(ISNUMBER('STable 1.5'!C24),'STable 1.5'!C24,"")</f>
        <v>0</v>
      </c>
    </row>
    <row r="240" spans="1:8" x14ac:dyDescent="0.2">
      <c r="A240" s="313" t="str">
        <f t="shared" ref="A240:A245" si="22">B240&amp;"_"&amp;C240&amp;"_"&amp;".... "&amp;D240</f>
        <v>0503_T1.5_.... Currency and deposits 2/ (External Assets in Debt Instruments )</v>
      </c>
      <c r="B240" s="373" t="s">
        <v>3331</v>
      </c>
      <c r="C240" s="374" t="s">
        <v>2826</v>
      </c>
      <c r="D240" s="318" t="s">
        <v>3936</v>
      </c>
      <c r="E240" s="462">
        <f t="shared" si="17"/>
        <v>0</v>
      </c>
      <c r="F240" s="311" t="s">
        <v>713</v>
      </c>
      <c r="G240" s="8">
        <f t="shared" si="18"/>
        <v>6</v>
      </c>
      <c r="H240" s="628" t="str">
        <f>IF(ISNUMBER('STable 1.5'!C25),'STable 1.5'!C25,"")</f>
        <v/>
      </c>
    </row>
    <row r="241" spans="1:8" x14ac:dyDescent="0.2">
      <c r="A241" s="313" t="str">
        <f t="shared" si="22"/>
        <v>0504_T1.5_.... Debt securities (External Assets in Debt Instruments )</v>
      </c>
      <c r="B241" s="373" t="s">
        <v>3332</v>
      </c>
      <c r="C241" s="374" t="s">
        <v>2826</v>
      </c>
      <c r="D241" s="318" t="s">
        <v>3937</v>
      </c>
      <c r="E241" s="462">
        <f t="shared" si="17"/>
        <v>0</v>
      </c>
      <c r="F241" s="311" t="s">
        <v>714</v>
      </c>
      <c r="G241" s="8">
        <f t="shared" si="18"/>
        <v>6</v>
      </c>
      <c r="H241" s="628" t="str">
        <f>IF(ISNUMBER('STable 1.5'!C26),'STable 1.5'!C26,"")</f>
        <v/>
      </c>
    </row>
    <row r="242" spans="1:8" x14ac:dyDescent="0.2">
      <c r="A242" s="313" t="str">
        <f t="shared" si="22"/>
        <v>0505_T1.5_.... Loans (External Assets in Debt Instruments )</v>
      </c>
      <c r="B242" s="373" t="s">
        <v>3333</v>
      </c>
      <c r="C242" s="374" t="s">
        <v>2826</v>
      </c>
      <c r="D242" s="318" t="s">
        <v>3938</v>
      </c>
      <c r="E242" s="462">
        <f t="shared" si="17"/>
        <v>0</v>
      </c>
      <c r="F242" s="311" t="s">
        <v>715</v>
      </c>
      <c r="G242" s="8">
        <f t="shared" si="18"/>
        <v>6</v>
      </c>
      <c r="H242" s="628" t="str">
        <f>IF(ISNUMBER('STable 1.5'!C27),'STable 1.5'!C27,"")</f>
        <v/>
      </c>
    </row>
    <row r="243" spans="1:8" x14ac:dyDescent="0.2">
      <c r="A243" s="313" t="str">
        <f t="shared" si="22"/>
        <v>0506_T1.5_.... Trade credit and advances (External Assets in Debt Instruments )</v>
      </c>
      <c r="B243" s="373" t="s">
        <v>3334</v>
      </c>
      <c r="C243" s="374" t="s">
        <v>2826</v>
      </c>
      <c r="D243" s="318" t="s">
        <v>3939</v>
      </c>
      <c r="E243" s="462">
        <f t="shared" si="17"/>
        <v>0</v>
      </c>
      <c r="F243" s="311" t="s">
        <v>716</v>
      </c>
      <c r="G243" s="8">
        <f t="shared" si="18"/>
        <v>6</v>
      </c>
      <c r="H243" s="628" t="str">
        <f>IF(ISNUMBER('STable 1.5'!C28),'STable 1.5'!C28,"")</f>
        <v/>
      </c>
    </row>
    <row r="244" spans="1:8" x14ac:dyDescent="0.2">
      <c r="A244" s="313" t="str">
        <f t="shared" si="22"/>
        <v>0507_T1.5_.... Unallocated gold accounts included in monetary gold 3/ (External Assets in Debt Instruments )</v>
      </c>
      <c r="B244" s="373" t="s">
        <v>3335</v>
      </c>
      <c r="C244" s="374" t="s">
        <v>2826</v>
      </c>
      <c r="D244" s="318" t="s">
        <v>4235</v>
      </c>
      <c r="E244" s="462">
        <f t="shared" si="17"/>
        <v>0</v>
      </c>
      <c r="F244" s="311" t="s">
        <v>717</v>
      </c>
      <c r="G244" s="8">
        <f t="shared" si="18"/>
        <v>6</v>
      </c>
      <c r="H244" s="628" t="str">
        <f>IF(ISNUMBER('STable 1.5'!C29),'STable 1.5'!C29,"")</f>
        <v/>
      </c>
    </row>
    <row r="245" spans="1:8" x14ac:dyDescent="0.2">
      <c r="A245" s="313" t="str">
        <f t="shared" si="22"/>
        <v>0508_T1.5_.... Other debt instruments 4/ 5/ (External Assets in Debt Instruments )</v>
      </c>
      <c r="B245" s="373" t="s">
        <v>3336</v>
      </c>
      <c r="C245" s="374" t="s">
        <v>2826</v>
      </c>
      <c r="D245" s="318" t="s">
        <v>4236</v>
      </c>
      <c r="E245" s="462">
        <f t="shared" si="17"/>
        <v>0</v>
      </c>
      <c r="F245" s="311" t="s">
        <v>718</v>
      </c>
      <c r="G245" s="8">
        <f t="shared" si="18"/>
        <v>6</v>
      </c>
      <c r="H245" s="628" t="str">
        <f>IF(ISNUMBER('STable 1.5'!C30),'STable 1.5'!C30,"")</f>
        <v/>
      </c>
    </row>
    <row r="246" spans="1:8" x14ac:dyDescent="0.2">
      <c r="A246" s="313" t="str">
        <f>B246&amp;"_"&amp;C246&amp;"_"&amp;".. "&amp;D246</f>
        <v>0509_T1.5_.. Long-term (External Assets in Debt Instruments )</v>
      </c>
      <c r="B246" s="373" t="s">
        <v>3337</v>
      </c>
      <c r="C246" s="374" t="s">
        <v>2826</v>
      </c>
      <c r="D246" s="317" t="s">
        <v>3940</v>
      </c>
      <c r="E246" s="462">
        <f t="shared" si="17"/>
        <v>0</v>
      </c>
      <c r="F246" s="311" t="s">
        <v>719</v>
      </c>
      <c r="G246" s="8">
        <f t="shared" si="18"/>
        <v>6</v>
      </c>
      <c r="H246" s="628">
        <f>IF(ISNUMBER('STable 1.5'!C31),'STable 1.5'!C31,"")</f>
        <v>0</v>
      </c>
    </row>
    <row r="247" spans="1:8" x14ac:dyDescent="0.2">
      <c r="A247" s="313" t="str">
        <f t="shared" ref="A247:A252" si="23">B247&amp;"_"&amp;C247&amp;"_"&amp;".... "&amp;D247</f>
        <v>0510_T1.5_.... Special drawing rights (SDRs) (External Assets in Debt Instruments )</v>
      </c>
      <c r="B247" s="373" t="s">
        <v>3338</v>
      </c>
      <c r="C247" s="374" t="s">
        <v>2826</v>
      </c>
      <c r="D247" s="318" t="s">
        <v>3941</v>
      </c>
      <c r="E247" s="462">
        <f t="shared" si="17"/>
        <v>0</v>
      </c>
      <c r="F247" s="311" t="s">
        <v>720</v>
      </c>
      <c r="G247" s="8">
        <f t="shared" si="18"/>
        <v>6</v>
      </c>
      <c r="H247" s="628" t="str">
        <f>IF(ISNUMBER('STable 1.5'!C32),'STable 1.5'!C32,"")</f>
        <v/>
      </c>
    </row>
    <row r="248" spans="1:8" x14ac:dyDescent="0.2">
      <c r="A248" s="313" t="str">
        <f t="shared" si="23"/>
        <v>0511_T1.5_.... Currency and deposits 2/ (External Assets in Debt Instruments )</v>
      </c>
      <c r="B248" s="373" t="s">
        <v>3339</v>
      </c>
      <c r="C248" s="374" t="s">
        <v>2826</v>
      </c>
      <c r="D248" s="318" t="s">
        <v>3936</v>
      </c>
      <c r="E248" s="462">
        <f t="shared" si="17"/>
        <v>0</v>
      </c>
      <c r="F248" s="311" t="s">
        <v>721</v>
      </c>
      <c r="G248" s="8">
        <f t="shared" si="18"/>
        <v>6</v>
      </c>
      <c r="H248" s="628" t="str">
        <f>IF(ISNUMBER('STable 1.5'!C33),'STable 1.5'!C33,"")</f>
        <v/>
      </c>
    </row>
    <row r="249" spans="1:8" x14ac:dyDescent="0.2">
      <c r="A249" s="313" t="str">
        <f t="shared" si="23"/>
        <v>0512_T1.5_.... Debt securities (External Assets in Debt Instruments )</v>
      </c>
      <c r="B249" s="373" t="s">
        <v>3340</v>
      </c>
      <c r="C249" s="374" t="s">
        <v>2826</v>
      </c>
      <c r="D249" s="318" t="s">
        <v>3937</v>
      </c>
      <c r="E249" s="462">
        <f t="shared" si="17"/>
        <v>0</v>
      </c>
      <c r="F249" s="311" t="s">
        <v>722</v>
      </c>
      <c r="G249" s="8">
        <f t="shared" si="18"/>
        <v>6</v>
      </c>
      <c r="H249" s="628" t="str">
        <f>IF(ISNUMBER('STable 1.5'!C34),'STable 1.5'!C34,"")</f>
        <v/>
      </c>
    </row>
    <row r="250" spans="1:8" x14ac:dyDescent="0.2">
      <c r="A250" s="313" t="str">
        <f t="shared" si="23"/>
        <v>0513_T1.5_.... Loans (External Assets in Debt Instruments )</v>
      </c>
      <c r="B250" s="373" t="s">
        <v>3341</v>
      </c>
      <c r="C250" s="374" t="s">
        <v>2826</v>
      </c>
      <c r="D250" s="318" t="s">
        <v>3938</v>
      </c>
      <c r="E250" s="462">
        <f t="shared" si="17"/>
        <v>0</v>
      </c>
      <c r="F250" s="311" t="s">
        <v>723</v>
      </c>
      <c r="G250" s="8">
        <f t="shared" si="18"/>
        <v>6</v>
      </c>
      <c r="H250" s="628" t="str">
        <f>IF(ISNUMBER('STable 1.5'!C35),'STable 1.5'!C35,"")</f>
        <v/>
      </c>
    </row>
    <row r="251" spans="1:8" x14ac:dyDescent="0.2">
      <c r="A251" s="313" t="str">
        <f t="shared" si="23"/>
        <v>0514_T1.5_.... Trade credit and advances (External Assets in Debt Instruments )</v>
      </c>
      <c r="B251" s="373" t="s">
        <v>3342</v>
      </c>
      <c r="C251" s="374" t="s">
        <v>2826</v>
      </c>
      <c r="D251" s="318" t="s">
        <v>3939</v>
      </c>
      <c r="E251" s="462">
        <f t="shared" si="17"/>
        <v>0</v>
      </c>
      <c r="F251" s="311" t="s">
        <v>724</v>
      </c>
      <c r="G251" s="8">
        <f t="shared" si="18"/>
        <v>6</v>
      </c>
      <c r="H251" s="628" t="str">
        <f>IF(ISNUMBER('STable 1.5'!C36),'STable 1.5'!C36,"")</f>
        <v/>
      </c>
    </row>
    <row r="252" spans="1:8" x14ac:dyDescent="0.2">
      <c r="A252" s="313" t="str">
        <f t="shared" si="23"/>
        <v>0515_T1.5_.... Other debt instruments 4/ (External Assets in Debt Instruments )</v>
      </c>
      <c r="B252" s="373" t="s">
        <v>3343</v>
      </c>
      <c r="C252" s="374" t="s">
        <v>2826</v>
      </c>
      <c r="D252" s="318" t="s">
        <v>4237</v>
      </c>
      <c r="E252" s="462">
        <f t="shared" si="17"/>
        <v>0</v>
      </c>
      <c r="F252" s="311" t="s">
        <v>725</v>
      </c>
      <c r="G252" s="8">
        <f t="shared" si="18"/>
        <v>6</v>
      </c>
      <c r="H252" s="628" t="str">
        <f>IF(ISNUMBER('STable 1.5'!C37),'STable 1.5'!C37,"")</f>
        <v/>
      </c>
    </row>
    <row r="253" spans="1:8" x14ac:dyDescent="0.2">
      <c r="A253" s="313" t="str">
        <f>B253&amp;"_"&amp;C253&amp;"_"&amp;D253</f>
        <v>0516_T1.5_Deposit-Taking Corporations, except the Central Bank (External Assets in Debt Instruments )</v>
      </c>
      <c r="B253" s="373" t="s">
        <v>3344</v>
      </c>
      <c r="C253" s="374" t="s">
        <v>2826</v>
      </c>
      <c r="D253" s="316" t="s">
        <v>3943</v>
      </c>
      <c r="E253" s="462">
        <f t="shared" si="17"/>
        <v>0</v>
      </c>
      <c r="F253" s="311" t="s">
        <v>726</v>
      </c>
      <c r="G253" s="8">
        <f t="shared" si="18"/>
        <v>6</v>
      </c>
      <c r="H253" s="628">
        <f>IF(ISNUMBER('STable 1.5'!C38),'STable 1.5'!C38,"")</f>
        <v>0</v>
      </c>
    </row>
    <row r="254" spans="1:8" x14ac:dyDescent="0.2">
      <c r="A254" s="313" t="str">
        <f>B254&amp;"_"&amp;C254&amp;"_"&amp;".. "&amp;D254</f>
        <v>0517_T1.5_.. Short-term (External Assets in Debt Instruments )</v>
      </c>
      <c r="B254" s="373" t="s">
        <v>3345</v>
      </c>
      <c r="C254" s="374" t="s">
        <v>2826</v>
      </c>
      <c r="D254" s="317" t="s">
        <v>3935</v>
      </c>
      <c r="E254" s="462">
        <f t="shared" si="17"/>
        <v>0</v>
      </c>
      <c r="F254" s="311" t="s">
        <v>727</v>
      </c>
      <c r="G254" s="8">
        <f t="shared" si="18"/>
        <v>6</v>
      </c>
      <c r="H254" s="628">
        <f>IF(ISNUMBER('STable 1.5'!C39),'STable 1.5'!C39,"")</f>
        <v>0</v>
      </c>
    </row>
    <row r="255" spans="1:8" x14ac:dyDescent="0.2">
      <c r="A255" s="313" t="str">
        <f>B255&amp;"_"&amp;C255&amp;"_"&amp;".... "&amp;D255</f>
        <v>0518_T1.5_.... Currency and deposits 2/ (External Assets in Debt Instruments )</v>
      </c>
      <c r="B255" s="373" t="s">
        <v>3346</v>
      </c>
      <c r="C255" s="374" t="s">
        <v>2826</v>
      </c>
      <c r="D255" s="318" t="s">
        <v>3936</v>
      </c>
      <c r="E255" s="462">
        <f t="shared" si="17"/>
        <v>0</v>
      </c>
      <c r="F255" s="311" t="s">
        <v>728</v>
      </c>
      <c r="G255" s="8">
        <f t="shared" si="18"/>
        <v>6</v>
      </c>
      <c r="H255" s="628" t="str">
        <f>IF(ISNUMBER('STable 1.5'!C40),'STable 1.5'!C40,"")</f>
        <v/>
      </c>
    </row>
    <row r="256" spans="1:8" x14ac:dyDescent="0.2">
      <c r="A256" s="313" t="str">
        <f>B256&amp;"_"&amp;C256&amp;"_"&amp;".... "&amp;D256</f>
        <v>0519_T1.5_.... Debt securities (External Assets in Debt Instruments )</v>
      </c>
      <c r="B256" s="373" t="s">
        <v>3347</v>
      </c>
      <c r="C256" s="374" t="s">
        <v>2826</v>
      </c>
      <c r="D256" s="318" t="s">
        <v>3937</v>
      </c>
      <c r="E256" s="462">
        <f t="shared" si="17"/>
        <v>0</v>
      </c>
      <c r="F256" s="311" t="s">
        <v>729</v>
      </c>
      <c r="G256" s="8">
        <f t="shared" si="18"/>
        <v>6</v>
      </c>
      <c r="H256" s="628" t="str">
        <f>IF(ISNUMBER('STable 1.5'!C41),'STable 1.5'!C41,"")</f>
        <v/>
      </c>
    </row>
    <row r="257" spans="1:8" x14ac:dyDescent="0.2">
      <c r="A257" s="313" t="str">
        <f>B257&amp;"_"&amp;C257&amp;"_"&amp;".... "&amp;D257</f>
        <v>0520_T1.5_.... Loans (External Assets in Debt Instruments )</v>
      </c>
      <c r="B257" s="373" t="s">
        <v>3348</v>
      </c>
      <c r="C257" s="374" t="s">
        <v>2826</v>
      </c>
      <c r="D257" s="318" t="s">
        <v>3938</v>
      </c>
      <c r="E257" s="462">
        <f t="shared" si="17"/>
        <v>0</v>
      </c>
      <c r="F257" s="311" t="s">
        <v>730</v>
      </c>
      <c r="G257" s="8">
        <f t="shared" si="18"/>
        <v>6</v>
      </c>
      <c r="H257" s="628" t="str">
        <f>IF(ISNUMBER('STable 1.5'!C42),'STable 1.5'!C42,"")</f>
        <v/>
      </c>
    </row>
    <row r="258" spans="1:8" x14ac:dyDescent="0.2">
      <c r="A258" s="313" t="str">
        <f>B258&amp;"_"&amp;C258&amp;"_"&amp;".... "&amp;D258</f>
        <v>0521_T1.5_.... Trade credit and advances (External Assets in Debt Instruments )</v>
      </c>
      <c r="B258" s="373" t="s">
        <v>3349</v>
      </c>
      <c r="C258" s="374" t="s">
        <v>2826</v>
      </c>
      <c r="D258" s="318" t="s">
        <v>3939</v>
      </c>
      <c r="E258" s="462">
        <f t="shared" si="17"/>
        <v>0</v>
      </c>
      <c r="F258" s="311" t="s">
        <v>731</v>
      </c>
      <c r="G258" s="8">
        <f t="shared" si="18"/>
        <v>6</v>
      </c>
      <c r="H258" s="628" t="str">
        <f>IF(ISNUMBER('STable 1.5'!C43),'STable 1.5'!C43,"")</f>
        <v/>
      </c>
    </row>
    <row r="259" spans="1:8" x14ac:dyDescent="0.2">
      <c r="A259" s="313" t="str">
        <f>B259&amp;"_"&amp;C259&amp;"_"&amp;".... "&amp;D259</f>
        <v>0522_T1.5_.... Other debt instruments 4/ 5/ (External Assets in Debt Instruments )</v>
      </c>
      <c r="B259" s="373" t="s">
        <v>3350</v>
      </c>
      <c r="C259" s="374" t="s">
        <v>2826</v>
      </c>
      <c r="D259" s="318" t="s">
        <v>4236</v>
      </c>
      <c r="E259" s="462">
        <f t="shared" si="17"/>
        <v>0</v>
      </c>
      <c r="F259" s="311" t="s">
        <v>732</v>
      </c>
      <c r="G259" s="8">
        <f t="shared" si="18"/>
        <v>6</v>
      </c>
      <c r="H259" s="628" t="str">
        <f>IF(ISNUMBER('STable 1.5'!C44),'STable 1.5'!C44,"")</f>
        <v/>
      </c>
    </row>
    <row r="260" spans="1:8" x14ac:dyDescent="0.2">
      <c r="A260" s="313" t="str">
        <f>B260&amp;"_"&amp;C260&amp;"_"&amp;".. "&amp;D260</f>
        <v>0523_T1.5_.. Long-term (External Assets in Debt Instruments )</v>
      </c>
      <c r="B260" s="373" t="s">
        <v>3351</v>
      </c>
      <c r="C260" s="374" t="s">
        <v>2826</v>
      </c>
      <c r="D260" s="317" t="s">
        <v>3940</v>
      </c>
      <c r="E260" s="462">
        <f t="shared" si="17"/>
        <v>0</v>
      </c>
      <c r="F260" s="311" t="s">
        <v>733</v>
      </c>
      <c r="G260" s="8">
        <f t="shared" si="18"/>
        <v>6</v>
      </c>
      <c r="H260" s="628">
        <f>IF(ISNUMBER('STable 1.5'!C45),'STable 1.5'!C45,"")</f>
        <v>0</v>
      </c>
    </row>
    <row r="261" spans="1:8" x14ac:dyDescent="0.2">
      <c r="A261" s="313" t="str">
        <f>B261&amp;"_"&amp;C261&amp;"_"&amp;".... "&amp;D261</f>
        <v>0524_T1.5_.... Currency and deposits 2/ (External Assets in Debt Instruments )</v>
      </c>
      <c r="B261" s="373" t="s">
        <v>3352</v>
      </c>
      <c r="C261" s="374" t="s">
        <v>2826</v>
      </c>
      <c r="D261" s="318" t="s">
        <v>3936</v>
      </c>
      <c r="E261" s="462">
        <f t="shared" ref="E261:E324" si="24">E260</f>
        <v>0</v>
      </c>
      <c r="F261" s="311" t="s">
        <v>734</v>
      </c>
      <c r="G261" s="8">
        <f t="shared" ref="G261:G324" si="25">G260</f>
        <v>6</v>
      </c>
      <c r="H261" s="628" t="str">
        <f>IF(ISNUMBER('STable 1.5'!C46),'STable 1.5'!C46,"")</f>
        <v/>
      </c>
    </row>
    <row r="262" spans="1:8" x14ac:dyDescent="0.2">
      <c r="A262" s="313" t="str">
        <f>B262&amp;"_"&amp;C262&amp;"_"&amp;".... "&amp;D262</f>
        <v>0525_T1.5_.... Debt securities (External Assets in Debt Instruments )</v>
      </c>
      <c r="B262" s="373" t="s">
        <v>3353</v>
      </c>
      <c r="C262" s="374" t="s">
        <v>2826</v>
      </c>
      <c r="D262" s="318" t="s">
        <v>3937</v>
      </c>
      <c r="E262" s="462">
        <f t="shared" si="24"/>
        <v>0</v>
      </c>
      <c r="F262" s="311" t="s">
        <v>735</v>
      </c>
      <c r="G262" s="8">
        <f t="shared" si="25"/>
        <v>6</v>
      </c>
      <c r="H262" s="628" t="str">
        <f>IF(ISNUMBER('STable 1.5'!C47),'STable 1.5'!C47,"")</f>
        <v/>
      </c>
    </row>
    <row r="263" spans="1:8" x14ac:dyDescent="0.2">
      <c r="A263" s="313" t="str">
        <f>B263&amp;"_"&amp;C263&amp;"_"&amp;".... "&amp;D263</f>
        <v>0526_T1.5_.... Loans (External Assets in Debt Instruments )</v>
      </c>
      <c r="B263" s="373" t="s">
        <v>3354</v>
      </c>
      <c r="C263" s="374" t="s">
        <v>2826</v>
      </c>
      <c r="D263" s="318" t="s">
        <v>3938</v>
      </c>
      <c r="E263" s="462">
        <f t="shared" si="24"/>
        <v>0</v>
      </c>
      <c r="F263" s="311" t="s">
        <v>736</v>
      </c>
      <c r="G263" s="8">
        <f t="shared" si="25"/>
        <v>6</v>
      </c>
      <c r="H263" s="628" t="str">
        <f>IF(ISNUMBER('STable 1.5'!C48),'STable 1.5'!C48,"")</f>
        <v/>
      </c>
    </row>
    <row r="264" spans="1:8" x14ac:dyDescent="0.2">
      <c r="A264" s="313" t="str">
        <f>B264&amp;"_"&amp;C264&amp;"_"&amp;".... "&amp;D264</f>
        <v>0527_T1.5_.... Trade credit and advances (External Assets in Debt Instruments )</v>
      </c>
      <c r="B264" s="373" t="s">
        <v>3355</v>
      </c>
      <c r="C264" s="374" t="s">
        <v>2826</v>
      </c>
      <c r="D264" s="318" t="s">
        <v>3939</v>
      </c>
      <c r="E264" s="462">
        <f t="shared" si="24"/>
        <v>0</v>
      </c>
      <c r="F264" s="311" t="s">
        <v>737</v>
      </c>
      <c r="G264" s="8">
        <f t="shared" si="25"/>
        <v>6</v>
      </c>
      <c r="H264" s="628" t="str">
        <f>IF(ISNUMBER('STable 1.5'!C49),'STable 1.5'!C49,"")</f>
        <v/>
      </c>
    </row>
    <row r="265" spans="1:8" x14ac:dyDescent="0.2">
      <c r="A265" s="313" t="str">
        <f>B265&amp;"_"&amp;C265&amp;"_"&amp;".... "&amp;D265</f>
        <v>0528_T1.5_.... Other debt instruments 4/ (External Assets in Debt Instruments )</v>
      </c>
      <c r="B265" s="373" t="s">
        <v>3356</v>
      </c>
      <c r="C265" s="374" t="s">
        <v>2826</v>
      </c>
      <c r="D265" s="318" t="s">
        <v>4237</v>
      </c>
      <c r="E265" s="462">
        <f t="shared" si="24"/>
        <v>0</v>
      </c>
      <c r="F265" s="311" t="s">
        <v>738</v>
      </c>
      <c r="G265" s="8">
        <f t="shared" si="25"/>
        <v>6</v>
      </c>
      <c r="H265" s="628" t="str">
        <f>IF(ISNUMBER('STable 1.5'!C50),'STable 1.5'!C50,"")</f>
        <v/>
      </c>
    </row>
    <row r="266" spans="1:8" x14ac:dyDescent="0.2">
      <c r="A266" s="313" t="str">
        <f>B266&amp;"_"&amp;C266&amp;"_"&amp;D266</f>
        <v>0529_T1.5_Other Sectors (External Assets in Debt Instruments )</v>
      </c>
      <c r="B266" s="373" t="s">
        <v>3357</v>
      </c>
      <c r="C266" s="374" t="s">
        <v>2826</v>
      </c>
      <c r="D266" s="316" t="s">
        <v>3944</v>
      </c>
      <c r="E266" s="462">
        <f t="shared" si="24"/>
        <v>0</v>
      </c>
      <c r="F266" s="311" t="s">
        <v>739</v>
      </c>
      <c r="G266" s="8">
        <f t="shared" si="25"/>
        <v>6</v>
      </c>
      <c r="H266" s="628">
        <f>IF(ISNUMBER('STable 1.5'!C51),'STable 1.5'!C51,"")</f>
        <v>0</v>
      </c>
    </row>
    <row r="267" spans="1:8" x14ac:dyDescent="0.2">
      <c r="A267" s="313" t="str">
        <f>B267&amp;"_"&amp;C267&amp;"_"&amp;".. "&amp;D267</f>
        <v>0530_T1.5_.. Short-term (External Assets in Debt Instruments )</v>
      </c>
      <c r="B267" s="373" t="s">
        <v>3358</v>
      </c>
      <c r="C267" s="374" t="s">
        <v>2826</v>
      </c>
      <c r="D267" s="317" t="s">
        <v>3935</v>
      </c>
      <c r="E267" s="462">
        <f t="shared" si="24"/>
        <v>0</v>
      </c>
      <c r="F267" s="311" t="s">
        <v>740</v>
      </c>
      <c r="G267" s="8">
        <f t="shared" si="25"/>
        <v>6</v>
      </c>
      <c r="H267" s="628">
        <f>IF(ISNUMBER('STable 1.5'!C52),'STable 1.5'!C52,"")</f>
        <v>0</v>
      </c>
    </row>
    <row r="268" spans="1:8" x14ac:dyDescent="0.2">
      <c r="A268" s="313" t="str">
        <f>B268&amp;"_"&amp;C268&amp;"_"&amp;".... "&amp;D268</f>
        <v>0531_T1.5_.... Currency and deposits 2/ (External Assets in Debt Instruments )</v>
      </c>
      <c r="B268" s="373" t="s">
        <v>3359</v>
      </c>
      <c r="C268" s="374" t="s">
        <v>2826</v>
      </c>
      <c r="D268" s="318" t="s">
        <v>3936</v>
      </c>
      <c r="E268" s="462">
        <f t="shared" si="24"/>
        <v>0</v>
      </c>
      <c r="F268" s="311" t="s">
        <v>741</v>
      </c>
      <c r="G268" s="8">
        <f t="shared" si="25"/>
        <v>6</v>
      </c>
      <c r="H268" s="628" t="str">
        <f>IF(ISNUMBER('STable 1.5'!C53),'STable 1.5'!C53,"")</f>
        <v/>
      </c>
    </row>
    <row r="269" spans="1:8" x14ac:dyDescent="0.2">
      <c r="A269" s="313" t="str">
        <f>B269&amp;"_"&amp;C269&amp;"_"&amp;".... "&amp;D269</f>
        <v>0532_T1.5_.... Debt securities (External Assets in Debt Instruments )</v>
      </c>
      <c r="B269" s="373" t="s">
        <v>3360</v>
      </c>
      <c r="C269" s="374" t="s">
        <v>2826</v>
      </c>
      <c r="D269" s="318" t="s">
        <v>3937</v>
      </c>
      <c r="E269" s="462">
        <f t="shared" si="24"/>
        <v>0</v>
      </c>
      <c r="F269" s="311" t="s">
        <v>742</v>
      </c>
      <c r="G269" s="8">
        <f t="shared" si="25"/>
        <v>6</v>
      </c>
      <c r="H269" s="628" t="str">
        <f>IF(ISNUMBER('STable 1.5'!C54),'STable 1.5'!C54,"")</f>
        <v/>
      </c>
    </row>
    <row r="270" spans="1:8" x14ac:dyDescent="0.2">
      <c r="A270" s="313" t="str">
        <f>B270&amp;"_"&amp;C270&amp;"_"&amp;".... "&amp;D270</f>
        <v>0533_T1.5_.... Loans (External Assets in Debt Instruments )</v>
      </c>
      <c r="B270" s="373" t="s">
        <v>3361</v>
      </c>
      <c r="C270" s="374" t="s">
        <v>2826</v>
      </c>
      <c r="D270" s="318" t="s">
        <v>3938</v>
      </c>
      <c r="E270" s="462">
        <f t="shared" si="24"/>
        <v>0</v>
      </c>
      <c r="F270" s="311" t="s">
        <v>743</v>
      </c>
      <c r="G270" s="8">
        <f t="shared" si="25"/>
        <v>6</v>
      </c>
      <c r="H270" s="628" t="str">
        <f>IF(ISNUMBER('STable 1.5'!C55),'STable 1.5'!C55,"")</f>
        <v/>
      </c>
    </row>
    <row r="271" spans="1:8" x14ac:dyDescent="0.2">
      <c r="A271" s="313" t="str">
        <f>B271&amp;"_"&amp;C271&amp;"_"&amp;".... "&amp;D271</f>
        <v>0534_T1.5_.... Trade credit and advances (External Assets in Debt Instruments )</v>
      </c>
      <c r="B271" s="373" t="s">
        <v>3362</v>
      </c>
      <c r="C271" s="374" t="s">
        <v>2826</v>
      </c>
      <c r="D271" s="318" t="s">
        <v>3939</v>
      </c>
      <c r="E271" s="462">
        <f t="shared" si="24"/>
        <v>0</v>
      </c>
      <c r="F271" s="311" t="s">
        <v>744</v>
      </c>
      <c r="G271" s="8">
        <f t="shared" si="25"/>
        <v>6</v>
      </c>
      <c r="H271" s="628" t="str">
        <f>IF(ISNUMBER('STable 1.5'!C56),'STable 1.5'!C56,"")</f>
        <v/>
      </c>
    </row>
    <row r="272" spans="1:8" x14ac:dyDescent="0.2">
      <c r="A272" s="313" t="str">
        <f>B272&amp;"_"&amp;C272&amp;"_"&amp;".... "&amp;D272</f>
        <v>0535_T1.5_.... Other debt instruments 4/ 5/ (External Assets in Debt Instruments )</v>
      </c>
      <c r="B272" s="373" t="s">
        <v>3363</v>
      </c>
      <c r="C272" s="374" t="s">
        <v>2826</v>
      </c>
      <c r="D272" s="318" t="s">
        <v>4236</v>
      </c>
      <c r="E272" s="462">
        <f t="shared" si="24"/>
        <v>0</v>
      </c>
      <c r="F272" s="311" t="s">
        <v>745</v>
      </c>
      <c r="G272" s="8">
        <f t="shared" si="25"/>
        <v>6</v>
      </c>
      <c r="H272" s="628" t="str">
        <f>IF(ISNUMBER('STable 1.5'!C57),'STable 1.5'!C57,"")</f>
        <v/>
      </c>
    </row>
    <row r="273" spans="1:8" x14ac:dyDescent="0.2">
      <c r="A273" s="313" t="str">
        <f>B273&amp;"_"&amp;C273&amp;"_"&amp;".. "&amp;D273</f>
        <v>0536_T1.5_.. Long-term (External Assets in Debt Instruments )</v>
      </c>
      <c r="B273" s="373" t="s">
        <v>3364</v>
      </c>
      <c r="C273" s="374" t="s">
        <v>2826</v>
      </c>
      <c r="D273" s="317" t="s">
        <v>3940</v>
      </c>
      <c r="E273" s="462">
        <f t="shared" si="24"/>
        <v>0</v>
      </c>
      <c r="F273" s="311" t="s">
        <v>746</v>
      </c>
      <c r="G273" s="8">
        <f t="shared" si="25"/>
        <v>6</v>
      </c>
      <c r="H273" s="628">
        <f>IF(ISNUMBER('STable 1.5'!C58),'STable 1.5'!C58,"")</f>
        <v>0</v>
      </c>
    </row>
    <row r="274" spans="1:8" x14ac:dyDescent="0.2">
      <c r="A274" s="313" t="str">
        <f>B274&amp;"_"&amp;C274&amp;"_"&amp;".... "&amp;D274</f>
        <v>0537_T1.5_.... Currency and deposits 2/ (External Assets in Debt Instruments )</v>
      </c>
      <c r="B274" s="373" t="s">
        <v>3365</v>
      </c>
      <c r="C274" s="374" t="s">
        <v>2826</v>
      </c>
      <c r="D274" s="318" t="s">
        <v>3936</v>
      </c>
      <c r="E274" s="462">
        <f t="shared" si="24"/>
        <v>0</v>
      </c>
      <c r="F274" s="311" t="s">
        <v>747</v>
      </c>
      <c r="G274" s="8">
        <f t="shared" si="25"/>
        <v>6</v>
      </c>
      <c r="H274" s="628" t="str">
        <f>IF(ISNUMBER('STable 1.5'!C59),'STable 1.5'!C59,"")</f>
        <v/>
      </c>
    </row>
    <row r="275" spans="1:8" x14ac:dyDescent="0.2">
      <c r="A275" s="313" t="str">
        <f>B275&amp;"_"&amp;C275&amp;"_"&amp;".... "&amp;D275</f>
        <v>0538_T1.5_.... Debt securities (External Assets in Debt Instruments )</v>
      </c>
      <c r="B275" s="373" t="s">
        <v>3366</v>
      </c>
      <c r="C275" s="374" t="s">
        <v>2826</v>
      </c>
      <c r="D275" s="318" t="s">
        <v>3937</v>
      </c>
      <c r="E275" s="462">
        <f t="shared" si="24"/>
        <v>0</v>
      </c>
      <c r="F275" s="311" t="s">
        <v>748</v>
      </c>
      <c r="G275" s="8">
        <f t="shared" si="25"/>
        <v>6</v>
      </c>
      <c r="H275" s="628" t="str">
        <f>IF(ISNUMBER('STable 1.5'!C60),'STable 1.5'!C60,"")</f>
        <v/>
      </c>
    </row>
    <row r="276" spans="1:8" x14ac:dyDescent="0.2">
      <c r="A276" s="313" t="str">
        <f>B276&amp;"_"&amp;C276&amp;"_"&amp;".... "&amp;D276</f>
        <v>0539_T1.5_.... Loans (External Assets in Debt Instruments )</v>
      </c>
      <c r="B276" s="373" t="s">
        <v>3367</v>
      </c>
      <c r="C276" s="374" t="s">
        <v>2826</v>
      </c>
      <c r="D276" s="318" t="s">
        <v>3938</v>
      </c>
      <c r="E276" s="462">
        <f t="shared" si="24"/>
        <v>0</v>
      </c>
      <c r="F276" s="311" t="s">
        <v>749</v>
      </c>
      <c r="G276" s="8">
        <f t="shared" si="25"/>
        <v>6</v>
      </c>
      <c r="H276" s="628" t="str">
        <f>IF(ISNUMBER('STable 1.5'!C61),'STable 1.5'!C61,"")</f>
        <v/>
      </c>
    </row>
    <row r="277" spans="1:8" x14ac:dyDescent="0.2">
      <c r="A277" s="313" t="str">
        <f>B277&amp;"_"&amp;C277&amp;"_"&amp;".... "&amp;D277</f>
        <v>0540_T1.5_.... Trade credit and advances (External Assets in Debt Instruments )</v>
      </c>
      <c r="B277" s="373" t="s">
        <v>3368</v>
      </c>
      <c r="C277" s="374" t="s">
        <v>2826</v>
      </c>
      <c r="D277" s="318" t="s">
        <v>3939</v>
      </c>
      <c r="E277" s="462">
        <f t="shared" si="24"/>
        <v>0</v>
      </c>
      <c r="F277" s="311" t="s">
        <v>750</v>
      </c>
      <c r="G277" s="8">
        <f t="shared" si="25"/>
        <v>6</v>
      </c>
      <c r="H277" s="628" t="str">
        <f>IF(ISNUMBER('STable 1.5'!C62),'STable 1.5'!C62,"")</f>
        <v/>
      </c>
    </row>
    <row r="278" spans="1:8" x14ac:dyDescent="0.2">
      <c r="A278" s="313" t="str">
        <f>B278&amp;"_"&amp;C278&amp;"_"&amp;".... "&amp;D278</f>
        <v>0541_T1.5_.... Other debt instruments 4/ (External Assets in Debt Instruments )</v>
      </c>
      <c r="B278" s="373" t="s">
        <v>3369</v>
      </c>
      <c r="C278" s="374" t="s">
        <v>2826</v>
      </c>
      <c r="D278" s="318" t="s">
        <v>4237</v>
      </c>
      <c r="E278" s="462">
        <f t="shared" si="24"/>
        <v>0</v>
      </c>
      <c r="F278" s="311" t="s">
        <v>751</v>
      </c>
      <c r="G278" s="8">
        <f t="shared" si="25"/>
        <v>6</v>
      </c>
      <c r="H278" s="628" t="str">
        <f>IF(ISNUMBER('STable 1.5'!C63),'STable 1.5'!C63,"")</f>
        <v/>
      </c>
    </row>
    <row r="279" spans="1:8" x14ac:dyDescent="0.2">
      <c r="A279" s="313" t="str">
        <f>B279&amp;"_"&amp;C279&amp;"_"&amp;D279</f>
        <v>0542_T1.5_Direct Investment: Intercompany Lending (External Assets in Debt Instruments )</v>
      </c>
      <c r="B279" s="373" t="s">
        <v>3370</v>
      </c>
      <c r="C279" s="374" t="s">
        <v>2826</v>
      </c>
      <c r="D279" s="319" t="s">
        <v>3945</v>
      </c>
      <c r="E279" s="462">
        <f t="shared" si="24"/>
        <v>0</v>
      </c>
      <c r="F279" s="311" t="s">
        <v>752</v>
      </c>
      <c r="G279" s="8">
        <f t="shared" si="25"/>
        <v>6</v>
      </c>
      <c r="H279" s="628">
        <f>IF(ISNUMBER('STable 1.5'!C64),'STable 1.5'!C64,"")</f>
        <v>0</v>
      </c>
    </row>
    <row r="280" spans="1:8" x14ac:dyDescent="0.2">
      <c r="A280" s="313" t="str">
        <f t="shared" ref="A280:A282" si="26">B280&amp;"_"&amp;C280&amp;"_"&amp;".. "&amp;D280</f>
        <v>0543_T1.5_.. Debt of direct investment enterprises to direct investors  (External Assets in Debt Instruments )</v>
      </c>
      <c r="B280" s="373" t="s">
        <v>3371</v>
      </c>
      <c r="C280" s="374" t="s">
        <v>2826</v>
      </c>
      <c r="D280" s="320" t="s">
        <v>3946</v>
      </c>
      <c r="E280" s="462">
        <f t="shared" si="24"/>
        <v>0</v>
      </c>
      <c r="F280" s="311" t="s">
        <v>753</v>
      </c>
      <c r="G280" s="8">
        <f t="shared" si="25"/>
        <v>6</v>
      </c>
      <c r="H280" s="628" t="str">
        <f>IF(ISNUMBER('STable 1.5'!C65),'STable 1.5'!C65,"")</f>
        <v/>
      </c>
    </row>
    <row r="281" spans="1:8" x14ac:dyDescent="0.2">
      <c r="A281" s="313" t="str">
        <f t="shared" si="26"/>
        <v>0544_T1.5_.. Debt of direct investors to direct investment enterprises  (External Assets in Debt Instruments )</v>
      </c>
      <c r="B281" s="373" t="s">
        <v>3372</v>
      </c>
      <c r="C281" s="374" t="s">
        <v>2826</v>
      </c>
      <c r="D281" s="320" t="s">
        <v>3947</v>
      </c>
      <c r="E281" s="462">
        <f t="shared" si="24"/>
        <v>0</v>
      </c>
      <c r="F281" s="311" t="s">
        <v>754</v>
      </c>
      <c r="G281" s="8">
        <f t="shared" si="25"/>
        <v>6</v>
      </c>
      <c r="H281" s="628" t="str">
        <f>IF(ISNUMBER('STable 1.5'!C66),'STable 1.5'!C66,"")</f>
        <v/>
      </c>
    </row>
    <row r="282" spans="1:8" x14ac:dyDescent="0.2">
      <c r="A282" s="313" t="str">
        <f t="shared" si="26"/>
        <v>0545_T1.5_.. Debt between fellow enterprises (External Assets in Debt Instruments )</v>
      </c>
      <c r="B282" s="373" t="s">
        <v>3373</v>
      </c>
      <c r="C282" s="374" t="s">
        <v>2826</v>
      </c>
      <c r="D282" s="320" t="s">
        <v>3948</v>
      </c>
      <c r="E282" s="462">
        <f t="shared" si="24"/>
        <v>0</v>
      </c>
      <c r="F282" s="311" t="s">
        <v>755</v>
      </c>
      <c r="G282" s="8">
        <f t="shared" si="25"/>
        <v>6</v>
      </c>
      <c r="H282" s="628" t="str">
        <f>IF(ISNUMBER('STable 1.5'!C67),'STable 1.5'!C67,"")</f>
        <v/>
      </c>
    </row>
    <row r="283" spans="1:8" x14ac:dyDescent="0.2">
      <c r="A283" s="313" t="str">
        <f>B283&amp;"_"&amp;C283&amp;"_"&amp;D283</f>
        <v>0546_T1.5_Total (External Assets in Debt Instruments )</v>
      </c>
      <c r="B283" s="373" t="s">
        <v>3374</v>
      </c>
      <c r="C283" s="374" t="s">
        <v>2826</v>
      </c>
      <c r="D283" s="321" t="s">
        <v>3949</v>
      </c>
      <c r="E283" s="462">
        <f t="shared" si="24"/>
        <v>0</v>
      </c>
      <c r="F283" s="305" t="s">
        <v>756</v>
      </c>
      <c r="G283" s="8">
        <f t="shared" si="25"/>
        <v>6</v>
      </c>
      <c r="H283" s="628">
        <f>IF(ISNUMBER('STable 1.5'!C68),'STable 1.5'!C68,"")</f>
        <v>0</v>
      </c>
    </row>
    <row r="284" spans="1:8" x14ac:dyDescent="0.2">
      <c r="A284" s="313" t="str">
        <f>B284&amp;"_"&amp;C284&amp;"_"&amp;D284</f>
        <v>0547_T1.5_General Government (Net External Debt )</v>
      </c>
      <c r="B284" s="373" t="s">
        <v>3375</v>
      </c>
      <c r="C284" s="374" t="s">
        <v>2826</v>
      </c>
      <c r="D284" s="316" t="s">
        <v>3950</v>
      </c>
      <c r="E284" s="462">
        <f t="shared" si="24"/>
        <v>0</v>
      </c>
      <c r="F284" s="311" t="s">
        <v>757</v>
      </c>
      <c r="G284" s="8">
        <f t="shared" si="25"/>
        <v>6</v>
      </c>
      <c r="H284" s="628">
        <f>IF(ISNUMBER('STable 1.5'!D8),'STable 1.5'!D8,"")</f>
        <v>0</v>
      </c>
    </row>
    <row r="285" spans="1:8" x14ac:dyDescent="0.2">
      <c r="A285" s="313" t="str">
        <f>B285&amp;"_"&amp;C285&amp;"_"&amp;".. "&amp;D285</f>
        <v>0548_T1.5_.. Short-term (Net External Debt )</v>
      </c>
      <c r="B285" s="373" t="s">
        <v>3376</v>
      </c>
      <c r="C285" s="374" t="s">
        <v>2826</v>
      </c>
      <c r="D285" s="317" t="s">
        <v>3951</v>
      </c>
      <c r="E285" s="462">
        <f t="shared" si="24"/>
        <v>0</v>
      </c>
      <c r="F285" s="311" t="s">
        <v>758</v>
      </c>
      <c r="G285" s="8">
        <f t="shared" si="25"/>
        <v>6</v>
      </c>
      <c r="H285" s="628">
        <f>IF(ISNUMBER('STable 1.5'!D9),'STable 1.5'!D9,"")</f>
        <v>0</v>
      </c>
    </row>
    <row r="286" spans="1:8" x14ac:dyDescent="0.2">
      <c r="A286" s="313" t="str">
        <f t="shared" ref="A286:A291" si="27">B286&amp;"_"&amp;C286&amp;"_"&amp;".... "&amp;D286</f>
        <v>0549_T1.5_.... Currency and deposits 2/ (Net External Debt )</v>
      </c>
      <c r="B286" s="373" t="s">
        <v>3377</v>
      </c>
      <c r="C286" s="374" t="s">
        <v>2826</v>
      </c>
      <c r="D286" s="318" t="s">
        <v>3952</v>
      </c>
      <c r="E286" s="462">
        <f t="shared" si="24"/>
        <v>0</v>
      </c>
      <c r="F286" s="311" t="s">
        <v>759</v>
      </c>
      <c r="G286" s="8">
        <f t="shared" si="25"/>
        <v>6</v>
      </c>
      <c r="H286" s="628">
        <f>IF(ISNUMBER('STable 1.5'!D10),'STable 1.5'!D10,"")</f>
        <v>0</v>
      </c>
    </row>
    <row r="287" spans="1:8" x14ac:dyDescent="0.2">
      <c r="A287" s="313" t="str">
        <f t="shared" si="27"/>
        <v>0550_T1.5_.... Debt securities (Net External Debt )</v>
      </c>
      <c r="B287" s="373" t="s">
        <v>3378</v>
      </c>
      <c r="C287" s="374" t="s">
        <v>2826</v>
      </c>
      <c r="D287" s="318" t="s">
        <v>3953</v>
      </c>
      <c r="E287" s="462">
        <f t="shared" si="24"/>
        <v>0</v>
      </c>
      <c r="F287" s="311" t="s">
        <v>760</v>
      </c>
      <c r="G287" s="8">
        <f t="shared" si="25"/>
        <v>6</v>
      </c>
      <c r="H287" s="628">
        <f>IF(ISNUMBER('STable 1.5'!D11),'STable 1.5'!D11,"")</f>
        <v>0</v>
      </c>
    </row>
    <row r="288" spans="1:8" x14ac:dyDescent="0.2">
      <c r="A288" s="313" t="str">
        <f t="shared" si="27"/>
        <v>0551_T1.5_.... Loans (Net External Debt )</v>
      </c>
      <c r="B288" s="373" t="s">
        <v>3379</v>
      </c>
      <c r="C288" s="374" t="s">
        <v>2826</v>
      </c>
      <c r="D288" s="318" t="s">
        <v>3954</v>
      </c>
      <c r="E288" s="462">
        <f t="shared" si="24"/>
        <v>0</v>
      </c>
      <c r="F288" s="311" t="s">
        <v>761</v>
      </c>
      <c r="G288" s="8">
        <f t="shared" si="25"/>
        <v>6</v>
      </c>
      <c r="H288" s="628">
        <f>IF(ISNUMBER('STable 1.5'!D12),'STable 1.5'!D12,"")</f>
        <v>0</v>
      </c>
    </row>
    <row r="289" spans="1:8" x14ac:dyDescent="0.2">
      <c r="A289" s="313" t="str">
        <f t="shared" si="27"/>
        <v>0552_T1.5_.... Trade credit and advances (Net External Debt )</v>
      </c>
      <c r="B289" s="373" t="s">
        <v>3380</v>
      </c>
      <c r="C289" s="374" t="s">
        <v>2826</v>
      </c>
      <c r="D289" s="318" t="s">
        <v>3955</v>
      </c>
      <c r="E289" s="462">
        <f t="shared" si="24"/>
        <v>0</v>
      </c>
      <c r="F289" s="311" t="s">
        <v>762</v>
      </c>
      <c r="G289" s="8">
        <f t="shared" si="25"/>
        <v>6</v>
      </c>
      <c r="H289" s="628">
        <f>IF(ISNUMBER('STable 1.5'!D13),'STable 1.5'!D13,"")</f>
        <v>0</v>
      </c>
    </row>
    <row r="290" spans="1:8" x14ac:dyDescent="0.2">
      <c r="A290" s="313" t="str">
        <f t="shared" si="27"/>
        <v>0553_T1.5_.... Unallocated gold accounts included in monetary gold 3/ (Net External Debt )</v>
      </c>
      <c r="B290" s="373" t="s">
        <v>3381</v>
      </c>
      <c r="C290" s="374" t="s">
        <v>2826</v>
      </c>
      <c r="D290" s="318" t="s">
        <v>4238</v>
      </c>
      <c r="E290" s="462">
        <f t="shared" si="24"/>
        <v>0</v>
      </c>
      <c r="F290" s="311" t="s">
        <v>763</v>
      </c>
      <c r="G290" s="8">
        <f t="shared" si="25"/>
        <v>6</v>
      </c>
      <c r="H290" s="628" t="str">
        <f>IF(ISNUMBER('STable 1.5'!D14),'STable 1.5'!D14,"")</f>
        <v/>
      </c>
    </row>
    <row r="291" spans="1:8" x14ac:dyDescent="0.2">
      <c r="A291" s="313" t="str">
        <f t="shared" si="27"/>
        <v>0554_T1.5_.... Other debt instruments 4/ 5/ (Net External Debt )</v>
      </c>
      <c r="B291" s="373" t="s">
        <v>3382</v>
      </c>
      <c r="C291" s="374" t="s">
        <v>2826</v>
      </c>
      <c r="D291" s="318" t="s">
        <v>4239</v>
      </c>
      <c r="E291" s="462">
        <f t="shared" si="24"/>
        <v>0</v>
      </c>
      <c r="F291" s="311" t="s">
        <v>764</v>
      </c>
      <c r="G291" s="8">
        <f t="shared" si="25"/>
        <v>6</v>
      </c>
      <c r="H291" s="628">
        <f>IF(ISNUMBER('STable 1.5'!D15),'STable 1.5'!D15,"")</f>
        <v>0</v>
      </c>
    </row>
    <row r="292" spans="1:8" x14ac:dyDescent="0.2">
      <c r="A292" s="313" t="str">
        <f>B292&amp;"_"&amp;C292&amp;"_"&amp;".. "&amp;D292</f>
        <v>0555_T1.5_.. Long-term (Net External Debt )</v>
      </c>
      <c r="B292" s="373" t="s">
        <v>3383</v>
      </c>
      <c r="C292" s="374" t="s">
        <v>2826</v>
      </c>
      <c r="D292" s="317" t="s">
        <v>3956</v>
      </c>
      <c r="E292" s="462">
        <f t="shared" si="24"/>
        <v>0</v>
      </c>
      <c r="F292" s="311" t="s">
        <v>765</v>
      </c>
      <c r="G292" s="8">
        <f t="shared" si="25"/>
        <v>6</v>
      </c>
      <c r="H292" s="628">
        <f>IF(ISNUMBER('STable 1.5'!D16),'STable 1.5'!D16,"")</f>
        <v>0</v>
      </c>
    </row>
    <row r="293" spans="1:8" x14ac:dyDescent="0.2">
      <c r="A293" s="313" t="str">
        <f t="shared" ref="A293:A298" si="28">B293&amp;"_"&amp;C293&amp;"_"&amp;".... "&amp;D293</f>
        <v>0556_T1.5_.... Special drawing rights (SDRs) (Net External Debt )</v>
      </c>
      <c r="B293" s="373" t="s">
        <v>3384</v>
      </c>
      <c r="C293" s="374" t="s">
        <v>2826</v>
      </c>
      <c r="D293" s="318" t="s">
        <v>3957</v>
      </c>
      <c r="E293" s="462">
        <f t="shared" si="24"/>
        <v>0</v>
      </c>
      <c r="F293" s="311" t="s">
        <v>766</v>
      </c>
      <c r="G293" s="8">
        <f t="shared" si="25"/>
        <v>6</v>
      </c>
      <c r="H293" s="628">
        <f>IF(ISNUMBER('STable 1.5'!D17),'STable 1.5'!D17,"")</f>
        <v>0</v>
      </c>
    </row>
    <row r="294" spans="1:8" x14ac:dyDescent="0.2">
      <c r="A294" s="313" t="str">
        <f t="shared" si="28"/>
        <v>0557_T1.5_.... Currency and deposits 2/ (Net External Debt )</v>
      </c>
      <c r="B294" s="373" t="s">
        <v>3385</v>
      </c>
      <c r="C294" s="374" t="s">
        <v>2826</v>
      </c>
      <c r="D294" s="318" t="s">
        <v>3952</v>
      </c>
      <c r="E294" s="462">
        <f t="shared" si="24"/>
        <v>0</v>
      </c>
      <c r="F294" s="311" t="s">
        <v>767</v>
      </c>
      <c r="G294" s="8">
        <f t="shared" si="25"/>
        <v>6</v>
      </c>
      <c r="H294" s="628">
        <f>IF(ISNUMBER('STable 1.5'!D18),'STable 1.5'!D18,"")</f>
        <v>0</v>
      </c>
    </row>
    <row r="295" spans="1:8" x14ac:dyDescent="0.2">
      <c r="A295" s="313" t="str">
        <f t="shared" si="28"/>
        <v>0558_T1.5_.... Debt securities (Net External Debt )</v>
      </c>
      <c r="B295" s="373" t="s">
        <v>3386</v>
      </c>
      <c r="C295" s="374" t="s">
        <v>2826</v>
      </c>
      <c r="D295" s="318" t="s">
        <v>3953</v>
      </c>
      <c r="E295" s="462">
        <f t="shared" si="24"/>
        <v>0</v>
      </c>
      <c r="F295" s="311" t="s">
        <v>768</v>
      </c>
      <c r="G295" s="8">
        <f t="shared" si="25"/>
        <v>6</v>
      </c>
      <c r="H295" s="628">
        <f>IF(ISNUMBER('STable 1.5'!D19),'STable 1.5'!D19,"")</f>
        <v>0</v>
      </c>
    </row>
    <row r="296" spans="1:8" x14ac:dyDescent="0.2">
      <c r="A296" s="313" t="str">
        <f t="shared" si="28"/>
        <v>0559_T1.5_.... Loans (Net External Debt )</v>
      </c>
      <c r="B296" s="373" t="s">
        <v>3387</v>
      </c>
      <c r="C296" s="374" t="s">
        <v>2826</v>
      </c>
      <c r="D296" s="318" t="s">
        <v>3954</v>
      </c>
      <c r="E296" s="462">
        <f t="shared" si="24"/>
        <v>0</v>
      </c>
      <c r="F296" s="311" t="s">
        <v>769</v>
      </c>
      <c r="G296" s="8">
        <f t="shared" si="25"/>
        <v>6</v>
      </c>
      <c r="H296" s="628">
        <f>IF(ISNUMBER('STable 1.5'!D20),'STable 1.5'!D20,"")</f>
        <v>0</v>
      </c>
    </row>
    <row r="297" spans="1:8" x14ac:dyDescent="0.2">
      <c r="A297" s="313" t="str">
        <f t="shared" si="28"/>
        <v>0560_T1.5_.... Trade credit and advances (Net External Debt )</v>
      </c>
      <c r="B297" s="373" t="s">
        <v>3388</v>
      </c>
      <c r="C297" s="374" t="s">
        <v>2826</v>
      </c>
      <c r="D297" s="318" t="s">
        <v>3955</v>
      </c>
      <c r="E297" s="462">
        <f t="shared" si="24"/>
        <v>0</v>
      </c>
      <c r="F297" s="311" t="s">
        <v>770</v>
      </c>
      <c r="G297" s="8">
        <f t="shared" si="25"/>
        <v>6</v>
      </c>
      <c r="H297" s="628">
        <f>IF(ISNUMBER('STable 1.5'!D21),'STable 1.5'!D21,"")</f>
        <v>0</v>
      </c>
    </row>
    <row r="298" spans="1:8" x14ac:dyDescent="0.2">
      <c r="A298" s="313" t="str">
        <f t="shared" si="28"/>
        <v>0561_T1.5_.... Other debt instruments 4/ (Net External Debt )</v>
      </c>
      <c r="B298" s="373" t="s">
        <v>3389</v>
      </c>
      <c r="C298" s="374" t="s">
        <v>2826</v>
      </c>
      <c r="D298" s="318" t="s">
        <v>4240</v>
      </c>
      <c r="E298" s="462">
        <f t="shared" si="24"/>
        <v>0</v>
      </c>
      <c r="F298" s="311" t="s">
        <v>771</v>
      </c>
      <c r="G298" s="8">
        <f t="shared" si="25"/>
        <v>6</v>
      </c>
      <c r="H298" s="628">
        <f>IF(ISNUMBER('STable 1.5'!D22),'STable 1.5'!D22,"")</f>
        <v>0</v>
      </c>
    </row>
    <row r="299" spans="1:8" x14ac:dyDescent="0.2">
      <c r="A299" s="313" t="str">
        <f>B299&amp;"_"&amp;C299&amp;"_"&amp;D299</f>
        <v>0562_T1.5_Central Bank (Net External Debt )</v>
      </c>
      <c r="B299" s="373" t="s">
        <v>3390</v>
      </c>
      <c r="C299" s="374" t="s">
        <v>2826</v>
      </c>
      <c r="D299" s="316" t="s">
        <v>3958</v>
      </c>
      <c r="E299" s="462">
        <f t="shared" si="24"/>
        <v>0</v>
      </c>
      <c r="F299" s="311" t="s">
        <v>772</v>
      </c>
      <c r="G299" s="8">
        <f t="shared" si="25"/>
        <v>6</v>
      </c>
      <c r="H299" s="628">
        <f>IF(ISNUMBER('STable 1.5'!D23),'STable 1.5'!D23,"")</f>
        <v>0</v>
      </c>
    </row>
    <row r="300" spans="1:8" x14ac:dyDescent="0.2">
      <c r="A300" s="313" t="str">
        <f>B300&amp;"_"&amp;C300&amp;"_"&amp;".. "&amp;D300</f>
        <v>0563_T1.5_.. Short-term (Net External Debt )</v>
      </c>
      <c r="B300" s="373" t="s">
        <v>3391</v>
      </c>
      <c r="C300" s="374" t="s">
        <v>2826</v>
      </c>
      <c r="D300" s="317" t="s">
        <v>3951</v>
      </c>
      <c r="E300" s="462">
        <f t="shared" si="24"/>
        <v>0</v>
      </c>
      <c r="F300" s="311" t="s">
        <v>773</v>
      </c>
      <c r="G300" s="8">
        <f t="shared" si="25"/>
        <v>6</v>
      </c>
      <c r="H300" s="628">
        <f>IF(ISNUMBER('STable 1.5'!D24),'STable 1.5'!D24,"")</f>
        <v>0</v>
      </c>
    </row>
    <row r="301" spans="1:8" x14ac:dyDescent="0.2">
      <c r="A301" s="313" t="str">
        <f t="shared" ref="A301:A306" si="29">B301&amp;"_"&amp;C301&amp;"_"&amp;".... "&amp;D301</f>
        <v>0564_T1.5_.... Currency and deposits 2/ (Net External Debt )</v>
      </c>
      <c r="B301" s="373" t="s">
        <v>3392</v>
      </c>
      <c r="C301" s="374" t="s">
        <v>2826</v>
      </c>
      <c r="D301" s="318" t="s">
        <v>3952</v>
      </c>
      <c r="E301" s="462">
        <f t="shared" si="24"/>
        <v>0</v>
      </c>
      <c r="F301" s="311" t="s">
        <v>774</v>
      </c>
      <c r="G301" s="8">
        <f t="shared" si="25"/>
        <v>6</v>
      </c>
      <c r="H301" s="628">
        <f>IF(ISNUMBER('STable 1.5'!D25),'STable 1.5'!D25,"")</f>
        <v>0</v>
      </c>
    </row>
    <row r="302" spans="1:8" x14ac:dyDescent="0.2">
      <c r="A302" s="313" t="str">
        <f t="shared" si="29"/>
        <v>0565_T1.5_.... Debt securities (Net External Debt )</v>
      </c>
      <c r="B302" s="373" t="s">
        <v>3393</v>
      </c>
      <c r="C302" s="374" t="s">
        <v>2826</v>
      </c>
      <c r="D302" s="318" t="s">
        <v>3953</v>
      </c>
      <c r="E302" s="462">
        <f t="shared" si="24"/>
        <v>0</v>
      </c>
      <c r="F302" s="311" t="s">
        <v>775</v>
      </c>
      <c r="G302" s="8">
        <f t="shared" si="25"/>
        <v>6</v>
      </c>
      <c r="H302" s="628">
        <f>IF(ISNUMBER('STable 1.5'!D26),'STable 1.5'!D26,"")</f>
        <v>0</v>
      </c>
    </row>
    <row r="303" spans="1:8" x14ac:dyDescent="0.2">
      <c r="A303" s="313" t="str">
        <f t="shared" si="29"/>
        <v>0566_T1.5_.... Loans (Net External Debt )</v>
      </c>
      <c r="B303" s="373" t="s">
        <v>3394</v>
      </c>
      <c r="C303" s="374" t="s">
        <v>2826</v>
      </c>
      <c r="D303" s="318" t="s">
        <v>3954</v>
      </c>
      <c r="E303" s="462">
        <f t="shared" si="24"/>
        <v>0</v>
      </c>
      <c r="F303" s="311" t="s">
        <v>776</v>
      </c>
      <c r="G303" s="8">
        <f t="shared" si="25"/>
        <v>6</v>
      </c>
      <c r="H303" s="628">
        <f>IF(ISNUMBER('STable 1.5'!D27),'STable 1.5'!D27,"")</f>
        <v>0</v>
      </c>
    </row>
    <row r="304" spans="1:8" x14ac:dyDescent="0.2">
      <c r="A304" s="313" t="str">
        <f t="shared" si="29"/>
        <v>0567_T1.5_.... Trade credit and advances (Net External Debt )</v>
      </c>
      <c r="B304" s="373" t="s">
        <v>3395</v>
      </c>
      <c r="C304" s="374" t="s">
        <v>2826</v>
      </c>
      <c r="D304" s="318" t="s">
        <v>3955</v>
      </c>
      <c r="E304" s="462">
        <f t="shared" si="24"/>
        <v>0</v>
      </c>
      <c r="F304" s="311" t="s">
        <v>777</v>
      </c>
      <c r="G304" s="8">
        <f t="shared" si="25"/>
        <v>6</v>
      </c>
      <c r="H304" s="628">
        <f>IF(ISNUMBER('STable 1.5'!D28),'STable 1.5'!D28,"")</f>
        <v>0</v>
      </c>
    </row>
    <row r="305" spans="1:8" x14ac:dyDescent="0.2">
      <c r="A305" s="313" t="str">
        <f t="shared" si="29"/>
        <v>0568_T1.5_.... Unallocated gold accounts included in monetary gold 3/ (Net External Debt )</v>
      </c>
      <c r="B305" s="373" t="s">
        <v>3396</v>
      </c>
      <c r="C305" s="374" t="s">
        <v>2826</v>
      </c>
      <c r="D305" s="318" t="s">
        <v>4238</v>
      </c>
      <c r="E305" s="462">
        <f t="shared" si="24"/>
        <v>0</v>
      </c>
      <c r="F305" s="311" t="s">
        <v>778</v>
      </c>
      <c r="G305" s="8">
        <f t="shared" si="25"/>
        <v>6</v>
      </c>
      <c r="H305" s="628" t="str">
        <f>IF(ISNUMBER('STable 1.5'!D29),'STable 1.5'!D29,"")</f>
        <v/>
      </c>
    </row>
    <row r="306" spans="1:8" x14ac:dyDescent="0.2">
      <c r="A306" s="313" t="str">
        <f t="shared" si="29"/>
        <v>0569_T1.5_.... Other debt instruments 4/ 5/ (Net External Debt )</v>
      </c>
      <c r="B306" s="373" t="s">
        <v>3397</v>
      </c>
      <c r="C306" s="374" t="s">
        <v>2826</v>
      </c>
      <c r="D306" s="318" t="s">
        <v>4239</v>
      </c>
      <c r="E306" s="462">
        <f t="shared" si="24"/>
        <v>0</v>
      </c>
      <c r="F306" s="311" t="s">
        <v>779</v>
      </c>
      <c r="G306" s="8">
        <f t="shared" si="25"/>
        <v>6</v>
      </c>
      <c r="H306" s="628">
        <f>IF(ISNUMBER('STable 1.5'!D30),'STable 1.5'!D30,"")</f>
        <v>0</v>
      </c>
    </row>
    <row r="307" spans="1:8" x14ac:dyDescent="0.2">
      <c r="A307" s="313" t="str">
        <f>B307&amp;"_"&amp;C307&amp;"_"&amp;".. "&amp;D307</f>
        <v>0570_T1.5_.. Long-term (Net External Debt )</v>
      </c>
      <c r="B307" s="373" t="s">
        <v>3398</v>
      </c>
      <c r="C307" s="374" t="s">
        <v>2826</v>
      </c>
      <c r="D307" s="317" t="s">
        <v>3956</v>
      </c>
      <c r="E307" s="462">
        <f t="shared" si="24"/>
        <v>0</v>
      </c>
      <c r="F307" s="311" t="s">
        <v>780</v>
      </c>
      <c r="G307" s="8">
        <f t="shared" si="25"/>
        <v>6</v>
      </c>
      <c r="H307" s="628">
        <f>IF(ISNUMBER('STable 1.5'!D31),'STable 1.5'!D31,"")</f>
        <v>0</v>
      </c>
    </row>
    <row r="308" spans="1:8" x14ac:dyDescent="0.2">
      <c r="A308" s="313" t="str">
        <f t="shared" ref="A308:A313" si="30">B308&amp;"_"&amp;C308&amp;"_"&amp;".... "&amp;D308</f>
        <v>0571_T1.5_.... Special drawing rights (SDRs) (Net External Debt )</v>
      </c>
      <c r="B308" s="373" t="s">
        <v>3399</v>
      </c>
      <c r="C308" s="374" t="s">
        <v>2826</v>
      </c>
      <c r="D308" s="318" t="s">
        <v>3957</v>
      </c>
      <c r="E308" s="462">
        <f t="shared" si="24"/>
        <v>0</v>
      </c>
      <c r="F308" s="311" t="s">
        <v>781</v>
      </c>
      <c r="G308" s="8">
        <f t="shared" si="25"/>
        <v>6</v>
      </c>
      <c r="H308" s="628">
        <f>IF(ISNUMBER('STable 1.5'!D32),'STable 1.5'!D32,"")</f>
        <v>0</v>
      </c>
    </row>
    <row r="309" spans="1:8" x14ac:dyDescent="0.2">
      <c r="A309" s="313" t="str">
        <f t="shared" si="30"/>
        <v>0572_T1.5_.... Currency and deposits 2/ (Net External Debt )</v>
      </c>
      <c r="B309" s="373" t="s">
        <v>3400</v>
      </c>
      <c r="C309" s="374" t="s">
        <v>2826</v>
      </c>
      <c r="D309" s="318" t="s">
        <v>3952</v>
      </c>
      <c r="E309" s="462">
        <f t="shared" si="24"/>
        <v>0</v>
      </c>
      <c r="F309" s="311" t="s">
        <v>782</v>
      </c>
      <c r="G309" s="8">
        <f t="shared" si="25"/>
        <v>6</v>
      </c>
      <c r="H309" s="628">
        <f>IF(ISNUMBER('STable 1.5'!D33),'STable 1.5'!D33,"")</f>
        <v>0</v>
      </c>
    </row>
    <row r="310" spans="1:8" x14ac:dyDescent="0.2">
      <c r="A310" s="313" t="str">
        <f t="shared" si="30"/>
        <v>0573_T1.5_.... Debt securities (Net External Debt )</v>
      </c>
      <c r="B310" s="373" t="s">
        <v>3401</v>
      </c>
      <c r="C310" s="374" t="s">
        <v>2826</v>
      </c>
      <c r="D310" s="318" t="s">
        <v>3953</v>
      </c>
      <c r="E310" s="462">
        <f t="shared" si="24"/>
        <v>0</v>
      </c>
      <c r="F310" s="311" t="s">
        <v>783</v>
      </c>
      <c r="G310" s="8">
        <f t="shared" si="25"/>
        <v>6</v>
      </c>
      <c r="H310" s="628">
        <f>IF(ISNUMBER('STable 1.5'!D34),'STable 1.5'!D34,"")</f>
        <v>0</v>
      </c>
    </row>
    <row r="311" spans="1:8" x14ac:dyDescent="0.2">
      <c r="A311" s="313" t="str">
        <f t="shared" si="30"/>
        <v>0574_T1.5_.... Loans (Net External Debt )</v>
      </c>
      <c r="B311" s="373" t="s">
        <v>3402</v>
      </c>
      <c r="C311" s="374" t="s">
        <v>2826</v>
      </c>
      <c r="D311" s="318" t="s">
        <v>3954</v>
      </c>
      <c r="E311" s="462">
        <f t="shared" si="24"/>
        <v>0</v>
      </c>
      <c r="F311" s="311" t="s">
        <v>784</v>
      </c>
      <c r="G311" s="8">
        <f t="shared" si="25"/>
        <v>6</v>
      </c>
      <c r="H311" s="628">
        <f>IF(ISNUMBER('STable 1.5'!D35),'STable 1.5'!D35,"")</f>
        <v>0</v>
      </c>
    </row>
    <row r="312" spans="1:8" x14ac:dyDescent="0.2">
      <c r="A312" s="313" t="str">
        <f t="shared" si="30"/>
        <v>0575_T1.5_.... Trade credit and advances (Net External Debt )</v>
      </c>
      <c r="B312" s="373" t="s">
        <v>3403</v>
      </c>
      <c r="C312" s="374" t="s">
        <v>2826</v>
      </c>
      <c r="D312" s="318" t="s">
        <v>3955</v>
      </c>
      <c r="E312" s="462">
        <f t="shared" si="24"/>
        <v>0</v>
      </c>
      <c r="F312" s="311" t="s">
        <v>785</v>
      </c>
      <c r="G312" s="8">
        <f t="shared" si="25"/>
        <v>6</v>
      </c>
      <c r="H312" s="628">
        <f>IF(ISNUMBER('STable 1.5'!D36),'STable 1.5'!D36,"")</f>
        <v>0</v>
      </c>
    </row>
    <row r="313" spans="1:8" x14ac:dyDescent="0.2">
      <c r="A313" s="313" t="str">
        <f t="shared" si="30"/>
        <v>0576_T1.5_.... Other debt instruments 4/ (Net External Debt )</v>
      </c>
      <c r="B313" s="373" t="s">
        <v>3404</v>
      </c>
      <c r="C313" s="374" t="s">
        <v>2826</v>
      </c>
      <c r="D313" s="318" t="s">
        <v>4240</v>
      </c>
      <c r="E313" s="462">
        <f t="shared" si="24"/>
        <v>0</v>
      </c>
      <c r="F313" s="311" t="s">
        <v>786</v>
      </c>
      <c r="G313" s="8">
        <f t="shared" si="25"/>
        <v>6</v>
      </c>
      <c r="H313" s="628">
        <f>IF(ISNUMBER('STable 1.5'!D37),'STable 1.5'!D37,"")</f>
        <v>0</v>
      </c>
    </row>
    <row r="314" spans="1:8" x14ac:dyDescent="0.2">
      <c r="A314" s="313" t="str">
        <f>B314&amp;"_"&amp;C314&amp;"_"&amp;D314</f>
        <v>0577_T1.5_Deposit-Taking Corporations, except the Central Bank (Net External Debt )</v>
      </c>
      <c r="B314" s="373" t="s">
        <v>3405</v>
      </c>
      <c r="C314" s="374" t="s">
        <v>2826</v>
      </c>
      <c r="D314" s="316" t="s">
        <v>3959</v>
      </c>
      <c r="E314" s="462">
        <f t="shared" si="24"/>
        <v>0</v>
      </c>
      <c r="F314" s="311" t="s">
        <v>787</v>
      </c>
      <c r="G314" s="8">
        <f t="shared" si="25"/>
        <v>6</v>
      </c>
      <c r="H314" s="628">
        <f>IF(ISNUMBER('STable 1.5'!D38),'STable 1.5'!D38,"")</f>
        <v>0</v>
      </c>
    </row>
    <row r="315" spans="1:8" x14ac:dyDescent="0.2">
      <c r="A315" s="313" t="str">
        <f>B315&amp;"_"&amp;C315&amp;"_"&amp;".. "&amp;D315</f>
        <v>0578_T1.5_.. Short-term (Net External Debt )</v>
      </c>
      <c r="B315" s="373" t="s">
        <v>3406</v>
      </c>
      <c r="C315" s="374" t="s">
        <v>2826</v>
      </c>
      <c r="D315" s="317" t="s">
        <v>3951</v>
      </c>
      <c r="E315" s="462">
        <f t="shared" si="24"/>
        <v>0</v>
      </c>
      <c r="F315" s="311" t="s">
        <v>788</v>
      </c>
      <c r="G315" s="8">
        <f t="shared" si="25"/>
        <v>6</v>
      </c>
      <c r="H315" s="628">
        <f>IF(ISNUMBER('STable 1.5'!D39),'STable 1.5'!D39,"")</f>
        <v>0</v>
      </c>
    </row>
    <row r="316" spans="1:8" x14ac:dyDescent="0.2">
      <c r="A316" s="313" t="str">
        <f>B316&amp;"_"&amp;C316&amp;"_"&amp;".... "&amp;D316</f>
        <v>0579_T1.5_.... Currency and deposits 2/ (Net External Debt )</v>
      </c>
      <c r="B316" s="373" t="s">
        <v>3407</v>
      </c>
      <c r="C316" s="374" t="s">
        <v>2826</v>
      </c>
      <c r="D316" s="318" t="s">
        <v>3952</v>
      </c>
      <c r="E316" s="462">
        <f t="shared" si="24"/>
        <v>0</v>
      </c>
      <c r="F316" s="311" t="s">
        <v>789</v>
      </c>
      <c r="G316" s="8">
        <f t="shared" si="25"/>
        <v>6</v>
      </c>
      <c r="H316" s="628">
        <f>IF(ISNUMBER('STable 1.5'!D40),'STable 1.5'!D40,"")</f>
        <v>0</v>
      </c>
    </row>
    <row r="317" spans="1:8" x14ac:dyDescent="0.2">
      <c r="A317" s="313" t="str">
        <f>B317&amp;"_"&amp;C317&amp;"_"&amp;".... "&amp;D317</f>
        <v>0580_T1.5_.... Debt securities (Net External Debt )</v>
      </c>
      <c r="B317" s="373" t="s">
        <v>3408</v>
      </c>
      <c r="C317" s="374" t="s">
        <v>2826</v>
      </c>
      <c r="D317" s="318" t="s">
        <v>3953</v>
      </c>
      <c r="E317" s="462">
        <f t="shared" si="24"/>
        <v>0</v>
      </c>
      <c r="F317" s="311" t="s">
        <v>790</v>
      </c>
      <c r="G317" s="8">
        <f t="shared" si="25"/>
        <v>6</v>
      </c>
      <c r="H317" s="628">
        <f>IF(ISNUMBER('STable 1.5'!D41),'STable 1.5'!D41,"")</f>
        <v>0</v>
      </c>
    </row>
    <row r="318" spans="1:8" x14ac:dyDescent="0.2">
      <c r="A318" s="313" t="str">
        <f>B318&amp;"_"&amp;C318&amp;"_"&amp;".... "&amp;D318</f>
        <v>0581_T1.5_.... Loans (Net External Debt )</v>
      </c>
      <c r="B318" s="373" t="s">
        <v>3409</v>
      </c>
      <c r="C318" s="374" t="s">
        <v>2826</v>
      </c>
      <c r="D318" s="318" t="s">
        <v>3954</v>
      </c>
      <c r="E318" s="462">
        <f t="shared" si="24"/>
        <v>0</v>
      </c>
      <c r="F318" s="311" t="s">
        <v>791</v>
      </c>
      <c r="G318" s="8">
        <f t="shared" si="25"/>
        <v>6</v>
      </c>
      <c r="H318" s="628">
        <f>IF(ISNUMBER('STable 1.5'!D42),'STable 1.5'!D42,"")</f>
        <v>0</v>
      </c>
    </row>
    <row r="319" spans="1:8" x14ac:dyDescent="0.2">
      <c r="A319" s="313" t="str">
        <f>B319&amp;"_"&amp;C319&amp;"_"&amp;".... "&amp;D319</f>
        <v>0582_T1.5_.... Trade credit and advances (Net External Debt )</v>
      </c>
      <c r="B319" s="373" t="s">
        <v>3410</v>
      </c>
      <c r="C319" s="374" t="s">
        <v>2826</v>
      </c>
      <c r="D319" s="318" t="s">
        <v>3955</v>
      </c>
      <c r="E319" s="462">
        <f t="shared" si="24"/>
        <v>0</v>
      </c>
      <c r="F319" s="311" t="s">
        <v>792</v>
      </c>
      <c r="G319" s="8">
        <f t="shared" si="25"/>
        <v>6</v>
      </c>
      <c r="H319" s="628">
        <f>IF(ISNUMBER('STable 1.5'!D43),'STable 1.5'!D43,"")</f>
        <v>0</v>
      </c>
    </row>
    <row r="320" spans="1:8" x14ac:dyDescent="0.2">
      <c r="A320" s="313" t="str">
        <f>B320&amp;"_"&amp;C320&amp;"_"&amp;".... "&amp;D320</f>
        <v>0583_T1.5_.... Other debt instruments 4/ 5/ (Net External Debt )</v>
      </c>
      <c r="B320" s="373" t="s">
        <v>3411</v>
      </c>
      <c r="C320" s="374" t="s">
        <v>2826</v>
      </c>
      <c r="D320" s="318" t="s">
        <v>4239</v>
      </c>
      <c r="E320" s="462">
        <f t="shared" si="24"/>
        <v>0</v>
      </c>
      <c r="F320" s="311" t="s">
        <v>793</v>
      </c>
      <c r="G320" s="8">
        <f t="shared" si="25"/>
        <v>6</v>
      </c>
      <c r="H320" s="628">
        <f>IF(ISNUMBER('STable 1.5'!D44),'STable 1.5'!D44,"")</f>
        <v>0</v>
      </c>
    </row>
    <row r="321" spans="1:8" x14ac:dyDescent="0.2">
      <c r="A321" s="313" t="str">
        <f>B321&amp;"_"&amp;C321&amp;"_"&amp;".. "&amp;D321</f>
        <v>0584_T1.5_.. Long-term (Net External Debt )</v>
      </c>
      <c r="B321" s="373" t="s">
        <v>3412</v>
      </c>
      <c r="C321" s="374" t="s">
        <v>2826</v>
      </c>
      <c r="D321" s="317" t="s">
        <v>3956</v>
      </c>
      <c r="E321" s="462">
        <f t="shared" si="24"/>
        <v>0</v>
      </c>
      <c r="F321" s="311" t="s">
        <v>794</v>
      </c>
      <c r="G321" s="8">
        <f t="shared" si="25"/>
        <v>6</v>
      </c>
      <c r="H321" s="628">
        <f>IF(ISNUMBER('STable 1.5'!D45),'STable 1.5'!D45,"")</f>
        <v>0</v>
      </c>
    </row>
    <row r="322" spans="1:8" x14ac:dyDescent="0.2">
      <c r="A322" s="313" t="str">
        <f>B322&amp;"_"&amp;C322&amp;"_"&amp;".... "&amp;D322</f>
        <v>0585_T1.5_.... Currency and deposits 2/ (Net External Debt )</v>
      </c>
      <c r="B322" s="373" t="s">
        <v>3413</v>
      </c>
      <c r="C322" s="374" t="s">
        <v>2826</v>
      </c>
      <c r="D322" s="318" t="s">
        <v>3952</v>
      </c>
      <c r="E322" s="462">
        <f t="shared" si="24"/>
        <v>0</v>
      </c>
      <c r="F322" s="311" t="s">
        <v>795</v>
      </c>
      <c r="G322" s="8">
        <f t="shared" si="25"/>
        <v>6</v>
      </c>
      <c r="H322" s="628">
        <f>IF(ISNUMBER('STable 1.5'!D46),'STable 1.5'!D46,"")</f>
        <v>0</v>
      </c>
    </row>
    <row r="323" spans="1:8" x14ac:dyDescent="0.2">
      <c r="A323" s="313" t="str">
        <f>B323&amp;"_"&amp;C323&amp;"_"&amp;".... "&amp;D323</f>
        <v>0586_T1.5_.... Debt securities (Net External Debt )</v>
      </c>
      <c r="B323" s="373" t="s">
        <v>3414</v>
      </c>
      <c r="C323" s="374" t="s">
        <v>2826</v>
      </c>
      <c r="D323" s="318" t="s">
        <v>3953</v>
      </c>
      <c r="E323" s="462">
        <f t="shared" si="24"/>
        <v>0</v>
      </c>
      <c r="F323" s="311" t="s">
        <v>796</v>
      </c>
      <c r="G323" s="8">
        <f t="shared" si="25"/>
        <v>6</v>
      </c>
      <c r="H323" s="628">
        <f>IF(ISNUMBER('STable 1.5'!D47),'STable 1.5'!D47,"")</f>
        <v>0</v>
      </c>
    </row>
    <row r="324" spans="1:8" x14ac:dyDescent="0.2">
      <c r="A324" s="313" t="str">
        <f>B324&amp;"_"&amp;C324&amp;"_"&amp;".... "&amp;D324</f>
        <v>0587_T1.5_.... Loans (Net External Debt )</v>
      </c>
      <c r="B324" s="373" t="s">
        <v>3415</v>
      </c>
      <c r="C324" s="374" t="s">
        <v>2826</v>
      </c>
      <c r="D324" s="318" t="s">
        <v>3954</v>
      </c>
      <c r="E324" s="462">
        <f t="shared" si="24"/>
        <v>0</v>
      </c>
      <c r="F324" s="311" t="s">
        <v>797</v>
      </c>
      <c r="G324" s="8">
        <f t="shared" si="25"/>
        <v>6</v>
      </c>
      <c r="H324" s="628">
        <f>IF(ISNUMBER('STable 1.5'!D48),'STable 1.5'!D48,"")</f>
        <v>0</v>
      </c>
    </row>
    <row r="325" spans="1:8" x14ac:dyDescent="0.2">
      <c r="A325" s="313" t="str">
        <f>B325&amp;"_"&amp;C325&amp;"_"&amp;".... "&amp;D325</f>
        <v>0588_T1.5_.... Trade credit and advances (Net External Debt )</v>
      </c>
      <c r="B325" s="373" t="s">
        <v>3416</v>
      </c>
      <c r="C325" s="374" t="s">
        <v>2826</v>
      </c>
      <c r="D325" s="318" t="s">
        <v>3955</v>
      </c>
      <c r="E325" s="462">
        <f t="shared" ref="E325:E388" si="31">E324</f>
        <v>0</v>
      </c>
      <c r="F325" s="311" t="s">
        <v>798</v>
      </c>
      <c r="G325" s="8">
        <f t="shared" ref="G325:G388" si="32">G324</f>
        <v>6</v>
      </c>
      <c r="H325" s="628">
        <f>IF(ISNUMBER('STable 1.5'!D49),'STable 1.5'!D49,"")</f>
        <v>0</v>
      </c>
    </row>
    <row r="326" spans="1:8" x14ac:dyDescent="0.2">
      <c r="A326" s="313" t="str">
        <f>B326&amp;"_"&amp;C326&amp;"_"&amp;".... "&amp;D326</f>
        <v>0589_T1.5_.... Other debt instruments 4/ (Net External Debt )</v>
      </c>
      <c r="B326" s="373" t="s">
        <v>3417</v>
      </c>
      <c r="C326" s="374" t="s">
        <v>2826</v>
      </c>
      <c r="D326" s="318" t="s">
        <v>4240</v>
      </c>
      <c r="E326" s="462">
        <f t="shared" si="31"/>
        <v>0</v>
      </c>
      <c r="F326" s="311" t="s">
        <v>799</v>
      </c>
      <c r="G326" s="8">
        <f t="shared" si="32"/>
        <v>6</v>
      </c>
      <c r="H326" s="628">
        <f>IF(ISNUMBER('STable 1.5'!D50),'STable 1.5'!D50,"")</f>
        <v>0</v>
      </c>
    </row>
    <row r="327" spans="1:8" x14ac:dyDescent="0.2">
      <c r="A327" s="313" t="str">
        <f>B327&amp;"_"&amp;C327&amp;"_"&amp;D327</f>
        <v>0590_T1.5_Other Sectors (Net External Debt )</v>
      </c>
      <c r="B327" s="373" t="s">
        <v>3418</v>
      </c>
      <c r="C327" s="374" t="s">
        <v>2826</v>
      </c>
      <c r="D327" s="316" t="s">
        <v>3960</v>
      </c>
      <c r="E327" s="462">
        <f t="shared" si="31"/>
        <v>0</v>
      </c>
      <c r="F327" s="311" t="s">
        <v>800</v>
      </c>
      <c r="G327" s="8">
        <f t="shared" si="32"/>
        <v>6</v>
      </c>
      <c r="H327" s="628">
        <f>IF(ISNUMBER('STable 1.5'!D51),'STable 1.5'!D51,"")</f>
        <v>0</v>
      </c>
    </row>
    <row r="328" spans="1:8" x14ac:dyDescent="0.2">
      <c r="A328" s="313" t="str">
        <f>B328&amp;"_"&amp;C328&amp;"_"&amp;".. "&amp;D328</f>
        <v>0591_T1.5_.. Short-term (Net External Debt )</v>
      </c>
      <c r="B328" s="373" t="s">
        <v>3419</v>
      </c>
      <c r="C328" s="374" t="s">
        <v>2826</v>
      </c>
      <c r="D328" s="317" t="s">
        <v>3951</v>
      </c>
      <c r="E328" s="462">
        <f t="shared" si="31"/>
        <v>0</v>
      </c>
      <c r="F328" s="311" t="s">
        <v>801</v>
      </c>
      <c r="G328" s="8">
        <f t="shared" si="32"/>
        <v>6</v>
      </c>
      <c r="H328" s="628">
        <f>IF(ISNUMBER('STable 1.5'!D52),'STable 1.5'!D52,"")</f>
        <v>0</v>
      </c>
    </row>
    <row r="329" spans="1:8" x14ac:dyDescent="0.2">
      <c r="A329" s="313" t="str">
        <f>B329&amp;"_"&amp;C329&amp;"_"&amp;".... "&amp;D329</f>
        <v>0592_T1.5_.... Currency and deposits 2/ (Net External Debt )</v>
      </c>
      <c r="B329" s="373" t="s">
        <v>3420</v>
      </c>
      <c r="C329" s="374" t="s">
        <v>2826</v>
      </c>
      <c r="D329" s="318" t="s">
        <v>3952</v>
      </c>
      <c r="E329" s="462">
        <f t="shared" si="31"/>
        <v>0</v>
      </c>
      <c r="F329" s="311" t="s">
        <v>802</v>
      </c>
      <c r="G329" s="8">
        <f t="shared" si="32"/>
        <v>6</v>
      </c>
      <c r="H329" s="628">
        <f>IF(ISNUMBER('STable 1.5'!D53),'STable 1.5'!D53,"")</f>
        <v>0</v>
      </c>
    </row>
    <row r="330" spans="1:8" x14ac:dyDescent="0.2">
      <c r="A330" s="313" t="str">
        <f>B330&amp;"_"&amp;C330&amp;"_"&amp;".... "&amp;D330</f>
        <v>0593_T1.5_.... Debt securities (Net External Debt )</v>
      </c>
      <c r="B330" s="373" t="s">
        <v>3421</v>
      </c>
      <c r="C330" s="374" t="s">
        <v>2826</v>
      </c>
      <c r="D330" s="318" t="s">
        <v>3953</v>
      </c>
      <c r="E330" s="462">
        <f t="shared" si="31"/>
        <v>0</v>
      </c>
      <c r="F330" s="311" t="s">
        <v>803</v>
      </c>
      <c r="G330" s="8">
        <f t="shared" si="32"/>
        <v>6</v>
      </c>
      <c r="H330" s="628">
        <f>IF(ISNUMBER('STable 1.5'!D54),'STable 1.5'!D54,"")</f>
        <v>0</v>
      </c>
    </row>
    <row r="331" spans="1:8" x14ac:dyDescent="0.2">
      <c r="A331" s="313" t="str">
        <f>B331&amp;"_"&amp;C331&amp;"_"&amp;".... "&amp;D331</f>
        <v>0594_T1.5_.... Loans (Net External Debt )</v>
      </c>
      <c r="B331" s="373" t="s">
        <v>3422</v>
      </c>
      <c r="C331" s="374" t="s">
        <v>2826</v>
      </c>
      <c r="D331" s="318" t="s">
        <v>3954</v>
      </c>
      <c r="E331" s="462">
        <f t="shared" si="31"/>
        <v>0</v>
      </c>
      <c r="F331" s="311" t="s">
        <v>804</v>
      </c>
      <c r="G331" s="8">
        <f t="shared" si="32"/>
        <v>6</v>
      </c>
      <c r="H331" s="628">
        <f>IF(ISNUMBER('STable 1.5'!D55),'STable 1.5'!D55,"")</f>
        <v>0</v>
      </c>
    </row>
    <row r="332" spans="1:8" x14ac:dyDescent="0.2">
      <c r="A332" s="313" t="str">
        <f>B332&amp;"_"&amp;C332&amp;"_"&amp;".... "&amp;D332</f>
        <v>0595_T1.5_.... Trade credit and advances (Net External Debt )</v>
      </c>
      <c r="B332" s="373" t="s">
        <v>3423</v>
      </c>
      <c r="C332" s="374" t="s">
        <v>2826</v>
      </c>
      <c r="D332" s="318" t="s">
        <v>3955</v>
      </c>
      <c r="E332" s="462">
        <f t="shared" si="31"/>
        <v>0</v>
      </c>
      <c r="F332" s="311" t="s">
        <v>805</v>
      </c>
      <c r="G332" s="8">
        <f t="shared" si="32"/>
        <v>6</v>
      </c>
      <c r="H332" s="628">
        <f>IF(ISNUMBER('STable 1.5'!D56),'STable 1.5'!D56,"")</f>
        <v>0</v>
      </c>
    </row>
    <row r="333" spans="1:8" x14ac:dyDescent="0.2">
      <c r="A333" s="313" t="str">
        <f>B333&amp;"_"&amp;C333&amp;"_"&amp;".... "&amp;D333</f>
        <v>0596_T1.5_.... Other debt instruments 4/ 5/ (Net External Debt )</v>
      </c>
      <c r="B333" s="373" t="s">
        <v>3424</v>
      </c>
      <c r="C333" s="374" t="s">
        <v>2826</v>
      </c>
      <c r="D333" s="318" t="s">
        <v>4239</v>
      </c>
      <c r="E333" s="462">
        <f t="shared" si="31"/>
        <v>0</v>
      </c>
      <c r="F333" s="311" t="s">
        <v>806</v>
      </c>
      <c r="G333" s="8">
        <f t="shared" si="32"/>
        <v>6</v>
      </c>
      <c r="H333" s="628">
        <f>IF(ISNUMBER('STable 1.5'!D57),'STable 1.5'!D57,"")</f>
        <v>0</v>
      </c>
    </row>
    <row r="334" spans="1:8" x14ac:dyDescent="0.2">
      <c r="A334" s="313" t="str">
        <f>B334&amp;"_"&amp;C334&amp;"_"&amp;".. "&amp;D334</f>
        <v>0597_T1.5_.. Long-term (Net External Debt )</v>
      </c>
      <c r="B334" s="373" t="s">
        <v>3425</v>
      </c>
      <c r="C334" s="374" t="s">
        <v>2826</v>
      </c>
      <c r="D334" s="317" t="s">
        <v>3956</v>
      </c>
      <c r="E334" s="462">
        <f t="shared" si="31"/>
        <v>0</v>
      </c>
      <c r="F334" s="311" t="s">
        <v>807</v>
      </c>
      <c r="G334" s="8">
        <f t="shared" si="32"/>
        <v>6</v>
      </c>
      <c r="H334" s="628">
        <f>IF(ISNUMBER('STable 1.5'!D58),'STable 1.5'!D58,"")</f>
        <v>0</v>
      </c>
    </row>
    <row r="335" spans="1:8" x14ac:dyDescent="0.2">
      <c r="A335" s="313" t="str">
        <f>B335&amp;"_"&amp;C335&amp;"_"&amp;".... "&amp;D335</f>
        <v>0598_T1.5_.... Currency and deposits 2/ (Net External Debt )</v>
      </c>
      <c r="B335" s="373" t="s">
        <v>3426</v>
      </c>
      <c r="C335" s="374" t="s">
        <v>2826</v>
      </c>
      <c r="D335" s="318" t="s">
        <v>3952</v>
      </c>
      <c r="E335" s="462">
        <f t="shared" si="31"/>
        <v>0</v>
      </c>
      <c r="F335" s="311" t="s">
        <v>808</v>
      </c>
      <c r="G335" s="8">
        <f t="shared" si="32"/>
        <v>6</v>
      </c>
      <c r="H335" s="628">
        <f>IF(ISNUMBER('STable 1.5'!D59),'STable 1.5'!D59,"")</f>
        <v>0</v>
      </c>
    </row>
    <row r="336" spans="1:8" x14ac:dyDescent="0.2">
      <c r="A336" s="313" t="str">
        <f>B336&amp;"_"&amp;C336&amp;"_"&amp;".... "&amp;D336</f>
        <v>0599_T1.5_.... Debt securities (Net External Debt )</v>
      </c>
      <c r="B336" s="373" t="s">
        <v>3427</v>
      </c>
      <c r="C336" s="374" t="s">
        <v>2826</v>
      </c>
      <c r="D336" s="318" t="s">
        <v>3953</v>
      </c>
      <c r="E336" s="462">
        <f t="shared" si="31"/>
        <v>0</v>
      </c>
      <c r="F336" s="311" t="s">
        <v>809</v>
      </c>
      <c r="G336" s="8">
        <f t="shared" si="32"/>
        <v>6</v>
      </c>
      <c r="H336" s="628">
        <f>IF(ISNUMBER('STable 1.5'!D60),'STable 1.5'!D60,"")</f>
        <v>0</v>
      </c>
    </row>
    <row r="337" spans="1:17" x14ac:dyDescent="0.2">
      <c r="A337" s="313" t="str">
        <f>B337&amp;"_"&amp;C337&amp;"_"&amp;".... "&amp;D337</f>
        <v>0600_T1.5_.... Loans (Net External Debt )</v>
      </c>
      <c r="B337" s="373" t="s">
        <v>3428</v>
      </c>
      <c r="C337" s="374" t="s">
        <v>2826</v>
      </c>
      <c r="D337" s="318" t="s">
        <v>3954</v>
      </c>
      <c r="E337" s="462">
        <f t="shared" si="31"/>
        <v>0</v>
      </c>
      <c r="F337" s="311" t="s">
        <v>810</v>
      </c>
      <c r="G337" s="8">
        <f t="shared" si="32"/>
        <v>6</v>
      </c>
      <c r="H337" s="628">
        <f>IF(ISNUMBER('STable 1.5'!D61),'STable 1.5'!D61,"")</f>
        <v>0</v>
      </c>
    </row>
    <row r="338" spans="1:17" x14ac:dyDescent="0.2">
      <c r="A338" s="313" t="str">
        <f>B338&amp;"_"&amp;C338&amp;"_"&amp;".... "&amp;D338</f>
        <v>0601_T1.5_.... Trade credit and advances (Net External Debt )</v>
      </c>
      <c r="B338" s="373" t="s">
        <v>3429</v>
      </c>
      <c r="C338" s="374" t="s">
        <v>2826</v>
      </c>
      <c r="D338" s="318" t="s">
        <v>3955</v>
      </c>
      <c r="E338" s="462">
        <f t="shared" si="31"/>
        <v>0</v>
      </c>
      <c r="F338" s="311" t="s">
        <v>811</v>
      </c>
      <c r="G338" s="8">
        <f t="shared" si="32"/>
        <v>6</v>
      </c>
      <c r="H338" s="628">
        <f>IF(ISNUMBER('STable 1.5'!D62),'STable 1.5'!D62,"")</f>
        <v>0</v>
      </c>
    </row>
    <row r="339" spans="1:17" x14ac:dyDescent="0.2">
      <c r="A339" s="313" t="str">
        <f>B339&amp;"_"&amp;C339&amp;"_"&amp;".... "&amp;D339</f>
        <v>0602_T1.5_.... Other debt instruments 4/ (Net External Debt )</v>
      </c>
      <c r="B339" s="373" t="s">
        <v>3430</v>
      </c>
      <c r="C339" s="374" t="s">
        <v>2826</v>
      </c>
      <c r="D339" s="318" t="s">
        <v>4240</v>
      </c>
      <c r="E339" s="462">
        <f t="shared" si="31"/>
        <v>0</v>
      </c>
      <c r="F339" s="311" t="s">
        <v>812</v>
      </c>
      <c r="G339" s="8">
        <f t="shared" si="32"/>
        <v>6</v>
      </c>
      <c r="H339" s="628">
        <f>IF(ISNUMBER('STable 1.5'!D63),'STable 1.5'!D63,"")</f>
        <v>0</v>
      </c>
    </row>
    <row r="340" spans="1:17" x14ac:dyDescent="0.2">
      <c r="A340" s="313" t="str">
        <f>B340&amp;"_"&amp;C340&amp;"_"&amp;D340</f>
        <v>0603_T1.5_Direct Investment: Intercompany Lending (Net External Debt )</v>
      </c>
      <c r="B340" s="373" t="s">
        <v>3431</v>
      </c>
      <c r="C340" s="374" t="s">
        <v>2826</v>
      </c>
      <c r="D340" s="319" t="s">
        <v>3961</v>
      </c>
      <c r="E340" s="462">
        <f t="shared" si="31"/>
        <v>0</v>
      </c>
      <c r="F340" s="311" t="s">
        <v>813</v>
      </c>
      <c r="G340" s="8">
        <f t="shared" si="32"/>
        <v>6</v>
      </c>
      <c r="H340" s="628">
        <f>IF(ISNUMBER('STable 1.5'!D64),'STable 1.5'!D64,"")</f>
        <v>0</v>
      </c>
    </row>
    <row r="341" spans="1:17" x14ac:dyDescent="0.2">
      <c r="A341" s="313" t="str">
        <f t="shared" ref="A341:A343" si="33">B341&amp;"_"&amp;C341&amp;"_"&amp;".. "&amp;D341</f>
        <v>0604_T1.5_.. Debt of direct investment enterprises to direct investors  (Net External Debt )</v>
      </c>
      <c r="B341" s="373" t="s">
        <v>3432</v>
      </c>
      <c r="C341" s="374" t="s">
        <v>2826</v>
      </c>
      <c r="D341" s="320" t="s">
        <v>3962</v>
      </c>
      <c r="E341" s="462">
        <f t="shared" si="31"/>
        <v>0</v>
      </c>
      <c r="F341" s="311" t="s">
        <v>814</v>
      </c>
      <c r="G341" s="8">
        <f t="shared" si="32"/>
        <v>6</v>
      </c>
      <c r="H341" s="628">
        <f>IF(ISNUMBER('STable 1.5'!D65),'STable 1.5'!D65,"")</f>
        <v>0</v>
      </c>
    </row>
    <row r="342" spans="1:17" x14ac:dyDescent="0.2">
      <c r="A342" s="313" t="str">
        <f t="shared" si="33"/>
        <v>0605_T1.5_.. Debt of direct investors to direct investment enterprises  (Net External Debt )</v>
      </c>
      <c r="B342" s="373" t="s">
        <v>3433</v>
      </c>
      <c r="C342" s="374" t="s">
        <v>2826</v>
      </c>
      <c r="D342" s="320" t="s">
        <v>3963</v>
      </c>
      <c r="E342" s="462">
        <f t="shared" si="31"/>
        <v>0</v>
      </c>
      <c r="F342" s="311" t="s">
        <v>815</v>
      </c>
      <c r="G342" s="8">
        <f t="shared" si="32"/>
        <v>6</v>
      </c>
      <c r="H342" s="628">
        <f>IF(ISNUMBER('STable 1.5'!D66),'STable 1.5'!D66,"")</f>
        <v>0</v>
      </c>
    </row>
    <row r="343" spans="1:17" x14ac:dyDescent="0.2">
      <c r="A343" s="313" t="str">
        <f t="shared" si="33"/>
        <v>0606_T1.5_.. Debt between fellow enterprises (Net External Debt )</v>
      </c>
      <c r="B343" s="373" t="s">
        <v>3434</v>
      </c>
      <c r="C343" s="374" t="s">
        <v>2826</v>
      </c>
      <c r="D343" s="320" t="s">
        <v>3964</v>
      </c>
      <c r="E343" s="462">
        <f t="shared" si="31"/>
        <v>0</v>
      </c>
      <c r="F343" s="311" t="s">
        <v>816</v>
      </c>
      <c r="G343" s="8">
        <f t="shared" si="32"/>
        <v>6</v>
      </c>
      <c r="H343" s="628">
        <f>IF(ISNUMBER('STable 1.5'!D67),'STable 1.5'!D67,"")</f>
        <v>0</v>
      </c>
    </row>
    <row r="344" spans="1:17" x14ac:dyDescent="0.2">
      <c r="A344" s="529" t="str">
        <f>B344&amp;"_"&amp;C344&amp;"_"&amp;D344</f>
        <v>0607_T1.5_Total (Net External Debt )</v>
      </c>
      <c r="B344" s="530" t="s">
        <v>3435</v>
      </c>
      <c r="C344" s="531" t="s">
        <v>2826</v>
      </c>
      <c r="D344" s="532" t="s">
        <v>3965</v>
      </c>
      <c r="E344" s="462">
        <f t="shared" si="31"/>
        <v>0</v>
      </c>
      <c r="F344" s="330" t="s">
        <v>817</v>
      </c>
      <c r="G344" s="8">
        <f t="shared" si="32"/>
        <v>6</v>
      </c>
      <c r="H344" s="628">
        <f>IF(ISNUMBER('STable 1.5'!D68),'STable 1.5'!D68,"")</f>
        <v>0</v>
      </c>
    </row>
    <row r="345" spans="1:17" x14ac:dyDescent="0.2">
      <c r="A345" s="359" t="str">
        <f>B345&amp;"_"&amp;C345&amp;"_"&amp;D345</f>
        <v>0608_T1.6_General Government (Positon at beginning of period)</v>
      </c>
      <c r="B345" s="375" t="s">
        <v>3436</v>
      </c>
      <c r="C345" s="376" t="s">
        <v>2827</v>
      </c>
      <c r="D345" s="325" t="s">
        <v>3966</v>
      </c>
      <c r="E345" s="462">
        <f t="shared" si="31"/>
        <v>0</v>
      </c>
      <c r="F345" s="311" t="s">
        <v>818</v>
      </c>
      <c r="G345" s="8">
        <f t="shared" si="32"/>
        <v>6</v>
      </c>
      <c r="H345" s="628">
        <f>IF(ISNUMBER('STable 1.6'!B7),'STable 1.6'!B7,"")</f>
        <v>0</v>
      </c>
      <c r="N345" s="14"/>
      <c r="O345" s="14"/>
      <c r="P345" s="14"/>
      <c r="Q345" s="14"/>
    </row>
    <row r="346" spans="1:17" x14ac:dyDescent="0.2">
      <c r="A346" s="359" t="str">
        <f>B346&amp;"_"&amp;C346&amp;"_"&amp;".. "&amp;D346</f>
        <v>0609_T1.6_.. Short-term (Positon at beginning of period)</v>
      </c>
      <c r="B346" s="375" t="s">
        <v>3437</v>
      </c>
      <c r="C346" s="376" t="s">
        <v>2827</v>
      </c>
      <c r="D346" s="324" t="s">
        <v>3967</v>
      </c>
      <c r="E346" s="462">
        <f t="shared" si="31"/>
        <v>0</v>
      </c>
      <c r="F346" s="311" t="s">
        <v>819</v>
      </c>
      <c r="G346" s="8">
        <f t="shared" si="32"/>
        <v>6</v>
      </c>
      <c r="H346" s="628">
        <f>IF(ISNUMBER('STable 1.6'!B8),'STable 1.6'!B8,"")</f>
        <v>0</v>
      </c>
      <c r="N346" s="14"/>
      <c r="O346" s="14"/>
      <c r="P346" s="14"/>
      <c r="Q346" s="14"/>
    </row>
    <row r="347" spans="1:17" x14ac:dyDescent="0.2">
      <c r="A347" s="359" t="str">
        <f>B347&amp;"_"&amp;C347&amp;"_"&amp;".... "&amp;D347</f>
        <v>0610_T1.6_.... Currency and deposits 2/ (Positon at beginning of period)</v>
      </c>
      <c r="B347" s="375" t="s">
        <v>3438</v>
      </c>
      <c r="C347" s="376" t="s">
        <v>2827</v>
      </c>
      <c r="D347" s="323" t="s">
        <v>3968</v>
      </c>
      <c r="E347" s="462">
        <f t="shared" si="31"/>
        <v>0</v>
      </c>
      <c r="F347" s="311" t="s">
        <v>820</v>
      </c>
      <c r="G347" s="8">
        <f t="shared" si="32"/>
        <v>6</v>
      </c>
      <c r="H347" s="628">
        <f>IF(ISNUMBER('STable 1.6'!B9),'STable 1.6'!B9,"")</f>
        <v>0</v>
      </c>
      <c r="N347" s="14"/>
      <c r="O347" s="14"/>
      <c r="P347" s="14"/>
      <c r="Q347" s="14"/>
    </row>
    <row r="348" spans="1:17" x14ac:dyDescent="0.2">
      <c r="A348" s="359" t="str">
        <f>B348&amp;"_"&amp;C348&amp;"_"&amp;".... "&amp;D348</f>
        <v>0611_T1.6_.... Debt securities (Positon at beginning of period)</v>
      </c>
      <c r="B348" s="375" t="s">
        <v>3439</v>
      </c>
      <c r="C348" s="376" t="s">
        <v>2827</v>
      </c>
      <c r="D348" s="323" t="s">
        <v>3969</v>
      </c>
      <c r="E348" s="462">
        <f t="shared" si="31"/>
        <v>0</v>
      </c>
      <c r="F348" s="311" t="s">
        <v>821</v>
      </c>
      <c r="G348" s="8">
        <f t="shared" si="32"/>
        <v>6</v>
      </c>
      <c r="H348" s="628">
        <f>IF(ISNUMBER('STable 1.6'!B10),'STable 1.6'!B10,"")</f>
        <v>0</v>
      </c>
      <c r="N348" s="14"/>
      <c r="O348" s="14"/>
      <c r="P348" s="14"/>
      <c r="Q348" s="14"/>
    </row>
    <row r="349" spans="1:17" x14ac:dyDescent="0.2">
      <c r="A349" s="359" t="str">
        <f>B349&amp;"_"&amp;C349&amp;"_"&amp;".... "&amp;D349</f>
        <v>0612_T1.6_.... Loans (Positon at beginning of period)</v>
      </c>
      <c r="B349" s="375" t="s">
        <v>3440</v>
      </c>
      <c r="C349" s="376" t="s">
        <v>2827</v>
      </c>
      <c r="D349" s="323" t="s">
        <v>3970</v>
      </c>
      <c r="E349" s="462">
        <f t="shared" si="31"/>
        <v>0</v>
      </c>
      <c r="F349" s="311" t="s">
        <v>822</v>
      </c>
      <c r="G349" s="8">
        <f t="shared" si="32"/>
        <v>6</v>
      </c>
      <c r="H349" s="628">
        <f>IF(ISNUMBER('STable 1.6'!B11),'STable 1.6'!B11,"")</f>
        <v>0</v>
      </c>
      <c r="N349" s="14"/>
      <c r="O349" s="14"/>
      <c r="P349" s="14"/>
      <c r="Q349" s="14"/>
    </row>
    <row r="350" spans="1:17" x14ac:dyDescent="0.2">
      <c r="A350" s="359" t="str">
        <f>B350&amp;"_"&amp;C350&amp;"_"&amp;".... "&amp;D350</f>
        <v>0613_T1.6_.... Trade credit and advances (Positon at beginning of period)</v>
      </c>
      <c r="B350" s="375" t="s">
        <v>3441</v>
      </c>
      <c r="C350" s="376" t="s">
        <v>2827</v>
      </c>
      <c r="D350" s="323" t="s">
        <v>3971</v>
      </c>
      <c r="E350" s="462">
        <f t="shared" si="31"/>
        <v>0</v>
      </c>
      <c r="F350" s="311" t="s">
        <v>823</v>
      </c>
      <c r="G350" s="8">
        <f t="shared" si="32"/>
        <v>6</v>
      </c>
      <c r="H350" s="628">
        <f>IF(ISNUMBER('STable 1.6'!B12),'STable 1.6'!B12,"")</f>
        <v>0</v>
      </c>
      <c r="N350" s="14"/>
      <c r="O350" s="14"/>
      <c r="P350" s="14"/>
      <c r="Q350" s="14"/>
    </row>
    <row r="351" spans="1:17" x14ac:dyDescent="0.2">
      <c r="A351" s="359" t="str">
        <f>B351&amp;"_"&amp;C351&amp;"_"&amp;".... "&amp;D351</f>
        <v>0614_T1.6_.... Other debt liabilities 3/ 4/ (Positon at beginning of period)</v>
      </c>
      <c r="B351" s="375" t="s">
        <v>3442</v>
      </c>
      <c r="C351" s="376" t="s">
        <v>2827</v>
      </c>
      <c r="D351" s="323" t="s">
        <v>3972</v>
      </c>
      <c r="E351" s="462">
        <f t="shared" si="31"/>
        <v>0</v>
      </c>
      <c r="F351" s="311" t="s">
        <v>824</v>
      </c>
      <c r="G351" s="8">
        <f t="shared" si="32"/>
        <v>6</v>
      </c>
      <c r="H351" s="628">
        <f>IF(ISNUMBER('STable 1.6'!B13),'STable 1.6'!B13,"")</f>
        <v>0</v>
      </c>
      <c r="N351" s="14"/>
      <c r="O351" s="14"/>
      <c r="P351" s="14"/>
      <c r="Q351" s="14"/>
    </row>
    <row r="352" spans="1:17" x14ac:dyDescent="0.2">
      <c r="A352" s="359" t="str">
        <f>B352&amp;"_"&amp;C352&amp;"_"&amp;D352</f>
        <v>0615_T1.6_Long-term (Positon at beginning of period)</v>
      </c>
      <c r="B352" s="375" t="s">
        <v>3443</v>
      </c>
      <c r="C352" s="376" t="s">
        <v>2827</v>
      </c>
      <c r="D352" s="324" t="s">
        <v>3973</v>
      </c>
      <c r="E352" s="462">
        <f t="shared" si="31"/>
        <v>0</v>
      </c>
      <c r="F352" s="311" t="s">
        <v>825</v>
      </c>
      <c r="G352" s="8">
        <f t="shared" si="32"/>
        <v>6</v>
      </c>
      <c r="H352" s="628">
        <f>IF(ISNUMBER('STable 1.6'!B14),'STable 1.6'!B14,"")</f>
        <v>0</v>
      </c>
      <c r="N352" s="14"/>
      <c r="O352" s="14"/>
      <c r="P352" s="14"/>
      <c r="Q352" s="14"/>
    </row>
    <row r="353" spans="1:17" x14ac:dyDescent="0.2">
      <c r="A353" s="359" t="str">
        <f t="shared" ref="A353:A358" si="34">B353&amp;"_"&amp;C353&amp;"_"&amp;".... "&amp;D353</f>
        <v>0616_T1.6_.... Special drawing rights (allocations)  (Positon at beginning of period)</v>
      </c>
      <c r="B353" s="375" t="s">
        <v>3444</v>
      </c>
      <c r="C353" s="376" t="s">
        <v>2827</v>
      </c>
      <c r="D353" s="323" t="s">
        <v>3974</v>
      </c>
      <c r="E353" s="462">
        <f t="shared" si="31"/>
        <v>0</v>
      </c>
      <c r="F353" s="311" t="s">
        <v>826</v>
      </c>
      <c r="G353" s="8">
        <f t="shared" si="32"/>
        <v>6</v>
      </c>
      <c r="H353" s="628">
        <f>IF(ISNUMBER('STable 1.6'!B15),'STable 1.6'!B15,"")</f>
        <v>0</v>
      </c>
      <c r="N353" s="14"/>
      <c r="O353" s="14"/>
      <c r="P353" s="14"/>
      <c r="Q353" s="14"/>
    </row>
    <row r="354" spans="1:17" x14ac:dyDescent="0.2">
      <c r="A354" s="359" t="str">
        <f t="shared" si="34"/>
        <v>0617_T1.6_.... Currency and deposits 2/ (Positon at beginning of period)</v>
      </c>
      <c r="B354" s="375" t="s">
        <v>3445</v>
      </c>
      <c r="C354" s="376" t="s">
        <v>2827</v>
      </c>
      <c r="D354" s="323" t="s">
        <v>3968</v>
      </c>
      <c r="E354" s="462">
        <f t="shared" si="31"/>
        <v>0</v>
      </c>
      <c r="F354" s="311" t="s">
        <v>827</v>
      </c>
      <c r="G354" s="8">
        <f t="shared" si="32"/>
        <v>6</v>
      </c>
      <c r="H354" s="628">
        <f>IF(ISNUMBER('STable 1.6'!B16),'STable 1.6'!B16,"")</f>
        <v>0</v>
      </c>
      <c r="N354" s="14"/>
      <c r="O354" s="14"/>
      <c r="P354" s="14"/>
      <c r="Q354" s="14"/>
    </row>
    <row r="355" spans="1:17" x14ac:dyDescent="0.2">
      <c r="A355" s="359" t="str">
        <f t="shared" si="34"/>
        <v>0618_T1.6_.... Debt securities (Positon at beginning of period)</v>
      </c>
      <c r="B355" s="375" t="s">
        <v>3446</v>
      </c>
      <c r="C355" s="376" t="s">
        <v>2827</v>
      </c>
      <c r="D355" s="323" t="s">
        <v>3969</v>
      </c>
      <c r="E355" s="462">
        <f t="shared" si="31"/>
        <v>0</v>
      </c>
      <c r="F355" s="311" t="s">
        <v>828</v>
      </c>
      <c r="G355" s="8">
        <f t="shared" si="32"/>
        <v>6</v>
      </c>
      <c r="H355" s="628">
        <f>IF(ISNUMBER('STable 1.6'!B17),'STable 1.6'!B17,"")</f>
        <v>0</v>
      </c>
      <c r="N355" s="14"/>
      <c r="O355" s="14"/>
      <c r="P355" s="14"/>
      <c r="Q355" s="14"/>
    </row>
    <row r="356" spans="1:17" x14ac:dyDescent="0.2">
      <c r="A356" s="359" t="str">
        <f t="shared" si="34"/>
        <v>0619_T1.6_.... Loans (Positon at beginning of period)</v>
      </c>
      <c r="B356" s="375" t="s">
        <v>3447</v>
      </c>
      <c r="C356" s="376" t="s">
        <v>2827</v>
      </c>
      <c r="D356" s="323" t="s">
        <v>3970</v>
      </c>
      <c r="E356" s="462">
        <f t="shared" si="31"/>
        <v>0</v>
      </c>
      <c r="F356" s="311" t="s">
        <v>829</v>
      </c>
      <c r="G356" s="8">
        <f t="shared" si="32"/>
        <v>6</v>
      </c>
      <c r="H356" s="628">
        <f>IF(ISNUMBER('STable 1.6'!B18),'STable 1.6'!B18,"")</f>
        <v>0</v>
      </c>
      <c r="N356" s="14"/>
      <c r="O356" s="14"/>
      <c r="P356" s="14"/>
      <c r="Q356" s="14"/>
    </row>
    <row r="357" spans="1:17" x14ac:dyDescent="0.2">
      <c r="A357" s="359" t="str">
        <f t="shared" si="34"/>
        <v>0620_T1.6_.... Trade credit and advances (Positon at beginning of period)</v>
      </c>
      <c r="B357" s="375" t="s">
        <v>3448</v>
      </c>
      <c r="C357" s="376" t="s">
        <v>2827</v>
      </c>
      <c r="D357" s="323" t="s">
        <v>3971</v>
      </c>
      <c r="E357" s="462">
        <f t="shared" si="31"/>
        <v>0</v>
      </c>
      <c r="F357" s="311" t="s">
        <v>830</v>
      </c>
      <c r="G357" s="8">
        <f t="shared" si="32"/>
        <v>6</v>
      </c>
      <c r="H357" s="628">
        <f>IF(ISNUMBER('STable 1.6'!B19),'STable 1.6'!B19,"")</f>
        <v>0</v>
      </c>
      <c r="N357" s="14"/>
      <c r="O357" s="14"/>
      <c r="P357" s="14"/>
      <c r="Q357" s="14"/>
    </row>
    <row r="358" spans="1:17" x14ac:dyDescent="0.2">
      <c r="A358" s="359" t="str">
        <f t="shared" si="34"/>
        <v>0621_T1.6_.... Other debt liabilities 3/ (Positon at beginning of period)</v>
      </c>
      <c r="B358" s="375" t="s">
        <v>3449</v>
      </c>
      <c r="C358" s="376" t="s">
        <v>2827</v>
      </c>
      <c r="D358" s="323" t="s">
        <v>3975</v>
      </c>
      <c r="E358" s="462">
        <f t="shared" si="31"/>
        <v>0</v>
      </c>
      <c r="F358" s="311" t="s">
        <v>831</v>
      </c>
      <c r="G358" s="8">
        <f t="shared" si="32"/>
        <v>6</v>
      </c>
      <c r="H358" s="628">
        <f>IF(ISNUMBER('STable 1.6'!B20),'STable 1.6'!B20,"")</f>
        <v>0</v>
      </c>
      <c r="N358" s="14"/>
      <c r="O358" s="14"/>
      <c r="P358" s="14"/>
      <c r="Q358" s="14"/>
    </row>
    <row r="359" spans="1:17" x14ac:dyDescent="0.2">
      <c r="A359" s="359" t="str">
        <f>B359&amp;"_"&amp;C359&amp;"_"&amp;D359</f>
        <v>0622_T1.6_Central Bank (Positon at beginning of period)</v>
      </c>
      <c r="B359" s="375" t="s">
        <v>3450</v>
      </c>
      <c r="C359" s="376" t="s">
        <v>2827</v>
      </c>
      <c r="D359" s="325" t="s">
        <v>3976</v>
      </c>
      <c r="E359" s="462">
        <f t="shared" si="31"/>
        <v>0</v>
      </c>
      <c r="F359" s="311" t="s">
        <v>832</v>
      </c>
      <c r="G359" s="8">
        <f t="shared" si="32"/>
        <v>6</v>
      </c>
      <c r="H359" s="628">
        <f>IF(ISNUMBER('STable 1.6'!B21),'STable 1.6'!B21,"")</f>
        <v>0</v>
      </c>
      <c r="N359" s="14"/>
      <c r="O359" s="14"/>
      <c r="P359" s="14"/>
      <c r="Q359" s="14"/>
    </row>
    <row r="360" spans="1:17" x14ac:dyDescent="0.2">
      <c r="A360" s="359" t="str">
        <f>B360&amp;"_"&amp;C360&amp;"_"&amp;".. "&amp;D360</f>
        <v>0623_T1.6_.. Short-term (Positon at beginning of period)</v>
      </c>
      <c r="B360" s="375" t="s">
        <v>3451</v>
      </c>
      <c r="C360" s="376" t="s">
        <v>2827</v>
      </c>
      <c r="D360" s="324" t="s">
        <v>3967</v>
      </c>
      <c r="E360" s="462">
        <f t="shared" si="31"/>
        <v>0</v>
      </c>
      <c r="F360" s="311" t="s">
        <v>833</v>
      </c>
      <c r="G360" s="8">
        <f t="shared" si="32"/>
        <v>6</v>
      </c>
      <c r="H360" s="628">
        <f>IF(ISNUMBER('STable 1.6'!B22),'STable 1.6'!B22,"")</f>
        <v>0</v>
      </c>
      <c r="N360" s="14"/>
      <c r="O360" s="14"/>
      <c r="P360" s="14"/>
      <c r="Q360" s="14"/>
    </row>
    <row r="361" spans="1:17" x14ac:dyDescent="0.2">
      <c r="A361" s="359" t="str">
        <f>B361&amp;"_"&amp;C361&amp;"_"&amp;".... "&amp;D361</f>
        <v>0624_T1.6_.... Currency and deposits 2/ (Positon at beginning of period)</v>
      </c>
      <c r="B361" s="375" t="s">
        <v>3452</v>
      </c>
      <c r="C361" s="376" t="s">
        <v>2827</v>
      </c>
      <c r="D361" s="323" t="s">
        <v>3968</v>
      </c>
      <c r="E361" s="462">
        <f t="shared" si="31"/>
        <v>0</v>
      </c>
      <c r="F361" s="311" t="s">
        <v>834</v>
      </c>
      <c r="G361" s="8">
        <f t="shared" si="32"/>
        <v>6</v>
      </c>
      <c r="H361" s="628">
        <f>IF(ISNUMBER('STable 1.6'!B23),'STable 1.6'!B23,"")</f>
        <v>0</v>
      </c>
      <c r="N361" s="14"/>
      <c r="O361" s="14"/>
      <c r="P361" s="14"/>
      <c r="Q361" s="14"/>
    </row>
    <row r="362" spans="1:17" x14ac:dyDescent="0.2">
      <c r="A362" s="359" t="str">
        <f>B362&amp;"_"&amp;C362&amp;"_"&amp;".... "&amp;D362</f>
        <v>0625_T1.6_.... Debt securities (Positon at beginning of period)</v>
      </c>
      <c r="B362" s="375" t="s">
        <v>3453</v>
      </c>
      <c r="C362" s="376" t="s">
        <v>2827</v>
      </c>
      <c r="D362" s="323" t="s">
        <v>3969</v>
      </c>
      <c r="E362" s="462">
        <f t="shared" si="31"/>
        <v>0</v>
      </c>
      <c r="F362" s="311" t="s">
        <v>835</v>
      </c>
      <c r="G362" s="8">
        <f t="shared" si="32"/>
        <v>6</v>
      </c>
      <c r="H362" s="628">
        <f>IF(ISNUMBER('STable 1.6'!B24),'STable 1.6'!B24,"")</f>
        <v>0</v>
      </c>
      <c r="N362" s="14"/>
      <c r="O362" s="14"/>
      <c r="P362" s="14"/>
      <c r="Q362" s="14"/>
    </row>
    <row r="363" spans="1:17" x14ac:dyDescent="0.2">
      <c r="A363" s="359" t="str">
        <f>B363&amp;"_"&amp;C363&amp;"_"&amp;".... "&amp;D363</f>
        <v>0626_T1.6_.... Loans (Positon at beginning of period)</v>
      </c>
      <c r="B363" s="375" t="s">
        <v>3454</v>
      </c>
      <c r="C363" s="376" t="s">
        <v>2827</v>
      </c>
      <c r="D363" s="323" t="s">
        <v>3970</v>
      </c>
      <c r="E363" s="462">
        <f t="shared" si="31"/>
        <v>0</v>
      </c>
      <c r="F363" s="311" t="s">
        <v>836</v>
      </c>
      <c r="G363" s="8">
        <f t="shared" si="32"/>
        <v>6</v>
      </c>
      <c r="H363" s="628">
        <f>IF(ISNUMBER('STable 1.6'!B25),'STable 1.6'!B25,"")</f>
        <v>0</v>
      </c>
      <c r="N363" s="14"/>
      <c r="O363" s="14"/>
      <c r="P363" s="14"/>
      <c r="Q363" s="14"/>
    </row>
    <row r="364" spans="1:17" x14ac:dyDescent="0.2">
      <c r="A364" s="359" t="str">
        <f>B364&amp;"_"&amp;C364&amp;"_"&amp;".... "&amp;D364</f>
        <v>0627_T1.6_.... Trade credit and advances (Positon at beginning of period)</v>
      </c>
      <c r="B364" s="375" t="s">
        <v>3455</v>
      </c>
      <c r="C364" s="376" t="s">
        <v>2827</v>
      </c>
      <c r="D364" s="323" t="s">
        <v>3971</v>
      </c>
      <c r="E364" s="462">
        <f t="shared" si="31"/>
        <v>0</v>
      </c>
      <c r="F364" s="311" t="s">
        <v>837</v>
      </c>
      <c r="G364" s="8">
        <f t="shared" si="32"/>
        <v>6</v>
      </c>
      <c r="H364" s="628">
        <f>IF(ISNUMBER('STable 1.6'!B26),'STable 1.6'!B26,"")</f>
        <v>0</v>
      </c>
      <c r="N364" s="14"/>
      <c r="O364" s="14"/>
      <c r="P364" s="14"/>
      <c r="Q364" s="14"/>
    </row>
    <row r="365" spans="1:17" x14ac:dyDescent="0.2">
      <c r="A365" s="359" t="str">
        <f>B365&amp;"_"&amp;C365&amp;"_"&amp;".... "&amp;D365</f>
        <v>0628_T1.6_.... Other debt liabilities 3/ 4/ (Positon at beginning of period)</v>
      </c>
      <c r="B365" s="375" t="s">
        <v>3456</v>
      </c>
      <c r="C365" s="376" t="s">
        <v>2827</v>
      </c>
      <c r="D365" s="323" t="s">
        <v>3972</v>
      </c>
      <c r="E365" s="462">
        <f t="shared" si="31"/>
        <v>0</v>
      </c>
      <c r="F365" s="311" t="s">
        <v>838</v>
      </c>
      <c r="G365" s="8">
        <f t="shared" si="32"/>
        <v>6</v>
      </c>
      <c r="H365" s="628">
        <f>IF(ISNUMBER('STable 1.6'!B27),'STable 1.6'!B27,"")</f>
        <v>0</v>
      </c>
      <c r="N365" s="14"/>
      <c r="O365" s="14"/>
      <c r="P365" s="14"/>
      <c r="Q365" s="14"/>
    </row>
    <row r="366" spans="1:17" x14ac:dyDescent="0.2">
      <c r="A366" s="359" t="str">
        <f>B366&amp;"_"&amp;C366&amp;"_"&amp;".. "&amp;D366</f>
        <v>0629_T1.6_.. Long-term (Positon at beginning of period)</v>
      </c>
      <c r="B366" s="375" t="s">
        <v>3457</v>
      </c>
      <c r="C366" s="376" t="s">
        <v>2827</v>
      </c>
      <c r="D366" s="324" t="s">
        <v>3973</v>
      </c>
      <c r="E366" s="462">
        <f t="shared" si="31"/>
        <v>0</v>
      </c>
      <c r="F366" s="311" t="s">
        <v>839</v>
      </c>
      <c r="G366" s="8">
        <f t="shared" si="32"/>
        <v>6</v>
      </c>
      <c r="H366" s="628">
        <f>IF(ISNUMBER('STable 1.6'!B28),'STable 1.6'!B28,"")</f>
        <v>0</v>
      </c>
      <c r="N366" s="14"/>
      <c r="O366" s="14"/>
      <c r="P366" s="14"/>
      <c r="Q366" s="14"/>
    </row>
    <row r="367" spans="1:17" x14ac:dyDescent="0.2">
      <c r="A367" s="359" t="str">
        <f t="shared" ref="A367:A372" si="35">B367&amp;"_"&amp;C367&amp;"_"&amp;".... "&amp;D367</f>
        <v>0630_T1.6_.... Special drawing rights (allocations)  (Positon at beginning of period)</v>
      </c>
      <c r="B367" s="375" t="s">
        <v>3458</v>
      </c>
      <c r="C367" s="376" t="s">
        <v>2827</v>
      </c>
      <c r="D367" s="323" t="s">
        <v>3974</v>
      </c>
      <c r="E367" s="462">
        <f t="shared" si="31"/>
        <v>0</v>
      </c>
      <c r="F367" s="311" t="s">
        <v>840</v>
      </c>
      <c r="G367" s="8">
        <f t="shared" si="32"/>
        <v>6</v>
      </c>
      <c r="H367" s="628">
        <f>IF(ISNUMBER('STable 1.6'!B29),'STable 1.6'!B29,"")</f>
        <v>0</v>
      </c>
      <c r="N367" s="14"/>
      <c r="O367" s="14"/>
      <c r="P367" s="14"/>
      <c r="Q367" s="14"/>
    </row>
    <row r="368" spans="1:17" x14ac:dyDescent="0.2">
      <c r="A368" s="359" t="str">
        <f t="shared" si="35"/>
        <v>0631_T1.6_.... Currency and deposits 2/ (Positon at beginning of period)</v>
      </c>
      <c r="B368" s="375" t="s">
        <v>3459</v>
      </c>
      <c r="C368" s="376" t="s">
        <v>2827</v>
      </c>
      <c r="D368" s="323" t="s">
        <v>3968</v>
      </c>
      <c r="E368" s="462">
        <f t="shared" si="31"/>
        <v>0</v>
      </c>
      <c r="F368" s="311" t="s">
        <v>841</v>
      </c>
      <c r="G368" s="8">
        <f t="shared" si="32"/>
        <v>6</v>
      </c>
      <c r="H368" s="628">
        <f>IF(ISNUMBER('STable 1.6'!B30),'STable 1.6'!B30,"")</f>
        <v>0</v>
      </c>
      <c r="N368" s="14"/>
      <c r="O368" s="14"/>
      <c r="P368" s="14"/>
      <c r="Q368" s="14"/>
    </row>
    <row r="369" spans="1:17" x14ac:dyDescent="0.2">
      <c r="A369" s="359" t="str">
        <f t="shared" si="35"/>
        <v>0632_T1.6_.... Debt securities (Positon at beginning of period)</v>
      </c>
      <c r="B369" s="375" t="s">
        <v>3460</v>
      </c>
      <c r="C369" s="376" t="s">
        <v>2827</v>
      </c>
      <c r="D369" s="323" t="s">
        <v>3969</v>
      </c>
      <c r="E369" s="462">
        <f t="shared" si="31"/>
        <v>0</v>
      </c>
      <c r="F369" s="311" t="s">
        <v>842</v>
      </c>
      <c r="G369" s="8">
        <f t="shared" si="32"/>
        <v>6</v>
      </c>
      <c r="H369" s="628">
        <f>IF(ISNUMBER('STable 1.6'!B31),'STable 1.6'!B31,"")</f>
        <v>0</v>
      </c>
      <c r="N369" s="14"/>
      <c r="O369" s="14"/>
      <c r="P369" s="14"/>
      <c r="Q369" s="14"/>
    </row>
    <row r="370" spans="1:17" x14ac:dyDescent="0.2">
      <c r="A370" s="359" t="str">
        <f t="shared" si="35"/>
        <v>0633_T1.6_.... Loans (Positon at beginning of period)</v>
      </c>
      <c r="B370" s="375" t="s">
        <v>3461</v>
      </c>
      <c r="C370" s="376" t="s">
        <v>2827</v>
      </c>
      <c r="D370" s="323" t="s">
        <v>3970</v>
      </c>
      <c r="E370" s="462">
        <f t="shared" si="31"/>
        <v>0</v>
      </c>
      <c r="F370" s="311" t="s">
        <v>843</v>
      </c>
      <c r="G370" s="8">
        <f t="shared" si="32"/>
        <v>6</v>
      </c>
      <c r="H370" s="628">
        <f>IF(ISNUMBER('STable 1.6'!B32),'STable 1.6'!B32,"")</f>
        <v>0</v>
      </c>
      <c r="N370" s="14"/>
      <c r="O370" s="14"/>
      <c r="P370" s="14"/>
      <c r="Q370" s="14"/>
    </row>
    <row r="371" spans="1:17" x14ac:dyDescent="0.2">
      <c r="A371" s="359" t="str">
        <f t="shared" si="35"/>
        <v>0634_T1.6_.... Trade credit and advances (Positon at beginning of period)</v>
      </c>
      <c r="B371" s="375" t="s">
        <v>3462</v>
      </c>
      <c r="C371" s="376" t="s">
        <v>2827</v>
      </c>
      <c r="D371" s="323" t="s">
        <v>3971</v>
      </c>
      <c r="E371" s="462">
        <f t="shared" si="31"/>
        <v>0</v>
      </c>
      <c r="F371" s="311" t="s">
        <v>844</v>
      </c>
      <c r="G371" s="8">
        <f t="shared" si="32"/>
        <v>6</v>
      </c>
      <c r="H371" s="628">
        <f>IF(ISNUMBER('STable 1.6'!B33),'STable 1.6'!B33,"")</f>
        <v>0</v>
      </c>
      <c r="N371" s="14"/>
      <c r="O371" s="14"/>
      <c r="P371" s="14"/>
      <c r="Q371" s="14"/>
    </row>
    <row r="372" spans="1:17" x14ac:dyDescent="0.2">
      <c r="A372" s="359" t="str">
        <f t="shared" si="35"/>
        <v>0635_T1.6_.... Other debt liabilities 3/ (Positon at beginning of period)</v>
      </c>
      <c r="B372" s="375" t="s">
        <v>3463</v>
      </c>
      <c r="C372" s="376" t="s">
        <v>2827</v>
      </c>
      <c r="D372" s="323" t="s">
        <v>3975</v>
      </c>
      <c r="E372" s="462">
        <f t="shared" si="31"/>
        <v>0</v>
      </c>
      <c r="F372" s="311" t="s">
        <v>845</v>
      </c>
      <c r="G372" s="8">
        <f t="shared" si="32"/>
        <v>6</v>
      </c>
      <c r="H372" s="628">
        <f>IF(ISNUMBER('STable 1.6'!B34),'STable 1.6'!B34,"")</f>
        <v>0</v>
      </c>
      <c r="N372" s="14"/>
      <c r="O372" s="14"/>
      <c r="P372" s="14"/>
      <c r="Q372" s="14"/>
    </row>
    <row r="373" spans="1:17" x14ac:dyDescent="0.2">
      <c r="A373" s="359" t="str">
        <f>B373&amp;"_"&amp;C373&amp;"_"&amp;D373</f>
        <v>0636_T1.6_Deposit-taking Corporations, except the Central Bank (Positon at beginning of period)</v>
      </c>
      <c r="B373" s="375" t="s">
        <v>3464</v>
      </c>
      <c r="C373" s="376" t="s">
        <v>2827</v>
      </c>
      <c r="D373" s="326" t="s">
        <v>3977</v>
      </c>
      <c r="E373" s="462">
        <f t="shared" si="31"/>
        <v>0</v>
      </c>
      <c r="F373" s="311" t="s">
        <v>846</v>
      </c>
      <c r="G373" s="8">
        <f t="shared" si="32"/>
        <v>6</v>
      </c>
      <c r="H373" s="628">
        <f>IF(ISNUMBER('STable 1.6'!B35),'STable 1.6'!B35,"")</f>
        <v>0</v>
      </c>
      <c r="N373" s="14"/>
      <c r="O373" s="14"/>
      <c r="P373" s="14"/>
      <c r="Q373" s="14"/>
    </row>
    <row r="374" spans="1:17" x14ac:dyDescent="0.2">
      <c r="A374" s="359" t="str">
        <f>B374&amp;"_"&amp;C374&amp;"_"&amp;".. "&amp;D374</f>
        <v>0637_T1.6_.. Short-term (Positon at beginning of period)</v>
      </c>
      <c r="B374" s="375" t="s">
        <v>3465</v>
      </c>
      <c r="C374" s="376" t="s">
        <v>2827</v>
      </c>
      <c r="D374" s="324" t="s">
        <v>3967</v>
      </c>
      <c r="E374" s="462">
        <f t="shared" si="31"/>
        <v>0</v>
      </c>
      <c r="F374" s="311" t="s">
        <v>847</v>
      </c>
      <c r="G374" s="8">
        <f t="shared" si="32"/>
        <v>6</v>
      </c>
      <c r="H374" s="628">
        <f>IF(ISNUMBER('STable 1.6'!B36),'STable 1.6'!B36,"")</f>
        <v>0</v>
      </c>
      <c r="N374" s="14"/>
      <c r="O374" s="14"/>
      <c r="P374" s="14"/>
      <c r="Q374" s="14"/>
    </row>
    <row r="375" spans="1:17" x14ac:dyDescent="0.2">
      <c r="A375" s="359" t="str">
        <f>B375&amp;"_"&amp;C375&amp;"_"&amp;".... "&amp;D375</f>
        <v>0638_T1.6_.... Currency and deposits 2/ (Positon at beginning of period)</v>
      </c>
      <c r="B375" s="375" t="s">
        <v>3466</v>
      </c>
      <c r="C375" s="376" t="s">
        <v>2827</v>
      </c>
      <c r="D375" s="323" t="s">
        <v>3968</v>
      </c>
      <c r="E375" s="462">
        <f t="shared" si="31"/>
        <v>0</v>
      </c>
      <c r="F375" s="311" t="s">
        <v>848</v>
      </c>
      <c r="G375" s="8">
        <f t="shared" si="32"/>
        <v>6</v>
      </c>
      <c r="H375" s="628">
        <f>IF(ISNUMBER('STable 1.6'!B37),'STable 1.6'!B37,"")</f>
        <v>0</v>
      </c>
      <c r="N375" s="14"/>
      <c r="O375" s="14"/>
      <c r="P375" s="14"/>
      <c r="Q375" s="14"/>
    </row>
    <row r="376" spans="1:17" x14ac:dyDescent="0.2">
      <c r="A376" s="359" t="str">
        <f>B376&amp;"_"&amp;C376&amp;"_"&amp;".... "&amp;D376</f>
        <v>0639_T1.6_.... Debt securities (Positon at beginning of period)</v>
      </c>
      <c r="B376" s="375" t="s">
        <v>3467</v>
      </c>
      <c r="C376" s="376" t="s">
        <v>2827</v>
      </c>
      <c r="D376" s="323" t="s">
        <v>3969</v>
      </c>
      <c r="E376" s="462">
        <f t="shared" si="31"/>
        <v>0</v>
      </c>
      <c r="F376" s="311" t="s">
        <v>849</v>
      </c>
      <c r="G376" s="8">
        <f t="shared" si="32"/>
        <v>6</v>
      </c>
      <c r="H376" s="628">
        <f>IF(ISNUMBER('STable 1.6'!B38),'STable 1.6'!B38,"")</f>
        <v>0</v>
      </c>
      <c r="N376" s="14"/>
      <c r="O376" s="14"/>
      <c r="P376" s="14"/>
      <c r="Q376" s="14"/>
    </row>
    <row r="377" spans="1:17" x14ac:dyDescent="0.2">
      <c r="A377" s="359" t="str">
        <f>B377&amp;"_"&amp;C377&amp;"_"&amp;".... "&amp;D377</f>
        <v>0640_T1.6_.... Loans (Positon at beginning of period)</v>
      </c>
      <c r="B377" s="375" t="s">
        <v>3468</v>
      </c>
      <c r="C377" s="376" t="s">
        <v>2827</v>
      </c>
      <c r="D377" s="323" t="s">
        <v>3970</v>
      </c>
      <c r="E377" s="462">
        <f t="shared" si="31"/>
        <v>0</v>
      </c>
      <c r="F377" s="311" t="s">
        <v>850</v>
      </c>
      <c r="G377" s="8">
        <f t="shared" si="32"/>
        <v>6</v>
      </c>
      <c r="H377" s="628">
        <f>IF(ISNUMBER('STable 1.6'!B39),'STable 1.6'!B39,"")</f>
        <v>0</v>
      </c>
      <c r="N377" s="14"/>
      <c r="O377" s="14"/>
      <c r="P377" s="14"/>
      <c r="Q377" s="14"/>
    </row>
    <row r="378" spans="1:17" x14ac:dyDescent="0.2">
      <c r="A378" s="359" t="str">
        <f>B378&amp;"_"&amp;C378&amp;"_"&amp;".... "&amp;D378</f>
        <v>0641_T1.6_.... Trade credit and advances (Positon at beginning of period)</v>
      </c>
      <c r="B378" s="375" t="s">
        <v>3469</v>
      </c>
      <c r="C378" s="376" t="s">
        <v>2827</v>
      </c>
      <c r="D378" s="323" t="s">
        <v>3971</v>
      </c>
      <c r="E378" s="462">
        <f t="shared" si="31"/>
        <v>0</v>
      </c>
      <c r="F378" s="311" t="s">
        <v>851</v>
      </c>
      <c r="G378" s="8">
        <f t="shared" si="32"/>
        <v>6</v>
      </c>
      <c r="H378" s="628">
        <f>IF(ISNUMBER('STable 1.6'!B40),'STable 1.6'!B40,"")</f>
        <v>0</v>
      </c>
      <c r="N378" s="14"/>
      <c r="O378" s="14"/>
      <c r="P378" s="14"/>
      <c r="Q378" s="14"/>
    </row>
    <row r="379" spans="1:17" x14ac:dyDescent="0.2">
      <c r="A379" s="359" t="str">
        <f>B379&amp;"_"&amp;C379&amp;"_"&amp;".... "&amp;D379</f>
        <v>0642_T1.6_.... Other debt liabilities 3/ 4/ (Positon at beginning of period)</v>
      </c>
      <c r="B379" s="375" t="s">
        <v>3470</v>
      </c>
      <c r="C379" s="376" t="s">
        <v>2827</v>
      </c>
      <c r="D379" s="323" t="s">
        <v>3972</v>
      </c>
      <c r="E379" s="462">
        <f t="shared" si="31"/>
        <v>0</v>
      </c>
      <c r="F379" s="311" t="s">
        <v>852</v>
      </c>
      <c r="G379" s="8">
        <f t="shared" si="32"/>
        <v>6</v>
      </c>
      <c r="H379" s="628">
        <f>IF(ISNUMBER('STable 1.6'!B41),'STable 1.6'!B41,"")</f>
        <v>0</v>
      </c>
      <c r="N379" s="14"/>
      <c r="O379" s="14"/>
      <c r="P379" s="14"/>
      <c r="Q379" s="14"/>
    </row>
    <row r="380" spans="1:17" x14ac:dyDescent="0.2">
      <c r="A380" s="359" t="str">
        <f>B380&amp;"_"&amp;C380&amp;"_"&amp;".. "&amp;D380</f>
        <v>0643_T1.6_.. Long-term (Positon at beginning of period)</v>
      </c>
      <c r="B380" s="375" t="s">
        <v>3471</v>
      </c>
      <c r="C380" s="376" t="s">
        <v>2827</v>
      </c>
      <c r="D380" s="324" t="s">
        <v>3973</v>
      </c>
      <c r="E380" s="462">
        <f t="shared" si="31"/>
        <v>0</v>
      </c>
      <c r="F380" s="311" t="s">
        <v>853</v>
      </c>
      <c r="G380" s="8">
        <f t="shared" si="32"/>
        <v>6</v>
      </c>
      <c r="H380" s="628">
        <f>IF(ISNUMBER('STable 1.6'!B42),'STable 1.6'!B42,"")</f>
        <v>0</v>
      </c>
      <c r="N380" s="14"/>
      <c r="O380" s="14"/>
      <c r="P380" s="14"/>
      <c r="Q380" s="14"/>
    </row>
    <row r="381" spans="1:17" x14ac:dyDescent="0.2">
      <c r="A381" s="359" t="str">
        <f>B381&amp;"_"&amp;C381&amp;"_"&amp;".... "&amp;D381</f>
        <v>0644_T1.6_.... Currency and deposits 2/ (Positon at beginning of period)</v>
      </c>
      <c r="B381" s="375" t="s">
        <v>3472</v>
      </c>
      <c r="C381" s="376" t="s">
        <v>2827</v>
      </c>
      <c r="D381" s="323" t="s">
        <v>3968</v>
      </c>
      <c r="E381" s="462">
        <f t="shared" si="31"/>
        <v>0</v>
      </c>
      <c r="F381" s="311" t="s">
        <v>854</v>
      </c>
      <c r="G381" s="8">
        <f t="shared" si="32"/>
        <v>6</v>
      </c>
      <c r="H381" s="628">
        <f>IF(ISNUMBER('STable 1.6'!B43),'STable 1.6'!B43,"")</f>
        <v>0</v>
      </c>
      <c r="N381" s="14"/>
      <c r="O381" s="14"/>
      <c r="P381" s="14"/>
      <c r="Q381" s="14"/>
    </row>
    <row r="382" spans="1:17" x14ac:dyDescent="0.2">
      <c r="A382" s="359" t="str">
        <f>B382&amp;"_"&amp;C382&amp;"_"&amp;".... "&amp;D382</f>
        <v>0645_T1.6_.... Debt securities (Positon at beginning of period)</v>
      </c>
      <c r="B382" s="375" t="s">
        <v>3473</v>
      </c>
      <c r="C382" s="376" t="s">
        <v>2827</v>
      </c>
      <c r="D382" s="323" t="s">
        <v>3969</v>
      </c>
      <c r="E382" s="462">
        <f t="shared" si="31"/>
        <v>0</v>
      </c>
      <c r="F382" s="311" t="s">
        <v>855</v>
      </c>
      <c r="G382" s="8">
        <f t="shared" si="32"/>
        <v>6</v>
      </c>
      <c r="H382" s="628">
        <f>IF(ISNUMBER('STable 1.6'!B44),'STable 1.6'!B44,"")</f>
        <v>0</v>
      </c>
      <c r="N382" s="14"/>
      <c r="O382" s="14"/>
      <c r="P382" s="14"/>
      <c r="Q382" s="14"/>
    </row>
    <row r="383" spans="1:17" x14ac:dyDescent="0.2">
      <c r="A383" s="359" t="str">
        <f>B383&amp;"_"&amp;C383&amp;"_"&amp;".... "&amp;D383</f>
        <v>0646_T1.6_.... Loans (Positon at beginning of period)</v>
      </c>
      <c r="B383" s="375" t="s">
        <v>3474</v>
      </c>
      <c r="C383" s="376" t="s">
        <v>2827</v>
      </c>
      <c r="D383" s="323" t="s">
        <v>3970</v>
      </c>
      <c r="E383" s="462">
        <f t="shared" si="31"/>
        <v>0</v>
      </c>
      <c r="F383" s="311" t="s">
        <v>856</v>
      </c>
      <c r="G383" s="8">
        <f t="shared" si="32"/>
        <v>6</v>
      </c>
      <c r="H383" s="628">
        <f>IF(ISNUMBER('STable 1.6'!B45),'STable 1.6'!B45,"")</f>
        <v>0</v>
      </c>
      <c r="N383" s="14"/>
      <c r="O383" s="14"/>
      <c r="P383" s="14"/>
      <c r="Q383" s="14"/>
    </row>
    <row r="384" spans="1:17" x14ac:dyDescent="0.2">
      <c r="A384" s="359" t="str">
        <f>B384&amp;"_"&amp;C384&amp;"_"&amp;".... "&amp;D384</f>
        <v>0647_T1.6_.... Trade credit and advances (Positon at beginning of period)</v>
      </c>
      <c r="B384" s="375" t="s">
        <v>3475</v>
      </c>
      <c r="C384" s="376" t="s">
        <v>2827</v>
      </c>
      <c r="D384" s="323" t="s">
        <v>3971</v>
      </c>
      <c r="E384" s="462">
        <f t="shared" si="31"/>
        <v>0</v>
      </c>
      <c r="F384" s="311" t="s">
        <v>857</v>
      </c>
      <c r="G384" s="8">
        <f t="shared" si="32"/>
        <v>6</v>
      </c>
      <c r="H384" s="628">
        <f>IF(ISNUMBER('STable 1.6'!B46),'STable 1.6'!B46,"")</f>
        <v>0</v>
      </c>
      <c r="N384" s="14"/>
      <c r="O384" s="14"/>
      <c r="P384" s="14"/>
      <c r="Q384" s="14"/>
    </row>
    <row r="385" spans="1:17" x14ac:dyDescent="0.2">
      <c r="A385" s="359" t="str">
        <f>B385&amp;"_"&amp;C385&amp;"_"&amp;".... "&amp;D385</f>
        <v>0648_T1.6_.... Other debt liabilities 3/ (Positon at beginning of period)</v>
      </c>
      <c r="B385" s="375" t="s">
        <v>3476</v>
      </c>
      <c r="C385" s="376" t="s">
        <v>2827</v>
      </c>
      <c r="D385" s="323" t="s">
        <v>3975</v>
      </c>
      <c r="E385" s="462">
        <f t="shared" si="31"/>
        <v>0</v>
      </c>
      <c r="F385" s="311" t="s">
        <v>858</v>
      </c>
      <c r="G385" s="8">
        <f t="shared" si="32"/>
        <v>6</v>
      </c>
      <c r="H385" s="628">
        <f>IF(ISNUMBER('STable 1.6'!B47),'STable 1.6'!B47,"")</f>
        <v>0</v>
      </c>
      <c r="N385" s="14"/>
      <c r="O385" s="14"/>
      <c r="P385" s="14"/>
      <c r="Q385" s="14"/>
    </row>
    <row r="386" spans="1:17" x14ac:dyDescent="0.2">
      <c r="A386" s="359" t="str">
        <f>B386&amp;"_"&amp;C386&amp;"_"&amp;D386</f>
        <v>0649_T1.6_Other Sectors (Positon at beginning of period)</v>
      </c>
      <c r="B386" s="375" t="s">
        <v>3477</v>
      </c>
      <c r="C386" s="376" t="s">
        <v>2827</v>
      </c>
      <c r="D386" s="325" t="s">
        <v>3978</v>
      </c>
      <c r="E386" s="462">
        <f t="shared" si="31"/>
        <v>0</v>
      </c>
      <c r="F386" s="311" t="s">
        <v>859</v>
      </c>
      <c r="G386" s="8">
        <f t="shared" si="32"/>
        <v>6</v>
      </c>
      <c r="H386" s="628">
        <f>IF(ISNUMBER('STable 1.6'!B48),'STable 1.6'!B48,"")</f>
        <v>0</v>
      </c>
      <c r="N386" s="14"/>
      <c r="O386" s="14"/>
      <c r="P386" s="14"/>
      <c r="Q386" s="14"/>
    </row>
    <row r="387" spans="1:17" x14ac:dyDescent="0.2">
      <c r="A387" s="359" t="str">
        <f>B387&amp;"_"&amp;C387&amp;"_"&amp;".. "&amp;D387</f>
        <v>0650_T1.6_.. Short-term (Positon at beginning of period)</v>
      </c>
      <c r="B387" s="375" t="s">
        <v>3478</v>
      </c>
      <c r="C387" s="376" t="s">
        <v>2827</v>
      </c>
      <c r="D387" s="324" t="s">
        <v>3967</v>
      </c>
      <c r="E387" s="462">
        <f t="shared" si="31"/>
        <v>0</v>
      </c>
      <c r="F387" s="311" t="s">
        <v>860</v>
      </c>
      <c r="G387" s="8">
        <f t="shared" si="32"/>
        <v>6</v>
      </c>
      <c r="H387" s="628">
        <f>IF(ISNUMBER('STable 1.6'!B49),'STable 1.6'!B49,"")</f>
        <v>0</v>
      </c>
      <c r="N387" s="14"/>
      <c r="O387" s="14"/>
      <c r="P387" s="14"/>
      <c r="Q387" s="14"/>
    </row>
    <row r="388" spans="1:17" x14ac:dyDescent="0.2">
      <c r="A388" s="359" t="str">
        <f>B388&amp;"_"&amp;C388&amp;"_"&amp;".... "&amp;D388</f>
        <v>0651_T1.6_.... Currency and deposits 2/ (Positon at beginning of period)</v>
      </c>
      <c r="B388" s="375" t="s">
        <v>3479</v>
      </c>
      <c r="C388" s="376" t="s">
        <v>2827</v>
      </c>
      <c r="D388" s="323" t="s">
        <v>3968</v>
      </c>
      <c r="E388" s="462">
        <f t="shared" si="31"/>
        <v>0</v>
      </c>
      <c r="F388" s="311" t="s">
        <v>861</v>
      </c>
      <c r="G388" s="8">
        <f t="shared" si="32"/>
        <v>6</v>
      </c>
      <c r="H388" s="628">
        <f>IF(ISNUMBER('STable 1.6'!B50),'STable 1.6'!B50,"")</f>
        <v>0</v>
      </c>
      <c r="N388" s="14"/>
      <c r="O388" s="14"/>
      <c r="P388" s="14"/>
      <c r="Q388" s="14"/>
    </row>
    <row r="389" spans="1:17" x14ac:dyDescent="0.2">
      <c r="A389" s="359" t="str">
        <f>B389&amp;"_"&amp;C389&amp;"_"&amp;".... "&amp;D389</f>
        <v>0652_T1.6_.... Debt securities (Positon at beginning of period)</v>
      </c>
      <c r="B389" s="375" t="s">
        <v>3480</v>
      </c>
      <c r="C389" s="376" t="s">
        <v>2827</v>
      </c>
      <c r="D389" s="323" t="s">
        <v>3969</v>
      </c>
      <c r="E389" s="462">
        <f t="shared" ref="E389:E452" si="36">E388</f>
        <v>0</v>
      </c>
      <c r="F389" s="311" t="s">
        <v>862</v>
      </c>
      <c r="G389" s="8">
        <f t="shared" ref="G389:G452" si="37">G388</f>
        <v>6</v>
      </c>
      <c r="H389" s="628">
        <f>IF(ISNUMBER('STable 1.6'!B51),'STable 1.6'!B51,"")</f>
        <v>0</v>
      </c>
      <c r="N389" s="14"/>
      <c r="O389" s="14"/>
      <c r="P389" s="14"/>
      <c r="Q389" s="14"/>
    </row>
    <row r="390" spans="1:17" x14ac:dyDescent="0.2">
      <c r="A390" s="359" t="str">
        <f>B390&amp;"_"&amp;C390&amp;"_"&amp;".... "&amp;D390</f>
        <v>0653_T1.6_.... Loans (Positon at beginning of period)</v>
      </c>
      <c r="B390" s="375" t="s">
        <v>3481</v>
      </c>
      <c r="C390" s="376" t="s">
        <v>2827</v>
      </c>
      <c r="D390" s="323" t="s">
        <v>3970</v>
      </c>
      <c r="E390" s="462">
        <f t="shared" si="36"/>
        <v>0</v>
      </c>
      <c r="F390" s="311" t="s">
        <v>863</v>
      </c>
      <c r="G390" s="8">
        <f t="shared" si="37"/>
        <v>6</v>
      </c>
      <c r="H390" s="628">
        <f>IF(ISNUMBER('STable 1.6'!B52),'STable 1.6'!B52,"")</f>
        <v>0</v>
      </c>
      <c r="N390" s="14"/>
      <c r="O390" s="14"/>
      <c r="P390" s="14"/>
      <c r="Q390" s="14"/>
    </row>
    <row r="391" spans="1:17" x14ac:dyDescent="0.2">
      <c r="A391" s="359" t="str">
        <f>B391&amp;"_"&amp;C391&amp;"_"&amp;".... "&amp;D391</f>
        <v>0654_T1.6_.... Trade credit and advances (Positon at beginning of period)</v>
      </c>
      <c r="B391" s="375" t="s">
        <v>3482</v>
      </c>
      <c r="C391" s="376" t="s">
        <v>2827</v>
      </c>
      <c r="D391" s="323" t="s">
        <v>3971</v>
      </c>
      <c r="E391" s="462">
        <f t="shared" si="36"/>
        <v>0</v>
      </c>
      <c r="F391" s="311" t="s">
        <v>864</v>
      </c>
      <c r="G391" s="8">
        <f t="shared" si="37"/>
        <v>6</v>
      </c>
      <c r="H391" s="628">
        <f>IF(ISNUMBER('STable 1.6'!B53),'STable 1.6'!B53,"")</f>
        <v>0</v>
      </c>
      <c r="N391" s="14"/>
      <c r="O391" s="14"/>
      <c r="P391" s="14"/>
      <c r="Q391" s="14"/>
    </row>
    <row r="392" spans="1:17" x14ac:dyDescent="0.2">
      <c r="A392" s="359" t="str">
        <f>B392&amp;"_"&amp;C392&amp;"_"&amp;".... "&amp;D392</f>
        <v>0655_T1.6_.... Other debt liabilities 3/ 4/ (Positon at beginning of period)</v>
      </c>
      <c r="B392" s="375" t="s">
        <v>3483</v>
      </c>
      <c r="C392" s="376" t="s">
        <v>2827</v>
      </c>
      <c r="D392" s="323" t="s">
        <v>3972</v>
      </c>
      <c r="E392" s="462">
        <f t="shared" si="36"/>
        <v>0</v>
      </c>
      <c r="F392" s="311" t="s">
        <v>865</v>
      </c>
      <c r="G392" s="8">
        <f t="shared" si="37"/>
        <v>6</v>
      </c>
      <c r="H392" s="628">
        <f>IF(ISNUMBER('STable 1.6'!B54),'STable 1.6'!B54,"")</f>
        <v>0</v>
      </c>
      <c r="N392" s="14"/>
      <c r="O392" s="14"/>
      <c r="P392" s="14"/>
      <c r="Q392" s="14"/>
    </row>
    <row r="393" spans="1:17" x14ac:dyDescent="0.2">
      <c r="A393" s="359" t="str">
        <f>B393&amp;"_"&amp;C393&amp;"_"&amp;".. "&amp;D393</f>
        <v>0656_T1.6_.. Long-term (Positon at beginning of period)</v>
      </c>
      <c r="B393" s="375" t="s">
        <v>3484</v>
      </c>
      <c r="C393" s="376" t="s">
        <v>2827</v>
      </c>
      <c r="D393" s="324" t="s">
        <v>3973</v>
      </c>
      <c r="E393" s="462">
        <f t="shared" si="36"/>
        <v>0</v>
      </c>
      <c r="F393" s="311" t="s">
        <v>866</v>
      </c>
      <c r="G393" s="8">
        <f t="shared" si="37"/>
        <v>6</v>
      </c>
      <c r="H393" s="628">
        <f>IF(ISNUMBER('STable 1.6'!B55),'STable 1.6'!B55,"")</f>
        <v>0</v>
      </c>
      <c r="N393" s="14"/>
      <c r="O393" s="14"/>
      <c r="P393" s="14"/>
      <c r="Q393" s="14"/>
    </row>
    <row r="394" spans="1:17" x14ac:dyDescent="0.2">
      <c r="A394" s="359" t="str">
        <f>B394&amp;"_"&amp;C394&amp;"_"&amp;".... "&amp;D394</f>
        <v>0657_T1.6_.... Currency and deposits 2/ (Positon at beginning of period)</v>
      </c>
      <c r="B394" s="375" t="s">
        <v>3485</v>
      </c>
      <c r="C394" s="376" t="s">
        <v>2827</v>
      </c>
      <c r="D394" s="323" t="s">
        <v>3968</v>
      </c>
      <c r="E394" s="462">
        <f t="shared" si="36"/>
        <v>0</v>
      </c>
      <c r="F394" s="311" t="s">
        <v>867</v>
      </c>
      <c r="G394" s="8">
        <f t="shared" si="37"/>
        <v>6</v>
      </c>
      <c r="H394" s="628">
        <f>IF(ISNUMBER('STable 1.6'!B56),'STable 1.6'!B56,"")</f>
        <v>0</v>
      </c>
      <c r="N394" s="14"/>
      <c r="O394" s="14"/>
      <c r="P394" s="14"/>
      <c r="Q394" s="14"/>
    </row>
    <row r="395" spans="1:17" x14ac:dyDescent="0.2">
      <c r="A395" s="359" t="str">
        <f>B395&amp;"_"&amp;C395&amp;"_"&amp;".... "&amp;D395</f>
        <v>0658_T1.6_.... Debt securities (Positon at beginning of period)</v>
      </c>
      <c r="B395" s="375" t="s">
        <v>3486</v>
      </c>
      <c r="C395" s="376" t="s">
        <v>2827</v>
      </c>
      <c r="D395" s="323" t="s">
        <v>3969</v>
      </c>
      <c r="E395" s="462">
        <f t="shared" si="36"/>
        <v>0</v>
      </c>
      <c r="F395" s="311" t="s">
        <v>868</v>
      </c>
      <c r="G395" s="8">
        <f t="shared" si="37"/>
        <v>6</v>
      </c>
      <c r="H395" s="628">
        <f>IF(ISNUMBER('STable 1.6'!B57),'STable 1.6'!B57,"")</f>
        <v>0</v>
      </c>
      <c r="N395" s="14"/>
      <c r="O395" s="14"/>
      <c r="P395" s="14"/>
      <c r="Q395" s="14"/>
    </row>
    <row r="396" spans="1:17" x14ac:dyDescent="0.2">
      <c r="A396" s="359" t="str">
        <f>B396&amp;"_"&amp;C396&amp;"_"&amp;".... "&amp;D396</f>
        <v>0659_T1.6_.... Loans (Positon at beginning of period)</v>
      </c>
      <c r="B396" s="375" t="s">
        <v>3487</v>
      </c>
      <c r="C396" s="376" t="s">
        <v>2827</v>
      </c>
      <c r="D396" s="323" t="s">
        <v>3970</v>
      </c>
      <c r="E396" s="462">
        <f t="shared" si="36"/>
        <v>0</v>
      </c>
      <c r="F396" s="311" t="s">
        <v>869</v>
      </c>
      <c r="G396" s="8">
        <f t="shared" si="37"/>
        <v>6</v>
      </c>
      <c r="H396" s="628">
        <f>IF(ISNUMBER('STable 1.6'!B58),'STable 1.6'!B58,"")</f>
        <v>0</v>
      </c>
      <c r="N396" s="14"/>
      <c r="O396" s="14"/>
      <c r="P396" s="14"/>
      <c r="Q396" s="14"/>
    </row>
    <row r="397" spans="1:17" x14ac:dyDescent="0.2">
      <c r="A397" s="359" t="str">
        <f>B397&amp;"_"&amp;C397&amp;"_"&amp;".... "&amp;D397</f>
        <v>0660_T1.6_.... Trade credit and advances (Positon at beginning of period)</v>
      </c>
      <c r="B397" s="375" t="s">
        <v>3488</v>
      </c>
      <c r="C397" s="376" t="s">
        <v>2827</v>
      </c>
      <c r="D397" s="323" t="s">
        <v>3971</v>
      </c>
      <c r="E397" s="462">
        <f t="shared" si="36"/>
        <v>0</v>
      </c>
      <c r="F397" s="311" t="s">
        <v>870</v>
      </c>
      <c r="G397" s="8">
        <f t="shared" si="37"/>
        <v>6</v>
      </c>
      <c r="H397" s="628">
        <f>IF(ISNUMBER('STable 1.6'!B59),'STable 1.6'!B59,"")</f>
        <v>0</v>
      </c>
      <c r="N397" s="14"/>
      <c r="O397" s="14"/>
      <c r="P397" s="14"/>
      <c r="Q397" s="14"/>
    </row>
    <row r="398" spans="1:17" x14ac:dyDescent="0.2">
      <c r="A398" s="359" t="str">
        <f>B398&amp;"_"&amp;C398&amp;"_"&amp;".... "&amp;D398</f>
        <v>0661_T1.6_.... Other debt liabilities 3/ (Positon at beginning of period)</v>
      </c>
      <c r="B398" s="375" t="s">
        <v>3489</v>
      </c>
      <c r="C398" s="376" t="s">
        <v>2827</v>
      </c>
      <c r="D398" s="323" t="s">
        <v>3975</v>
      </c>
      <c r="E398" s="462">
        <f t="shared" si="36"/>
        <v>0</v>
      </c>
      <c r="F398" s="311" t="s">
        <v>871</v>
      </c>
      <c r="G398" s="8">
        <f t="shared" si="37"/>
        <v>6</v>
      </c>
      <c r="H398" s="628">
        <f>IF(ISNUMBER('STable 1.6'!B60),'STable 1.6'!B60,"")</f>
        <v>0</v>
      </c>
      <c r="N398" s="14"/>
      <c r="O398" s="14"/>
      <c r="P398" s="14"/>
      <c r="Q398" s="14"/>
    </row>
    <row r="399" spans="1:17" x14ac:dyDescent="0.2">
      <c r="A399" s="359" t="str">
        <f>B399&amp;"_"&amp;C399&amp;"_"&amp;D399</f>
        <v>0662_T1.6_Direct Investment: Intercompany Lending (Positon at beginning of period)</v>
      </c>
      <c r="B399" s="375" t="s">
        <v>3490</v>
      </c>
      <c r="C399" s="376" t="s">
        <v>2827</v>
      </c>
      <c r="D399" s="328" t="s">
        <v>3979</v>
      </c>
      <c r="E399" s="462">
        <f t="shared" si="36"/>
        <v>0</v>
      </c>
      <c r="F399" s="311" t="s">
        <v>872</v>
      </c>
      <c r="G399" s="8">
        <f t="shared" si="37"/>
        <v>6</v>
      </c>
      <c r="H399" s="628">
        <f>IF(ISNUMBER('STable 1.6'!B61),'STable 1.6'!B61,"")</f>
        <v>0</v>
      </c>
      <c r="N399" s="14"/>
      <c r="O399" s="14"/>
      <c r="P399" s="14"/>
      <c r="Q399" s="14"/>
    </row>
    <row r="400" spans="1:17" x14ac:dyDescent="0.2">
      <c r="A400" s="359" t="str">
        <f t="shared" ref="A400:A402" si="38">B400&amp;"_"&amp;C400&amp;"_"&amp;".. "&amp;D400</f>
        <v>0663_T1.6_.. Debt liabilities of direct investment enterprises to direct investors (Positon at beginning of period)</v>
      </c>
      <c r="B400" s="375" t="s">
        <v>3491</v>
      </c>
      <c r="C400" s="376" t="s">
        <v>2827</v>
      </c>
      <c r="D400" s="329" t="s">
        <v>3980</v>
      </c>
      <c r="E400" s="462">
        <f t="shared" si="36"/>
        <v>0</v>
      </c>
      <c r="F400" s="311" t="s">
        <v>873</v>
      </c>
      <c r="G400" s="8">
        <f t="shared" si="37"/>
        <v>6</v>
      </c>
      <c r="H400" s="628">
        <f>IF(ISNUMBER('STable 1.6'!B62),'STable 1.6'!B62,"")</f>
        <v>0</v>
      </c>
      <c r="N400" s="14"/>
      <c r="O400" s="14"/>
      <c r="P400" s="14"/>
      <c r="Q400" s="14"/>
    </row>
    <row r="401" spans="1:17" x14ac:dyDescent="0.2">
      <c r="A401" s="359" t="str">
        <f t="shared" si="38"/>
        <v>0664_T1.6_.. Debt liabilities of direct investors to direct investment enterprises (Positon at beginning of period)</v>
      </c>
      <c r="B401" s="375" t="s">
        <v>3492</v>
      </c>
      <c r="C401" s="376" t="s">
        <v>2827</v>
      </c>
      <c r="D401" s="329" t="s">
        <v>3981</v>
      </c>
      <c r="E401" s="462">
        <f t="shared" si="36"/>
        <v>0</v>
      </c>
      <c r="F401" s="311" t="s">
        <v>874</v>
      </c>
      <c r="G401" s="8">
        <f t="shared" si="37"/>
        <v>6</v>
      </c>
      <c r="H401" s="628">
        <f>IF(ISNUMBER('STable 1.6'!B63),'STable 1.6'!B63,"")</f>
        <v>0</v>
      </c>
      <c r="N401" s="14"/>
      <c r="O401" s="14"/>
      <c r="P401" s="14"/>
      <c r="Q401" s="14"/>
    </row>
    <row r="402" spans="1:17" x14ac:dyDescent="0.2">
      <c r="A402" s="359" t="str">
        <f t="shared" si="38"/>
        <v>0665_T1.6_.. Debt liabilities between fellow enterprises (Positon at beginning of period)</v>
      </c>
      <c r="B402" s="375" t="s">
        <v>3493</v>
      </c>
      <c r="C402" s="376" t="s">
        <v>2827</v>
      </c>
      <c r="D402" s="329" t="s">
        <v>3982</v>
      </c>
      <c r="E402" s="462">
        <f t="shared" si="36"/>
        <v>0</v>
      </c>
      <c r="F402" s="311" t="s">
        <v>875</v>
      </c>
      <c r="G402" s="8">
        <f t="shared" si="37"/>
        <v>6</v>
      </c>
      <c r="H402" s="628">
        <f>IF(ISNUMBER('STable 1.6'!B64),'STable 1.6'!B64,"")</f>
        <v>0</v>
      </c>
      <c r="N402" s="14"/>
      <c r="O402" s="14"/>
      <c r="P402" s="14"/>
      <c r="Q402" s="14"/>
    </row>
    <row r="403" spans="1:17" x14ac:dyDescent="0.2">
      <c r="A403" s="359" t="str">
        <f>B403&amp;"_"&amp;C403&amp;"_"&amp;D403</f>
        <v>0666_T1.6_Gross External Debt (Positon at beginning of period)</v>
      </c>
      <c r="B403" s="375" t="s">
        <v>3494</v>
      </c>
      <c r="C403" s="376" t="s">
        <v>2827</v>
      </c>
      <c r="D403" s="327" t="s">
        <v>3983</v>
      </c>
      <c r="E403" s="462">
        <f t="shared" si="36"/>
        <v>0</v>
      </c>
      <c r="F403" s="312" t="s">
        <v>876</v>
      </c>
      <c r="G403" s="8">
        <f t="shared" si="37"/>
        <v>6</v>
      </c>
      <c r="H403" s="628">
        <f>IF(ISNUMBER('STable 1.6'!B65),'STable 1.6'!B65,"")</f>
        <v>0</v>
      </c>
      <c r="N403" s="14"/>
      <c r="O403" s="14"/>
      <c r="P403" s="14"/>
      <c r="Q403" s="14"/>
    </row>
    <row r="404" spans="1:17" x14ac:dyDescent="0.2">
      <c r="A404" s="359" t="str">
        <f>B404&amp;"_"&amp;C404&amp;"_"&amp;D404</f>
        <v>0667_T1.6_General Government (Transactions)</v>
      </c>
      <c r="B404" s="375" t="s">
        <v>3495</v>
      </c>
      <c r="C404" s="376" t="s">
        <v>2827</v>
      </c>
      <c r="D404" s="325" t="s">
        <v>3984</v>
      </c>
      <c r="E404" s="462">
        <f t="shared" si="36"/>
        <v>0</v>
      </c>
      <c r="F404" s="311" t="s">
        <v>877</v>
      </c>
      <c r="G404" s="8">
        <f t="shared" si="37"/>
        <v>6</v>
      </c>
      <c r="H404" s="628">
        <f>IF(ISNUMBER('STable 1.6'!C7),'STable 1.6'!C7,"")</f>
        <v>0</v>
      </c>
    </row>
    <row r="405" spans="1:17" x14ac:dyDescent="0.2">
      <c r="A405" s="359" t="str">
        <f>B405&amp;"_"&amp;C405&amp;"_"&amp;".. "&amp;D405</f>
        <v>0668_T1.6_.. Short-term (Transactions)</v>
      </c>
      <c r="B405" s="375" t="s">
        <v>3496</v>
      </c>
      <c r="C405" s="376" t="s">
        <v>2827</v>
      </c>
      <c r="D405" s="324" t="s">
        <v>3985</v>
      </c>
      <c r="E405" s="462">
        <f t="shared" si="36"/>
        <v>0</v>
      </c>
      <c r="F405" s="311" t="s">
        <v>878</v>
      </c>
      <c r="G405" s="8">
        <f t="shared" si="37"/>
        <v>6</v>
      </c>
      <c r="H405" s="628">
        <f>IF(ISNUMBER('STable 1.6'!C8),'STable 1.6'!C8,"")</f>
        <v>0</v>
      </c>
    </row>
    <row r="406" spans="1:17" x14ac:dyDescent="0.2">
      <c r="A406" s="359" t="str">
        <f>B406&amp;"_"&amp;C406&amp;"_"&amp;".... "&amp;D406</f>
        <v>0669_T1.6_.... Currency and deposits 2/ (Transactions)</v>
      </c>
      <c r="B406" s="375" t="s">
        <v>3497</v>
      </c>
      <c r="C406" s="376" t="s">
        <v>2827</v>
      </c>
      <c r="D406" s="323" t="s">
        <v>3986</v>
      </c>
      <c r="E406" s="462">
        <f t="shared" si="36"/>
        <v>0</v>
      </c>
      <c r="F406" s="311" t="s">
        <v>879</v>
      </c>
      <c r="G406" s="8">
        <f t="shared" si="37"/>
        <v>6</v>
      </c>
      <c r="H406" s="628" t="str">
        <f>IF(ISNUMBER('STable 1.6'!C9),'STable 1.6'!C9,"")</f>
        <v/>
      </c>
    </row>
    <row r="407" spans="1:17" x14ac:dyDescent="0.2">
      <c r="A407" s="359" t="str">
        <f>B407&amp;"_"&amp;C407&amp;"_"&amp;".... "&amp;D407</f>
        <v>0670_T1.6_.... Debt securities (Transactions)</v>
      </c>
      <c r="B407" s="375" t="s">
        <v>3498</v>
      </c>
      <c r="C407" s="376" t="s">
        <v>2827</v>
      </c>
      <c r="D407" s="323" t="s">
        <v>3987</v>
      </c>
      <c r="E407" s="462">
        <f t="shared" si="36"/>
        <v>0</v>
      </c>
      <c r="F407" s="311" t="s">
        <v>880</v>
      </c>
      <c r="G407" s="8">
        <f t="shared" si="37"/>
        <v>6</v>
      </c>
      <c r="H407" s="628" t="str">
        <f>IF(ISNUMBER('STable 1.6'!C10),'STable 1.6'!C10,"")</f>
        <v/>
      </c>
    </row>
    <row r="408" spans="1:17" x14ac:dyDescent="0.2">
      <c r="A408" s="359" t="str">
        <f>B408&amp;"_"&amp;C408&amp;"_"&amp;".... "&amp;D408</f>
        <v>0671_T1.6_.... Loans (Transactions)</v>
      </c>
      <c r="B408" s="375" t="s">
        <v>3499</v>
      </c>
      <c r="C408" s="376" t="s">
        <v>2827</v>
      </c>
      <c r="D408" s="323" t="s">
        <v>3988</v>
      </c>
      <c r="E408" s="462">
        <f t="shared" si="36"/>
        <v>0</v>
      </c>
      <c r="F408" s="311" t="s">
        <v>881</v>
      </c>
      <c r="G408" s="8">
        <f t="shared" si="37"/>
        <v>6</v>
      </c>
      <c r="H408" s="628" t="str">
        <f>IF(ISNUMBER('STable 1.6'!C11),'STable 1.6'!C11,"")</f>
        <v/>
      </c>
    </row>
    <row r="409" spans="1:17" x14ac:dyDescent="0.2">
      <c r="A409" s="359" t="str">
        <f>B409&amp;"_"&amp;C409&amp;"_"&amp;".... "&amp;D409</f>
        <v>0672_T1.6_.... Trade credit and advances (Transactions)</v>
      </c>
      <c r="B409" s="375" t="s">
        <v>3500</v>
      </c>
      <c r="C409" s="376" t="s">
        <v>2827</v>
      </c>
      <c r="D409" s="323" t="s">
        <v>3989</v>
      </c>
      <c r="E409" s="462">
        <f t="shared" si="36"/>
        <v>0</v>
      </c>
      <c r="F409" s="311" t="s">
        <v>882</v>
      </c>
      <c r="G409" s="8">
        <f t="shared" si="37"/>
        <v>6</v>
      </c>
      <c r="H409" s="628" t="str">
        <f>IF(ISNUMBER('STable 1.6'!C12),'STable 1.6'!C12,"")</f>
        <v/>
      </c>
    </row>
    <row r="410" spans="1:17" x14ac:dyDescent="0.2">
      <c r="A410" s="359" t="str">
        <f>B410&amp;"_"&amp;C410&amp;"_"&amp;".... "&amp;D410</f>
        <v>0673_T1.6_.... Other debt liabilities 3/ 4/ (Transactions)</v>
      </c>
      <c r="B410" s="375" t="s">
        <v>3501</v>
      </c>
      <c r="C410" s="376" t="s">
        <v>2827</v>
      </c>
      <c r="D410" s="323" t="s">
        <v>3990</v>
      </c>
      <c r="E410" s="462">
        <f t="shared" si="36"/>
        <v>0</v>
      </c>
      <c r="F410" s="311" t="s">
        <v>883</v>
      </c>
      <c r="G410" s="8">
        <f t="shared" si="37"/>
        <v>6</v>
      </c>
      <c r="H410" s="628" t="str">
        <f>IF(ISNUMBER('STable 1.6'!C13),'STable 1.6'!C13,"")</f>
        <v/>
      </c>
    </row>
    <row r="411" spans="1:17" x14ac:dyDescent="0.2">
      <c r="A411" s="359" t="str">
        <f>B411&amp;"_"&amp;C411&amp;"_"&amp;".. "&amp;D411</f>
        <v>0674_T1.6_.. Long-term (Transactions)</v>
      </c>
      <c r="B411" s="375" t="s">
        <v>3502</v>
      </c>
      <c r="C411" s="376" t="s">
        <v>2827</v>
      </c>
      <c r="D411" s="324" t="s">
        <v>3991</v>
      </c>
      <c r="E411" s="462">
        <f t="shared" si="36"/>
        <v>0</v>
      </c>
      <c r="F411" s="311" t="s">
        <v>884</v>
      </c>
      <c r="G411" s="8">
        <f t="shared" si="37"/>
        <v>6</v>
      </c>
      <c r="H411" s="628">
        <f>IF(ISNUMBER('STable 1.6'!C14),'STable 1.6'!C14,"")</f>
        <v>0</v>
      </c>
    </row>
    <row r="412" spans="1:17" x14ac:dyDescent="0.2">
      <c r="A412" s="359" t="str">
        <f t="shared" ref="A412:A417" si="39">B412&amp;"_"&amp;C412&amp;"_"&amp;".... "&amp;D412</f>
        <v>0675_T1.6_.... Special drawing rights (allocations)  (Transactions)</v>
      </c>
      <c r="B412" s="375" t="s">
        <v>3503</v>
      </c>
      <c r="C412" s="376" t="s">
        <v>2827</v>
      </c>
      <c r="D412" s="323" t="s">
        <v>3992</v>
      </c>
      <c r="E412" s="462">
        <f t="shared" si="36"/>
        <v>0</v>
      </c>
      <c r="F412" s="311" t="s">
        <v>885</v>
      </c>
      <c r="G412" s="8">
        <f t="shared" si="37"/>
        <v>6</v>
      </c>
      <c r="H412" s="628" t="str">
        <f>IF(ISNUMBER('STable 1.6'!C15),'STable 1.6'!C15,"")</f>
        <v/>
      </c>
    </row>
    <row r="413" spans="1:17" x14ac:dyDescent="0.2">
      <c r="A413" s="359" t="str">
        <f t="shared" si="39"/>
        <v>0676_T1.6_.... Currency and deposits 2/ (Transactions)</v>
      </c>
      <c r="B413" s="375" t="s">
        <v>3504</v>
      </c>
      <c r="C413" s="376" t="s">
        <v>2827</v>
      </c>
      <c r="D413" s="323" t="s">
        <v>3986</v>
      </c>
      <c r="E413" s="462">
        <f t="shared" si="36"/>
        <v>0</v>
      </c>
      <c r="F413" s="311" t="s">
        <v>886</v>
      </c>
      <c r="G413" s="8">
        <f t="shared" si="37"/>
        <v>6</v>
      </c>
      <c r="H413" s="628" t="str">
        <f>IF(ISNUMBER('STable 1.6'!C16),'STable 1.6'!C16,"")</f>
        <v/>
      </c>
    </row>
    <row r="414" spans="1:17" x14ac:dyDescent="0.2">
      <c r="A414" s="359" t="str">
        <f t="shared" si="39"/>
        <v>0677_T1.6_.... Debt securities (Transactions)</v>
      </c>
      <c r="B414" s="375" t="s">
        <v>3505</v>
      </c>
      <c r="C414" s="376" t="s">
        <v>2827</v>
      </c>
      <c r="D414" s="323" t="s">
        <v>3987</v>
      </c>
      <c r="E414" s="462">
        <f t="shared" si="36"/>
        <v>0</v>
      </c>
      <c r="F414" s="311" t="s">
        <v>887</v>
      </c>
      <c r="G414" s="8">
        <f t="shared" si="37"/>
        <v>6</v>
      </c>
      <c r="H414" s="628" t="str">
        <f>IF(ISNUMBER('STable 1.6'!C17),'STable 1.6'!C17,"")</f>
        <v/>
      </c>
    </row>
    <row r="415" spans="1:17" x14ac:dyDescent="0.2">
      <c r="A415" s="359" t="str">
        <f t="shared" si="39"/>
        <v>0678_T1.6_.... Loans (Transactions)</v>
      </c>
      <c r="B415" s="375" t="s">
        <v>3506</v>
      </c>
      <c r="C415" s="376" t="s">
        <v>2827</v>
      </c>
      <c r="D415" s="323" t="s">
        <v>3988</v>
      </c>
      <c r="E415" s="462">
        <f t="shared" si="36"/>
        <v>0</v>
      </c>
      <c r="F415" s="311" t="s">
        <v>888</v>
      </c>
      <c r="G415" s="8">
        <f t="shared" si="37"/>
        <v>6</v>
      </c>
      <c r="H415" s="628" t="str">
        <f>IF(ISNUMBER('STable 1.6'!C18),'STable 1.6'!C18,"")</f>
        <v/>
      </c>
    </row>
    <row r="416" spans="1:17" x14ac:dyDescent="0.2">
      <c r="A416" s="359" t="str">
        <f t="shared" si="39"/>
        <v>0679_T1.6_.... Trade credit and advances (Transactions)</v>
      </c>
      <c r="B416" s="375" t="s">
        <v>3507</v>
      </c>
      <c r="C416" s="376" t="s">
        <v>2827</v>
      </c>
      <c r="D416" s="323" t="s">
        <v>3989</v>
      </c>
      <c r="E416" s="462">
        <f t="shared" si="36"/>
        <v>0</v>
      </c>
      <c r="F416" s="311" t="s">
        <v>889</v>
      </c>
      <c r="G416" s="8">
        <f t="shared" si="37"/>
        <v>6</v>
      </c>
      <c r="H416" s="628" t="str">
        <f>IF(ISNUMBER('STable 1.6'!C19),'STable 1.6'!C19,"")</f>
        <v/>
      </c>
    </row>
    <row r="417" spans="1:8" x14ac:dyDescent="0.2">
      <c r="A417" s="359" t="str">
        <f t="shared" si="39"/>
        <v>0680_T1.6_.... Other debt liabilities 3/ (Transactions)</v>
      </c>
      <c r="B417" s="375" t="s">
        <v>3508</v>
      </c>
      <c r="C417" s="376" t="s">
        <v>2827</v>
      </c>
      <c r="D417" s="323" t="s">
        <v>3993</v>
      </c>
      <c r="E417" s="462">
        <f t="shared" si="36"/>
        <v>0</v>
      </c>
      <c r="F417" s="311" t="s">
        <v>890</v>
      </c>
      <c r="G417" s="8">
        <f t="shared" si="37"/>
        <v>6</v>
      </c>
      <c r="H417" s="628" t="str">
        <f>IF(ISNUMBER('STable 1.6'!C20),'STable 1.6'!C20,"")</f>
        <v/>
      </c>
    </row>
    <row r="418" spans="1:8" x14ac:dyDescent="0.2">
      <c r="A418" s="359" t="str">
        <f>B418&amp;"_"&amp;C418&amp;"_"&amp;D418</f>
        <v>0681_T1.6_Central Bank (Transactions)</v>
      </c>
      <c r="B418" s="375" t="s">
        <v>3509</v>
      </c>
      <c r="C418" s="376" t="s">
        <v>2827</v>
      </c>
      <c r="D418" s="325" t="s">
        <v>3994</v>
      </c>
      <c r="E418" s="462">
        <f t="shared" si="36"/>
        <v>0</v>
      </c>
      <c r="F418" s="311" t="s">
        <v>891</v>
      </c>
      <c r="G418" s="8">
        <f t="shared" si="37"/>
        <v>6</v>
      </c>
      <c r="H418" s="628">
        <f>IF(ISNUMBER('STable 1.6'!C21),'STable 1.6'!C21,"")</f>
        <v>0</v>
      </c>
    </row>
    <row r="419" spans="1:8" x14ac:dyDescent="0.2">
      <c r="A419" s="359" t="str">
        <f>B419&amp;"_"&amp;C419&amp;"_"&amp;".. "&amp;D419</f>
        <v>0682_T1.6_.. Short-term (Transactions)</v>
      </c>
      <c r="B419" s="375" t="s">
        <v>3510</v>
      </c>
      <c r="C419" s="376" t="s">
        <v>2827</v>
      </c>
      <c r="D419" s="324" t="s">
        <v>3985</v>
      </c>
      <c r="E419" s="462">
        <f t="shared" si="36"/>
        <v>0</v>
      </c>
      <c r="F419" s="311" t="s">
        <v>892</v>
      </c>
      <c r="G419" s="8">
        <f t="shared" si="37"/>
        <v>6</v>
      </c>
      <c r="H419" s="628">
        <f>IF(ISNUMBER('STable 1.6'!C22),'STable 1.6'!C22,"")</f>
        <v>0</v>
      </c>
    </row>
    <row r="420" spans="1:8" x14ac:dyDescent="0.2">
      <c r="A420" s="359" t="str">
        <f>B420&amp;"_"&amp;C420&amp;"_"&amp;".... "&amp;D420</f>
        <v>0683_T1.6_.... Currency and deposits 2/ (Transactions)</v>
      </c>
      <c r="B420" s="375" t="s">
        <v>3511</v>
      </c>
      <c r="C420" s="376" t="s">
        <v>2827</v>
      </c>
      <c r="D420" s="323" t="s">
        <v>3986</v>
      </c>
      <c r="E420" s="462">
        <f t="shared" si="36"/>
        <v>0</v>
      </c>
      <c r="F420" s="311" t="s">
        <v>893</v>
      </c>
      <c r="G420" s="8">
        <f t="shared" si="37"/>
        <v>6</v>
      </c>
      <c r="H420" s="628" t="str">
        <f>IF(ISNUMBER('STable 1.6'!C23),'STable 1.6'!C23,"")</f>
        <v/>
      </c>
    </row>
    <row r="421" spans="1:8" x14ac:dyDescent="0.2">
      <c r="A421" s="359" t="str">
        <f>B421&amp;"_"&amp;C421&amp;"_"&amp;".... "&amp;D421</f>
        <v>0684_T1.6_.... Debt securities (Transactions)</v>
      </c>
      <c r="B421" s="375" t="s">
        <v>3512</v>
      </c>
      <c r="C421" s="376" t="s">
        <v>2827</v>
      </c>
      <c r="D421" s="323" t="s">
        <v>3987</v>
      </c>
      <c r="E421" s="462">
        <f t="shared" si="36"/>
        <v>0</v>
      </c>
      <c r="F421" s="311" t="s">
        <v>894</v>
      </c>
      <c r="G421" s="8">
        <f t="shared" si="37"/>
        <v>6</v>
      </c>
      <c r="H421" s="628" t="str">
        <f>IF(ISNUMBER('STable 1.6'!C24),'STable 1.6'!C24,"")</f>
        <v/>
      </c>
    </row>
    <row r="422" spans="1:8" x14ac:dyDescent="0.2">
      <c r="A422" s="359" t="str">
        <f>B422&amp;"_"&amp;C422&amp;"_"&amp;".... "&amp;D422</f>
        <v>0685_T1.6_.... Loans (Transactions)</v>
      </c>
      <c r="B422" s="375" t="s">
        <v>3513</v>
      </c>
      <c r="C422" s="376" t="s">
        <v>2827</v>
      </c>
      <c r="D422" s="323" t="s">
        <v>3988</v>
      </c>
      <c r="E422" s="462">
        <f t="shared" si="36"/>
        <v>0</v>
      </c>
      <c r="F422" s="311" t="s">
        <v>895</v>
      </c>
      <c r="G422" s="8">
        <f t="shared" si="37"/>
        <v>6</v>
      </c>
      <c r="H422" s="628" t="str">
        <f>IF(ISNUMBER('STable 1.6'!C25),'STable 1.6'!C25,"")</f>
        <v/>
      </c>
    </row>
    <row r="423" spans="1:8" x14ac:dyDescent="0.2">
      <c r="A423" s="359" t="str">
        <f>B423&amp;"_"&amp;C423&amp;"_"&amp;".... "&amp;D423</f>
        <v>0686_T1.6_.... Trade credit and advances (Transactions)</v>
      </c>
      <c r="B423" s="375" t="s">
        <v>3514</v>
      </c>
      <c r="C423" s="376" t="s">
        <v>2827</v>
      </c>
      <c r="D423" s="323" t="s">
        <v>3989</v>
      </c>
      <c r="E423" s="462">
        <f t="shared" si="36"/>
        <v>0</v>
      </c>
      <c r="F423" s="311" t="s">
        <v>896</v>
      </c>
      <c r="G423" s="8">
        <f t="shared" si="37"/>
        <v>6</v>
      </c>
      <c r="H423" s="628" t="str">
        <f>IF(ISNUMBER('STable 1.6'!C26),'STable 1.6'!C26,"")</f>
        <v/>
      </c>
    </row>
    <row r="424" spans="1:8" x14ac:dyDescent="0.2">
      <c r="A424" s="359" t="str">
        <f>B424&amp;"_"&amp;C424&amp;"_"&amp;".... "&amp;D424</f>
        <v>0687_T1.6_.... Other debt liabilities 3/ 4/ (Transactions)</v>
      </c>
      <c r="B424" s="375" t="s">
        <v>3515</v>
      </c>
      <c r="C424" s="376" t="s">
        <v>2827</v>
      </c>
      <c r="D424" s="323" t="s">
        <v>3990</v>
      </c>
      <c r="E424" s="462">
        <f t="shared" si="36"/>
        <v>0</v>
      </c>
      <c r="F424" s="311" t="s">
        <v>897</v>
      </c>
      <c r="G424" s="8">
        <f t="shared" si="37"/>
        <v>6</v>
      </c>
      <c r="H424" s="628" t="str">
        <f>IF(ISNUMBER('STable 1.6'!C27),'STable 1.6'!C27,"")</f>
        <v/>
      </c>
    </row>
    <row r="425" spans="1:8" x14ac:dyDescent="0.2">
      <c r="A425" s="359" t="str">
        <f>B425&amp;"_"&amp;C425&amp;"_"&amp;".. "&amp;D425</f>
        <v>0688_T1.6_.. Long-term (Transactions)</v>
      </c>
      <c r="B425" s="375" t="s">
        <v>3516</v>
      </c>
      <c r="C425" s="376" t="s">
        <v>2827</v>
      </c>
      <c r="D425" s="324" t="s">
        <v>3991</v>
      </c>
      <c r="E425" s="462">
        <f t="shared" si="36"/>
        <v>0</v>
      </c>
      <c r="F425" s="311" t="s">
        <v>898</v>
      </c>
      <c r="G425" s="8">
        <f t="shared" si="37"/>
        <v>6</v>
      </c>
      <c r="H425" s="628">
        <f>IF(ISNUMBER('STable 1.6'!C28),'STable 1.6'!C28,"")</f>
        <v>0</v>
      </c>
    </row>
    <row r="426" spans="1:8" x14ac:dyDescent="0.2">
      <c r="A426" s="359" t="str">
        <f t="shared" ref="A426:A431" si="40">B426&amp;"_"&amp;C426&amp;"_"&amp;".... "&amp;D426</f>
        <v>0689_T1.6_.... Special drawing rights (allocations)  (Transactions)</v>
      </c>
      <c r="B426" s="375" t="s">
        <v>3517</v>
      </c>
      <c r="C426" s="376" t="s">
        <v>2827</v>
      </c>
      <c r="D426" s="323" t="s">
        <v>3992</v>
      </c>
      <c r="E426" s="462">
        <f t="shared" si="36"/>
        <v>0</v>
      </c>
      <c r="F426" s="311" t="s">
        <v>899</v>
      </c>
      <c r="G426" s="8">
        <f t="shared" si="37"/>
        <v>6</v>
      </c>
      <c r="H426" s="628" t="str">
        <f>IF(ISNUMBER('STable 1.6'!C29),'STable 1.6'!C29,"")</f>
        <v/>
      </c>
    </row>
    <row r="427" spans="1:8" x14ac:dyDescent="0.2">
      <c r="A427" s="359" t="str">
        <f t="shared" si="40"/>
        <v>0690_T1.6_.... Currency and deposits 2/ (Transactions)</v>
      </c>
      <c r="B427" s="375" t="s">
        <v>3518</v>
      </c>
      <c r="C427" s="376" t="s">
        <v>2827</v>
      </c>
      <c r="D427" s="323" t="s">
        <v>3986</v>
      </c>
      <c r="E427" s="462">
        <f t="shared" si="36"/>
        <v>0</v>
      </c>
      <c r="F427" s="311" t="s">
        <v>900</v>
      </c>
      <c r="G427" s="8">
        <f t="shared" si="37"/>
        <v>6</v>
      </c>
      <c r="H427" s="628" t="str">
        <f>IF(ISNUMBER('STable 1.6'!C30),'STable 1.6'!C30,"")</f>
        <v/>
      </c>
    </row>
    <row r="428" spans="1:8" x14ac:dyDescent="0.2">
      <c r="A428" s="359" t="str">
        <f t="shared" si="40"/>
        <v>0691_T1.6_.... Debt securities (Transactions)</v>
      </c>
      <c r="B428" s="375" t="s">
        <v>3519</v>
      </c>
      <c r="C428" s="376" t="s">
        <v>2827</v>
      </c>
      <c r="D428" s="323" t="s">
        <v>3987</v>
      </c>
      <c r="E428" s="462">
        <f t="shared" si="36"/>
        <v>0</v>
      </c>
      <c r="F428" s="311" t="s">
        <v>901</v>
      </c>
      <c r="G428" s="8">
        <f t="shared" si="37"/>
        <v>6</v>
      </c>
      <c r="H428" s="628" t="str">
        <f>IF(ISNUMBER('STable 1.6'!C31),'STable 1.6'!C31,"")</f>
        <v/>
      </c>
    </row>
    <row r="429" spans="1:8" x14ac:dyDescent="0.2">
      <c r="A429" s="359" t="str">
        <f t="shared" si="40"/>
        <v>0692_T1.6_.... Loans (Transactions)</v>
      </c>
      <c r="B429" s="375" t="s">
        <v>3520</v>
      </c>
      <c r="C429" s="376" t="s">
        <v>2827</v>
      </c>
      <c r="D429" s="323" t="s">
        <v>3988</v>
      </c>
      <c r="E429" s="462">
        <f t="shared" si="36"/>
        <v>0</v>
      </c>
      <c r="F429" s="311" t="s">
        <v>902</v>
      </c>
      <c r="G429" s="8">
        <f t="shared" si="37"/>
        <v>6</v>
      </c>
      <c r="H429" s="628" t="str">
        <f>IF(ISNUMBER('STable 1.6'!C32),'STable 1.6'!C32,"")</f>
        <v/>
      </c>
    </row>
    <row r="430" spans="1:8" x14ac:dyDescent="0.2">
      <c r="A430" s="359" t="str">
        <f t="shared" si="40"/>
        <v>0693_T1.6_.... Trade credit and advances (Transactions)</v>
      </c>
      <c r="B430" s="375" t="s">
        <v>3521</v>
      </c>
      <c r="C430" s="376" t="s">
        <v>2827</v>
      </c>
      <c r="D430" s="323" t="s">
        <v>3989</v>
      </c>
      <c r="E430" s="462">
        <f t="shared" si="36"/>
        <v>0</v>
      </c>
      <c r="F430" s="311" t="s">
        <v>903</v>
      </c>
      <c r="G430" s="8">
        <f t="shared" si="37"/>
        <v>6</v>
      </c>
      <c r="H430" s="628" t="str">
        <f>IF(ISNUMBER('STable 1.6'!C33),'STable 1.6'!C33,"")</f>
        <v/>
      </c>
    </row>
    <row r="431" spans="1:8" x14ac:dyDescent="0.2">
      <c r="A431" s="359" t="str">
        <f t="shared" si="40"/>
        <v>0694_T1.6_.... Other debt liabilities 3/ (Transactions)</v>
      </c>
      <c r="B431" s="375" t="s">
        <v>3522</v>
      </c>
      <c r="C431" s="376" t="s">
        <v>2827</v>
      </c>
      <c r="D431" s="323" t="s">
        <v>3993</v>
      </c>
      <c r="E431" s="462">
        <f t="shared" si="36"/>
        <v>0</v>
      </c>
      <c r="F431" s="311" t="s">
        <v>904</v>
      </c>
      <c r="G431" s="8">
        <f t="shared" si="37"/>
        <v>6</v>
      </c>
      <c r="H431" s="628" t="str">
        <f>IF(ISNUMBER('STable 1.6'!C34),'STable 1.6'!C34,"")</f>
        <v/>
      </c>
    </row>
    <row r="432" spans="1:8" x14ac:dyDescent="0.2">
      <c r="A432" s="359" t="str">
        <f>B432&amp;"_"&amp;C432&amp;"_"&amp;D432</f>
        <v>0695_T1.6_Deposit-taking Corporations, except the Central Bank (Transactions)</v>
      </c>
      <c r="B432" s="375" t="s">
        <v>3523</v>
      </c>
      <c r="C432" s="376" t="s">
        <v>2827</v>
      </c>
      <c r="D432" s="326" t="s">
        <v>3995</v>
      </c>
      <c r="E432" s="462">
        <f t="shared" si="36"/>
        <v>0</v>
      </c>
      <c r="F432" s="311" t="s">
        <v>905</v>
      </c>
      <c r="G432" s="8">
        <f t="shared" si="37"/>
        <v>6</v>
      </c>
      <c r="H432" s="628">
        <f>IF(ISNUMBER('STable 1.6'!C35),'STable 1.6'!C35,"")</f>
        <v>0</v>
      </c>
    </row>
    <row r="433" spans="1:8" x14ac:dyDescent="0.2">
      <c r="A433" s="359" t="str">
        <f>B433&amp;"_"&amp;C433&amp;"_"&amp;".. "&amp;D433</f>
        <v>0696_T1.6_.. Short-term (Transactions)</v>
      </c>
      <c r="B433" s="375" t="s">
        <v>3524</v>
      </c>
      <c r="C433" s="376" t="s">
        <v>2827</v>
      </c>
      <c r="D433" s="324" t="s">
        <v>3985</v>
      </c>
      <c r="E433" s="462">
        <f t="shared" si="36"/>
        <v>0</v>
      </c>
      <c r="F433" s="311" t="s">
        <v>906</v>
      </c>
      <c r="G433" s="8">
        <f t="shared" si="37"/>
        <v>6</v>
      </c>
      <c r="H433" s="628">
        <f>IF(ISNUMBER('STable 1.6'!C36),'STable 1.6'!C36,"")</f>
        <v>0</v>
      </c>
    </row>
    <row r="434" spans="1:8" x14ac:dyDescent="0.2">
      <c r="A434" s="359" t="str">
        <f>B434&amp;"_"&amp;C434&amp;"_"&amp;".... "&amp;D434</f>
        <v>0697_T1.6_.... Currency and deposits 2/ (Transactions)</v>
      </c>
      <c r="B434" s="375" t="s">
        <v>3525</v>
      </c>
      <c r="C434" s="376" t="s">
        <v>2827</v>
      </c>
      <c r="D434" s="323" t="s">
        <v>3986</v>
      </c>
      <c r="E434" s="462">
        <f t="shared" si="36"/>
        <v>0</v>
      </c>
      <c r="F434" s="311" t="s">
        <v>907</v>
      </c>
      <c r="G434" s="8">
        <f t="shared" si="37"/>
        <v>6</v>
      </c>
      <c r="H434" s="628" t="str">
        <f>IF(ISNUMBER('STable 1.6'!C37),'STable 1.6'!C37,"")</f>
        <v/>
      </c>
    </row>
    <row r="435" spans="1:8" x14ac:dyDescent="0.2">
      <c r="A435" s="359" t="str">
        <f>B435&amp;"_"&amp;C435&amp;"_"&amp;".... "&amp;D435</f>
        <v>0698_T1.6_.... Debt securities (Transactions)</v>
      </c>
      <c r="B435" s="375" t="s">
        <v>3526</v>
      </c>
      <c r="C435" s="376" t="s">
        <v>2827</v>
      </c>
      <c r="D435" s="323" t="s">
        <v>3987</v>
      </c>
      <c r="E435" s="462">
        <f t="shared" si="36"/>
        <v>0</v>
      </c>
      <c r="F435" s="311" t="s">
        <v>908</v>
      </c>
      <c r="G435" s="8">
        <f t="shared" si="37"/>
        <v>6</v>
      </c>
      <c r="H435" s="628" t="str">
        <f>IF(ISNUMBER('STable 1.6'!C38),'STable 1.6'!C38,"")</f>
        <v/>
      </c>
    </row>
    <row r="436" spans="1:8" x14ac:dyDescent="0.2">
      <c r="A436" s="359" t="str">
        <f>B436&amp;"_"&amp;C436&amp;"_"&amp;".... "&amp;D436</f>
        <v>0699_T1.6_.... Loans (Transactions)</v>
      </c>
      <c r="B436" s="375" t="s">
        <v>3527</v>
      </c>
      <c r="C436" s="376" t="s">
        <v>2827</v>
      </c>
      <c r="D436" s="323" t="s">
        <v>3988</v>
      </c>
      <c r="E436" s="462">
        <f t="shared" si="36"/>
        <v>0</v>
      </c>
      <c r="F436" s="311" t="s">
        <v>909</v>
      </c>
      <c r="G436" s="8">
        <f t="shared" si="37"/>
        <v>6</v>
      </c>
      <c r="H436" s="628" t="str">
        <f>IF(ISNUMBER('STable 1.6'!C39),'STable 1.6'!C39,"")</f>
        <v/>
      </c>
    </row>
    <row r="437" spans="1:8" x14ac:dyDescent="0.2">
      <c r="A437" s="359" t="str">
        <f>B437&amp;"_"&amp;C437&amp;"_"&amp;".... "&amp;D437</f>
        <v>0700_T1.6_.... Trade credit and advances (Transactions)</v>
      </c>
      <c r="B437" s="375" t="s">
        <v>3528</v>
      </c>
      <c r="C437" s="376" t="s">
        <v>2827</v>
      </c>
      <c r="D437" s="323" t="s">
        <v>3989</v>
      </c>
      <c r="E437" s="462">
        <f t="shared" si="36"/>
        <v>0</v>
      </c>
      <c r="F437" s="311" t="s">
        <v>910</v>
      </c>
      <c r="G437" s="8">
        <f t="shared" si="37"/>
        <v>6</v>
      </c>
      <c r="H437" s="628" t="str">
        <f>IF(ISNUMBER('STable 1.6'!C40),'STable 1.6'!C40,"")</f>
        <v/>
      </c>
    </row>
    <row r="438" spans="1:8" x14ac:dyDescent="0.2">
      <c r="A438" s="359" t="str">
        <f>B438&amp;"_"&amp;C438&amp;"_"&amp;".... "&amp;D438</f>
        <v>0701_T1.6_.... Other debt liabilities 3/ 4/ (Transactions)</v>
      </c>
      <c r="B438" s="375" t="s">
        <v>3529</v>
      </c>
      <c r="C438" s="376" t="s">
        <v>2827</v>
      </c>
      <c r="D438" s="323" t="s">
        <v>3990</v>
      </c>
      <c r="E438" s="462">
        <f t="shared" si="36"/>
        <v>0</v>
      </c>
      <c r="F438" s="311" t="s">
        <v>911</v>
      </c>
      <c r="G438" s="8">
        <f t="shared" si="37"/>
        <v>6</v>
      </c>
      <c r="H438" s="628" t="str">
        <f>IF(ISNUMBER('STable 1.6'!C41),'STable 1.6'!C41,"")</f>
        <v/>
      </c>
    </row>
    <row r="439" spans="1:8" x14ac:dyDescent="0.2">
      <c r="A439" s="359" t="str">
        <f>B439&amp;"_"&amp;C439&amp;"_"&amp;".. "&amp;D439</f>
        <v>0702_T1.6_.. Long-term (Transactions)</v>
      </c>
      <c r="B439" s="375" t="s">
        <v>3530</v>
      </c>
      <c r="C439" s="376" t="s">
        <v>2827</v>
      </c>
      <c r="D439" s="324" t="s">
        <v>3991</v>
      </c>
      <c r="E439" s="462">
        <f t="shared" si="36"/>
        <v>0</v>
      </c>
      <c r="F439" s="311" t="s">
        <v>912</v>
      </c>
      <c r="G439" s="8">
        <f t="shared" si="37"/>
        <v>6</v>
      </c>
      <c r="H439" s="628">
        <f>IF(ISNUMBER('STable 1.6'!C42),'STable 1.6'!C42,"")</f>
        <v>0</v>
      </c>
    </row>
    <row r="440" spans="1:8" x14ac:dyDescent="0.2">
      <c r="A440" s="359" t="str">
        <f>B440&amp;"_"&amp;C440&amp;"_"&amp;".... "&amp;D440</f>
        <v>0703_T1.6_.... Currency and deposits 2/ (Transactions)</v>
      </c>
      <c r="B440" s="375" t="s">
        <v>3531</v>
      </c>
      <c r="C440" s="376" t="s">
        <v>2827</v>
      </c>
      <c r="D440" s="323" t="s">
        <v>3986</v>
      </c>
      <c r="E440" s="462">
        <f t="shared" si="36"/>
        <v>0</v>
      </c>
      <c r="F440" s="311" t="s">
        <v>913</v>
      </c>
      <c r="G440" s="8">
        <f t="shared" si="37"/>
        <v>6</v>
      </c>
      <c r="H440" s="628" t="str">
        <f>IF(ISNUMBER('STable 1.6'!C43),'STable 1.6'!C43,"")</f>
        <v/>
      </c>
    </row>
    <row r="441" spans="1:8" x14ac:dyDescent="0.2">
      <c r="A441" s="359" t="str">
        <f>B441&amp;"_"&amp;C441&amp;"_"&amp;".... "&amp;D441</f>
        <v>0704_T1.6_.... Debt securities (Transactions)</v>
      </c>
      <c r="B441" s="375" t="s">
        <v>3532</v>
      </c>
      <c r="C441" s="376" t="s">
        <v>2827</v>
      </c>
      <c r="D441" s="323" t="s">
        <v>3987</v>
      </c>
      <c r="E441" s="462">
        <f t="shared" si="36"/>
        <v>0</v>
      </c>
      <c r="F441" s="311" t="s">
        <v>914</v>
      </c>
      <c r="G441" s="8">
        <f t="shared" si="37"/>
        <v>6</v>
      </c>
      <c r="H441" s="628" t="str">
        <f>IF(ISNUMBER('STable 1.6'!C44),'STable 1.6'!C44,"")</f>
        <v/>
      </c>
    </row>
    <row r="442" spans="1:8" x14ac:dyDescent="0.2">
      <c r="A442" s="359" t="str">
        <f>B442&amp;"_"&amp;C442&amp;"_"&amp;".... "&amp;D442</f>
        <v>0705_T1.6_.... Loans (Transactions)</v>
      </c>
      <c r="B442" s="375" t="s">
        <v>3533</v>
      </c>
      <c r="C442" s="376" t="s">
        <v>2827</v>
      </c>
      <c r="D442" s="323" t="s">
        <v>3988</v>
      </c>
      <c r="E442" s="462">
        <f t="shared" si="36"/>
        <v>0</v>
      </c>
      <c r="F442" s="311" t="s">
        <v>915</v>
      </c>
      <c r="G442" s="8">
        <f t="shared" si="37"/>
        <v>6</v>
      </c>
      <c r="H442" s="628" t="str">
        <f>IF(ISNUMBER('STable 1.6'!C45),'STable 1.6'!C45,"")</f>
        <v/>
      </c>
    </row>
    <row r="443" spans="1:8" x14ac:dyDescent="0.2">
      <c r="A443" s="359" t="str">
        <f>B443&amp;"_"&amp;C443&amp;"_"&amp;".... "&amp;D443</f>
        <v>0706_T1.6_.... Trade credit and advances (Transactions)</v>
      </c>
      <c r="B443" s="375" t="s">
        <v>3534</v>
      </c>
      <c r="C443" s="376" t="s">
        <v>2827</v>
      </c>
      <c r="D443" s="323" t="s">
        <v>3989</v>
      </c>
      <c r="E443" s="462">
        <f t="shared" si="36"/>
        <v>0</v>
      </c>
      <c r="F443" s="311" t="s">
        <v>916</v>
      </c>
      <c r="G443" s="8">
        <f t="shared" si="37"/>
        <v>6</v>
      </c>
      <c r="H443" s="628" t="str">
        <f>IF(ISNUMBER('STable 1.6'!C46),'STable 1.6'!C46,"")</f>
        <v/>
      </c>
    </row>
    <row r="444" spans="1:8" x14ac:dyDescent="0.2">
      <c r="A444" s="359" t="str">
        <f>B444&amp;"_"&amp;C444&amp;"_"&amp;".... "&amp;D444</f>
        <v>0707_T1.6_.... Other debt liabilities 3/ (Transactions)</v>
      </c>
      <c r="B444" s="375" t="s">
        <v>3535</v>
      </c>
      <c r="C444" s="376" t="s">
        <v>2827</v>
      </c>
      <c r="D444" s="323" t="s">
        <v>3993</v>
      </c>
      <c r="E444" s="462">
        <f t="shared" si="36"/>
        <v>0</v>
      </c>
      <c r="F444" s="311" t="s">
        <v>917</v>
      </c>
      <c r="G444" s="8">
        <f t="shared" si="37"/>
        <v>6</v>
      </c>
      <c r="H444" s="628" t="str">
        <f>IF(ISNUMBER('STable 1.6'!C47),'STable 1.6'!C47,"")</f>
        <v/>
      </c>
    </row>
    <row r="445" spans="1:8" x14ac:dyDescent="0.2">
      <c r="A445" s="359" t="str">
        <f>B445&amp;"_"&amp;C445&amp;"_"&amp;D445</f>
        <v>0708_T1.6_Other Sectors (Transactions)</v>
      </c>
      <c r="B445" s="375" t="s">
        <v>3536</v>
      </c>
      <c r="C445" s="376" t="s">
        <v>2827</v>
      </c>
      <c r="D445" s="325" t="s">
        <v>3996</v>
      </c>
      <c r="E445" s="462">
        <f t="shared" si="36"/>
        <v>0</v>
      </c>
      <c r="F445" s="311" t="s">
        <v>918</v>
      </c>
      <c r="G445" s="8">
        <f t="shared" si="37"/>
        <v>6</v>
      </c>
      <c r="H445" s="628">
        <f>IF(ISNUMBER('STable 1.6'!C48),'STable 1.6'!C48,"")</f>
        <v>0</v>
      </c>
    </row>
    <row r="446" spans="1:8" x14ac:dyDescent="0.2">
      <c r="A446" s="359" t="str">
        <f>B446&amp;"_"&amp;C446&amp;"_"&amp;".. "&amp;D446</f>
        <v>0709_T1.6_.. Short-term (Transactions)</v>
      </c>
      <c r="B446" s="375" t="s">
        <v>3537</v>
      </c>
      <c r="C446" s="376" t="s">
        <v>2827</v>
      </c>
      <c r="D446" s="324" t="s">
        <v>3985</v>
      </c>
      <c r="E446" s="462">
        <f t="shared" si="36"/>
        <v>0</v>
      </c>
      <c r="F446" s="311" t="s">
        <v>919</v>
      </c>
      <c r="G446" s="8">
        <f t="shared" si="37"/>
        <v>6</v>
      </c>
      <c r="H446" s="628">
        <f>IF(ISNUMBER('STable 1.6'!C49),'STable 1.6'!C49,"")</f>
        <v>0</v>
      </c>
    </row>
    <row r="447" spans="1:8" x14ac:dyDescent="0.2">
      <c r="A447" s="359" t="str">
        <f>B447&amp;"_"&amp;C447&amp;"_"&amp;".... "&amp;D447</f>
        <v>0710_T1.6_.... Currency and deposits 2/ (Transactions)</v>
      </c>
      <c r="B447" s="375" t="s">
        <v>3538</v>
      </c>
      <c r="C447" s="376" t="s">
        <v>2827</v>
      </c>
      <c r="D447" s="323" t="s">
        <v>3986</v>
      </c>
      <c r="E447" s="462">
        <f t="shared" si="36"/>
        <v>0</v>
      </c>
      <c r="F447" s="311" t="s">
        <v>920</v>
      </c>
      <c r="G447" s="8">
        <f t="shared" si="37"/>
        <v>6</v>
      </c>
      <c r="H447" s="628" t="str">
        <f>IF(ISNUMBER('STable 1.6'!C50),'STable 1.6'!C50,"")</f>
        <v/>
      </c>
    </row>
    <row r="448" spans="1:8" x14ac:dyDescent="0.2">
      <c r="A448" s="359" t="str">
        <f>B448&amp;"_"&amp;C448&amp;"_"&amp;".... "&amp;D448</f>
        <v>0711_T1.6_.... Debt securities (Transactions)</v>
      </c>
      <c r="B448" s="375" t="s">
        <v>3539</v>
      </c>
      <c r="C448" s="376" t="s">
        <v>2827</v>
      </c>
      <c r="D448" s="323" t="s">
        <v>3987</v>
      </c>
      <c r="E448" s="462">
        <f t="shared" si="36"/>
        <v>0</v>
      </c>
      <c r="F448" s="311" t="s">
        <v>921</v>
      </c>
      <c r="G448" s="8">
        <f t="shared" si="37"/>
        <v>6</v>
      </c>
      <c r="H448" s="628" t="str">
        <f>IF(ISNUMBER('STable 1.6'!C51),'STable 1.6'!C51,"")</f>
        <v/>
      </c>
    </row>
    <row r="449" spans="1:8" x14ac:dyDescent="0.2">
      <c r="A449" s="359" t="str">
        <f>B449&amp;"_"&amp;C449&amp;"_"&amp;".... "&amp;D449</f>
        <v>0712_T1.6_.... Loans (Transactions)</v>
      </c>
      <c r="B449" s="375" t="s">
        <v>3540</v>
      </c>
      <c r="C449" s="376" t="s">
        <v>2827</v>
      </c>
      <c r="D449" s="323" t="s">
        <v>3988</v>
      </c>
      <c r="E449" s="462">
        <f t="shared" si="36"/>
        <v>0</v>
      </c>
      <c r="F449" s="311" t="s">
        <v>922</v>
      </c>
      <c r="G449" s="8">
        <f t="shared" si="37"/>
        <v>6</v>
      </c>
      <c r="H449" s="628" t="str">
        <f>IF(ISNUMBER('STable 1.6'!C52),'STable 1.6'!C52,"")</f>
        <v/>
      </c>
    </row>
    <row r="450" spans="1:8" x14ac:dyDescent="0.2">
      <c r="A450" s="359" t="str">
        <f>B450&amp;"_"&amp;C450&amp;"_"&amp;".... "&amp;D450</f>
        <v>0713_T1.6_.... Trade credit and advances (Transactions)</v>
      </c>
      <c r="B450" s="375" t="s">
        <v>3541</v>
      </c>
      <c r="C450" s="376" t="s">
        <v>2827</v>
      </c>
      <c r="D450" s="323" t="s">
        <v>3989</v>
      </c>
      <c r="E450" s="462">
        <f t="shared" si="36"/>
        <v>0</v>
      </c>
      <c r="F450" s="311" t="s">
        <v>923</v>
      </c>
      <c r="G450" s="8">
        <f t="shared" si="37"/>
        <v>6</v>
      </c>
      <c r="H450" s="628" t="str">
        <f>IF(ISNUMBER('STable 1.6'!C53),'STable 1.6'!C53,"")</f>
        <v/>
      </c>
    </row>
    <row r="451" spans="1:8" x14ac:dyDescent="0.2">
      <c r="A451" s="359" t="str">
        <f>B451&amp;"_"&amp;C451&amp;"_"&amp;".... "&amp;D451</f>
        <v>0714_T1.6_.... Other debt liabilities 3/ 4/ (Transactions)</v>
      </c>
      <c r="B451" s="375" t="s">
        <v>3542</v>
      </c>
      <c r="C451" s="376" t="s">
        <v>2827</v>
      </c>
      <c r="D451" s="323" t="s">
        <v>3990</v>
      </c>
      <c r="E451" s="462">
        <f t="shared" si="36"/>
        <v>0</v>
      </c>
      <c r="F451" s="311" t="s">
        <v>924</v>
      </c>
      <c r="G451" s="8">
        <f t="shared" si="37"/>
        <v>6</v>
      </c>
      <c r="H451" s="628" t="str">
        <f>IF(ISNUMBER('STable 1.6'!C54),'STable 1.6'!C54,"")</f>
        <v/>
      </c>
    </row>
    <row r="452" spans="1:8" x14ac:dyDescent="0.2">
      <c r="A452" s="359" t="str">
        <f>B452&amp;"_"&amp;C452&amp;"_"&amp;".. "&amp;D452</f>
        <v>0715_T1.6_.. Long-term (Transactions)</v>
      </c>
      <c r="B452" s="375" t="s">
        <v>3543</v>
      </c>
      <c r="C452" s="376" t="s">
        <v>2827</v>
      </c>
      <c r="D452" s="324" t="s">
        <v>3991</v>
      </c>
      <c r="E452" s="462">
        <f t="shared" si="36"/>
        <v>0</v>
      </c>
      <c r="F452" s="311" t="s">
        <v>925</v>
      </c>
      <c r="G452" s="8">
        <f t="shared" si="37"/>
        <v>6</v>
      </c>
      <c r="H452" s="628">
        <f>IF(ISNUMBER('STable 1.6'!C55),'STable 1.6'!C55,"")</f>
        <v>0</v>
      </c>
    </row>
    <row r="453" spans="1:8" x14ac:dyDescent="0.2">
      <c r="A453" s="359" t="str">
        <f>B453&amp;"_"&amp;C453&amp;"_"&amp;".... "&amp;D453</f>
        <v>0716_T1.6_.... Currency and deposits 2/ (Transactions)</v>
      </c>
      <c r="B453" s="375" t="s">
        <v>3544</v>
      </c>
      <c r="C453" s="376" t="s">
        <v>2827</v>
      </c>
      <c r="D453" s="323" t="s">
        <v>3986</v>
      </c>
      <c r="E453" s="462">
        <f t="shared" ref="E453:E516" si="41">E452</f>
        <v>0</v>
      </c>
      <c r="F453" s="311" t="s">
        <v>926</v>
      </c>
      <c r="G453" s="8">
        <f t="shared" ref="G453:G516" si="42">G452</f>
        <v>6</v>
      </c>
      <c r="H453" s="628" t="str">
        <f>IF(ISNUMBER('STable 1.6'!C56),'STable 1.6'!C56,"")</f>
        <v/>
      </c>
    </row>
    <row r="454" spans="1:8" x14ac:dyDescent="0.2">
      <c r="A454" s="359" t="str">
        <f>B454&amp;"_"&amp;C454&amp;"_"&amp;".... "&amp;D454</f>
        <v>0717_T1.6_.... Debt securities (Transactions)</v>
      </c>
      <c r="B454" s="375" t="s">
        <v>3545</v>
      </c>
      <c r="C454" s="376" t="s">
        <v>2827</v>
      </c>
      <c r="D454" s="323" t="s">
        <v>3987</v>
      </c>
      <c r="E454" s="462">
        <f t="shared" si="41"/>
        <v>0</v>
      </c>
      <c r="F454" s="311" t="s">
        <v>927</v>
      </c>
      <c r="G454" s="8">
        <f t="shared" si="42"/>
        <v>6</v>
      </c>
      <c r="H454" s="628" t="str">
        <f>IF(ISNUMBER('STable 1.6'!C57),'STable 1.6'!C57,"")</f>
        <v/>
      </c>
    </row>
    <row r="455" spans="1:8" x14ac:dyDescent="0.2">
      <c r="A455" s="359" t="str">
        <f>B455&amp;"_"&amp;C455&amp;"_"&amp;".... "&amp;D455</f>
        <v>0718_T1.6_.... Loans (Transactions)</v>
      </c>
      <c r="B455" s="375" t="s">
        <v>3546</v>
      </c>
      <c r="C455" s="376" t="s">
        <v>2827</v>
      </c>
      <c r="D455" s="323" t="s">
        <v>3988</v>
      </c>
      <c r="E455" s="462">
        <f t="shared" si="41"/>
        <v>0</v>
      </c>
      <c r="F455" s="311" t="s">
        <v>928</v>
      </c>
      <c r="G455" s="8">
        <f t="shared" si="42"/>
        <v>6</v>
      </c>
      <c r="H455" s="628" t="str">
        <f>IF(ISNUMBER('STable 1.6'!C58),'STable 1.6'!C58,"")</f>
        <v/>
      </c>
    </row>
    <row r="456" spans="1:8" x14ac:dyDescent="0.2">
      <c r="A456" s="359" t="str">
        <f>B456&amp;"_"&amp;C456&amp;"_"&amp;".... "&amp;D456</f>
        <v>0719_T1.6_.... Trade credit and advances (Transactions)</v>
      </c>
      <c r="B456" s="375" t="s">
        <v>3547</v>
      </c>
      <c r="C456" s="376" t="s">
        <v>2827</v>
      </c>
      <c r="D456" s="323" t="s">
        <v>3989</v>
      </c>
      <c r="E456" s="462">
        <f t="shared" si="41"/>
        <v>0</v>
      </c>
      <c r="F456" s="311" t="s">
        <v>929</v>
      </c>
      <c r="G456" s="8">
        <f t="shared" si="42"/>
        <v>6</v>
      </c>
      <c r="H456" s="628" t="str">
        <f>IF(ISNUMBER('STable 1.6'!C59),'STable 1.6'!C59,"")</f>
        <v/>
      </c>
    </row>
    <row r="457" spans="1:8" x14ac:dyDescent="0.2">
      <c r="A457" s="359" t="str">
        <f>B457&amp;"_"&amp;C457&amp;"_"&amp;".... "&amp;D457</f>
        <v>0720_T1.6_.... Other debt liabilities 3/ (Transactions)</v>
      </c>
      <c r="B457" s="375" t="s">
        <v>3548</v>
      </c>
      <c r="C457" s="376" t="s">
        <v>2827</v>
      </c>
      <c r="D457" s="323" t="s">
        <v>3993</v>
      </c>
      <c r="E457" s="462">
        <f t="shared" si="41"/>
        <v>0</v>
      </c>
      <c r="F457" s="311" t="s">
        <v>930</v>
      </c>
      <c r="G457" s="8">
        <f t="shared" si="42"/>
        <v>6</v>
      </c>
      <c r="H457" s="628" t="str">
        <f>IF(ISNUMBER('STable 1.6'!C60),'STable 1.6'!C60,"")</f>
        <v/>
      </c>
    </row>
    <row r="458" spans="1:8" x14ac:dyDescent="0.2">
      <c r="A458" s="359" t="str">
        <f>B458&amp;"_"&amp;C458&amp;"_"&amp;D458</f>
        <v>0721_T1.6_Direct Investment: Intercompany Lending (Transactions)</v>
      </c>
      <c r="B458" s="375" t="s">
        <v>3549</v>
      </c>
      <c r="C458" s="376" t="s">
        <v>2827</v>
      </c>
      <c r="D458" s="328" t="s">
        <v>3997</v>
      </c>
      <c r="E458" s="462">
        <f t="shared" si="41"/>
        <v>0</v>
      </c>
      <c r="F458" s="311" t="s">
        <v>931</v>
      </c>
      <c r="G458" s="8">
        <f t="shared" si="42"/>
        <v>6</v>
      </c>
      <c r="H458" s="628">
        <f>IF(ISNUMBER('STable 1.6'!C61),'STable 1.6'!C61,"")</f>
        <v>0</v>
      </c>
    </row>
    <row r="459" spans="1:8" x14ac:dyDescent="0.2">
      <c r="A459" s="359" t="str">
        <f t="shared" ref="A459:A461" si="43">B459&amp;"_"&amp;C459&amp;"_"&amp;".. "&amp;D459</f>
        <v>0722_T1.6_.. Debt liabilities of direct investment enterprises to direct investors (Transactions)</v>
      </c>
      <c r="B459" s="375" t="s">
        <v>3550</v>
      </c>
      <c r="C459" s="376" t="s">
        <v>2827</v>
      </c>
      <c r="D459" s="329" t="s">
        <v>3998</v>
      </c>
      <c r="E459" s="462">
        <f t="shared" si="41"/>
        <v>0</v>
      </c>
      <c r="F459" s="311" t="s">
        <v>932</v>
      </c>
      <c r="G459" s="8">
        <f t="shared" si="42"/>
        <v>6</v>
      </c>
      <c r="H459" s="628" t="str">
        <f>IF(ISNUMBER('STable 1.6'!C62),'STable 1.6'!C62,"")</f>
        <v/>
      </c>
    </row>
    <row r="460" spans="1:8" x14ac:dyDescent="0.2">
      <c r="A460" s="359" t="str">
        <f t="shared" si="43"/>
        <v>0723_T1.6_.. Debt liabilities of direct investors to direct investment enterprises (Transactions)</v>
      </c>
      <c r="B460" s="375" t="s">
        <v>3551</v>
      </c>
      <c r="C460" s="376" t="s">
        <v>2827</v>
      </c>
      <c r="D460" s="329" t="s">
        <v>3999</v>
      </c>
      <c r="E460" s="462">
        <f t="shared" si="41"/>
        <v>0</v>
      </c>
      <c r="F460" s="311" t="s">
        <v>933</v>
      </c>
      <c r="G460" s="8">
        <f t="shared" si="42"/>
        <v>6</v>
      </c>
      <c r="H460" s="628" t="str">
        <f>IF(ISNUMBER('STable 1.6'!C63),'STable 1.6'!C63,"")</f>
        <v/>
      </c>
    </row>
    <row r="461" spans="1:8" x14ac:dyDescent="0.2">
      <c r="A461" s="359" t="str">
        <f t="shared" si="43"/>
        <v>0724_T1.6_.. Debt liabilities between fellow enterprises (Transactions)</v>
      </c>
      <c r="B461" s="375" t="s">
        <v>3552</v>
      </c>
      <c r="C461" s="376" t="s">
        <v>2827</v>
      </c>
      <c r="D461" s="329" t="s">
        <v>4000</v>
      </c>
      <c r="E461" s="462">
        <f t="shared" si="41"/>
        <v>0</v>
      </c>
      <c r="F461" s="311" t="s">
        <v>934</v>
      </c>
      <c r="G461" s="8">
        <f t="shared" si="42"/>
        <v>6</v>
      </c>
      <c r="H461" s="628" t="str">
        <f>IF(ISNUMBER('STable 1.6'!C64),'STable 1.6'!C64,"")</f>
        <v/>
      </c>
    </row>
    <row r="462" spans="1:8" x14ac:dyDescent="0.2">
      <c r="A462" s="359" t="str">
        <f>B462&amp;"_"&amp;C462&amp;"_"&amp;D462</f>
        <v>0725_T1.6_Gross External Debt (Transactions)</v>
      </c>
      <c r="B462" s="375" t="s">
        <v>3553</v>
      </c>
      <c r="C462" s="376" t="s">
        <v>2827</v>
      </c>
      <c r="D462" s="327" t="s">
        <v>4001</v>
      </c>
      <c r="E462" s="462">
        <f t="shared" si="41"/>
        <v>0</v>
      </c>
      <c r="F462" s="312" t="s">
        <v>935</v>
      </c>
      <c r="G462" s="8">
        <f t="shared" si="42"/>
        <v>6</v>
      </c>
      <c r="H462" s="628">
        <f>IF(ISNUMBER('STable 1.6'!C65),'STable 1.6'!C65,"")</f>
        <v>0</v>
      </c>
    </row>
    <row r="463" spans="1:8" x14ac:dyDescent="0.2">
      <c r="A463" s="359" t="str">
        <f>B463&amp;"_"&amp;C463&amp;"_"&amp;D463</f>
        <v>0726_T1.6_General Government (Exchange rate changes)</v>
      </c>
      <c r="B463" s="375" t="s">
        <v>3554</v>
      </c>
      <c r="C463" s="376" t="s">
        <v>2827</v>
      </c>
      <c r="D463" s="325" t="s">
        <v>4002</v>
      </c>
      <c r="E463" s="462">
        <f t="shared" si="41"/>
        <v>0</v>
      </c>
      <c r="F463" s="311" t="s">
        <v>936</v>
      </c>
      <c r="G463" s="8">
        <f t="shared" si="42"/>
        <v>6</v>
      </c>
      <c r="H463" s="628">
        <f>IF(ISNUMBER('STable 1.6'!D7),'STable 1.6'!D7,"")</f>
        <v>0</v>
      </c>
    </row>
    <row r="464" spans="1:8" x14ac:dyDescent="0.2">
      <c r="A464" s="359" t="str">
        <f>B464&amp;"_"&amp;C464&amp;"_"&amp;".. "&amp;D464</f>
        <v>0727_T1.6_.. Short-term (Exchange rate changes)</v>
      </c>
      <c r="B464" s="375" t="s">
        <v>3555</v>
      </c>
      <c r="C464" s="376" t="s">
        <v>2827</v>
      </c>
      <c r="D464" s="324" t="s">
        <v>4003</v>
      </c>
      <c r="E464" s="462">
        <f t="shared" si="41"/>
        <v>0</v>
      </c>
      <c r="F464" s="311" t="s">
        <v>937</v>
      </c>
      <c r="G464" s="8">
        <f t="shared" si="42"/>
        <v>6</v>
      </c>
      <c r="H464" s="628">
        <f>IF(ISNUMBER('STable 1.6'!D8),'STable 1.6'!D8,"")</f>
        <v>0</v>
      </c>
    </row>
    <row r="465" spans="1:8" x14ac:dyDescent="0.2">
      <c r="A465" s="359" t="str">
        <f>B465&amp;"_"&amp;C465&amp;"_"&amp;".... "&amp;D465</f>
        <v>0728_T1.6_.... Currency and deposits 2/ (Exchange rate changes)</v>
      </c>
      <c r="B465" s="375" t="s">
        <v>3556</v>
      </c>
      <c r="C465" s="376" t="s">
        <v>2827</v>
      </c>
      <c r="D465" s="323" t="s">
        <v>4004</v>
      </c>
      <c r="E465" s="462">
        <f t="shared" si="41"/>
        <v>0</v>
      </c>
      <c r="F465" s="311" t="s">
        <v>938</v>
      </c>
      <c r="G465" s="8">
        <f t="shared" si="42"/>
        <v>6</v>
      </c>
      <c r="H465" s="628" t="str">
        <f>IF(ISNUMBER('STable 1.6'!D9),'STable 1.6'!D9,"")</f>
        <v/>
      </c>
    </row>
    <row r="466" spans="1:8" x14ac:dyDescent="0.2">
      <c r="A466" s="359" t="str">
        <f>B466&amp;"_"&amp;C466&amp;"_"&amp;".... "&amp;D466</f>
        <v>0729_T1.6_.... Debt securities (Exchange rate changes)</v>
      </c>
      <c r="B466" s="375" t="s">
        <v>3557</v>
      </c>
      <c r="C466" s="376" t="s">
        <v>2827</v>
      </c>
      <c r="D466" s="323" t="s">
        <v>4005</v>
      </c>
      <c r="E466" s="462">
        <f t="shared" si="41"/>
        <v>0</v>
      </c>
      <c r="F466" s="311" t="s">
        <v>939</v>
      </c>
      <c r="G466" s="8">
        <f t="shared" si="42"/>
        <v>6</v>
      </c>
      <c r="H466" s="628" t="str">
        <f>IF(ISNUMBER('STable 1.6'!D10),'STable 1.6'!D10,"")</f>
        <v/>
      </c>
    </row>
    <row r="467" spans="1:8" x14ac:dyDescent="0.2">
      <c r="A467" s="359" t="str">
        <f>B467&amp;"_"&amp;C467&amp;"_"&amp;".... "&amp;D467</f>
        <v>0730_T1.6_.... Loans (Exchange rate changes)</v>
      </c>
      <c r="B467" s="375" t="s">
        <v>3558</v>
      </c>
      <c r="C467" s="376" t="s">
        <v>2827</v>
      </c>
      <c r="D467" s="323" t="s">
        <v>4006</v>
      </c>
      <c r="E467" s="462">
        <f t="shared" si="41"/>
        <v>0</v>
      </c>
      <c r="F467" s="311" t="s">
        <v>940</v>
      </c>
      <c r="G467" s="8">
        <f t="shared" si="42"/>
        <v>6</v>
      </c>
      <c r="H467" s="628" t="str">
        <f>IF(ISNUMBER('STable 1.6'!D11),'STable 1.6'!D11,"")</f>
        <v/>
      </c>
    </row>
    <row r="468" spans="1:8" x14ac:dyDescent="0.2">
      <c r="A468" s="359" t="str">
        <f>B468&amp;"_"&amp;C468&amp;"_"&amp;".... "&amp;D468</f>
        <v>0731_T1.6_.... Trade credit and advances (Exchange rate changes)</v>
      </c>
      <c r="B468" s="375" t="s">
        <v>3559</v>
      </c>
      <c r="C468" s="376" t="s">
        <v>2827</v>
      </c>
      <c r="D468" s="323" t="s">
        <v>4007</v>
      </c>
      <c r="E468" s="462">
        <f t="shared" si="41"/>
        <v>0</v>
      </c>
      <c r="F468" s="311" t="s">
        <v>941</v>
      </c>
      <c r="G468" s="8">
        <f t="shared" si="42"/>
        <v>6</v>
      </c>
      <c r="H468" s="628" t="str">
        <f>IF(ISNUMBER('STable 1.6'!D12),'STable 1.6'!D12,"")</f>
        <v/>
      </c>
    </row>
    <row r="469" spans="1:8" x14ac:dyDescent="0.2">
      <c r="A469" s="359" t="str">
        <f>B469&amp;"_"&amp;C469&amp;"_"&amp;".... "&amp;D469</f>
        <v>0732_T1.6_.... Other debt liabilities 3/ 4/ (Exchange rate changes)</v>
      </c>
      <c r="B469" s="375" t="s">
        <v>3560</v>
      </c>
      <c r="C469" s="376" t="s">
        <v>2827</v>
      </c>
      <c r="D469" s="323" t="s">
        <v>4008</v>
      </c>
      <c r="E469" s="462">
        <f t="shared" si="41"/>
        <v>0</v>
      </c>
      <c r="F469" s="311" t="s">
        <v>942</v>
      </c>
      <c r="G469" s="8">
        <f t="shared" si="42"/>
        <v>6</v>
      </c>
      <c r="H469" s="628" t="str">
        <f>IF(ISNUMBER('STable 1.6'!D13),'STable 1.6'!D13,"")</f>
        <v/>
      </c>
    </row>
    <row r="470" spans="1:8" x14ac:dyDescent="0.2">
      <c r="A470" s="359" t="str">
        <f>B470&amp;"_"&amp;C470&amp;"_"&amp;".. "&amp;D470</f>
        <v>0733_T1.6_.. Long-term (Exchange rate changes)</v>
      </c>
      <c r="B470" s="375" t="s">
        <v>3561</v>
      </c>
      <c r="C470" s="376" t="s">
        <v>2827</v>
      </c>
      <c r="D470" s="324" t="s">
        <v>4009</v>
      </c>
      <c r="E470" s="462">
        <f t="shared" si="41"/>
        <v>0</v>
      </c>
      <c r="F470" s="311" t="s">
        <v>943</v>
      </c>
      <c r="G470" s="8">
        <f t="shared" si="42"/>
        <v>6</v>
      </c>
      <c r="H470" s="628">
        <f>IF(ISNUMBER('STable 1.6'!D14),'STable 1.6'!D14,"")</f>
        <v>0</v>
      </c>
    </row>
    <row r="471" spans="1:8" x14ac:dyDescent="0.2">
      <c r="A471" s="359" t="str">
        <f t="shared" ref="A471:A476" si="44">B471&amp;"_"&amp;C471&amp;"_"&amp;".... "&amp;D471</f>
        <v>0734_T1.6_.... Special drawing rights (allocations)  (Exchange rate changes)</v>
      </c>
      <c r="B471" s="375" t="s">
        <v>3562</v>
      </c>
      <c r="C471" s="376" t="s">
        <v>2827</v>
      </c>
      <c r="D471" s="323" t="s">
        <v>4010</v>
      </c>
      <c r="E471" s="462">
        <f t="shared" si="41"/>
        <v>0</v>
      </c>
      <c r="F471" s="311" t="s">
        <v>944</v>
      </c>
      <c r="G471" s="8">
        <f t="shared" si="42"/>
        <v>6</v>
      </c>
      <c r="H471" s="628" t="str">
        <f>IF(ISNUMBER('STable 1.6'!D15),'STable 1.6'!D15,"")</f>
        <v/>
      </c>
    </row>
    <row r="472" spans="1:8" x14ac:dyDescent="0.2">
      <c r="A472" s="359" t="str">
        <f t="shared" si="44"/>
        <v>0735_T1.6_.... Currency and deposits 2/ (Exchange rate changes)</v>
      </c>
      <c r="B472" s="375" t="s">
        <v>3563</v>
      </c>
      <c r="C472" s="376" t="s">
        <v>2827</v>
      </c>
      <c r="D472" s="323" t="s">
        <v>4004</v>
      </c>
      <c r="E472" s="462">
        <f t="shared" si="41"/>
        <v>0</v>
      </c>
      <c r="F472" s="311" t="s">
        <v>945</v>
      </c>
      <c r="G472" s="8">
        <f t="shared" si="42"/>
        <v>6</v>
      </c>
      <c r="H472" s="628" t="str">
        <f>IF(ISNUMBER('STable 1.6'!D16),'STable 1.6'!D16,"")</f>
        <v/>
      </c>
    </row>
    <row r="473" spans="1:8" x14ac:dyDescent="0.2">
      <c r="A473" s="359" t="str">
        <f t="shared" si="44"/>
        <v>0736_T1.6_.... Debt securities (Exchange rate changes)</v>
      </c>
      <c r="B473" s="375" t="s">
        <v>3564</v>
      </c>
      <c r="C473" s="376" t="s">
        <v>2827</v>
      </c>
      <c r="D473" s="323" t="s">
        <v>4005</v>
      </c>
      <c r="E473" s="462">
        <f t="shared" si="41"/>
        <v>0</v>
      </c>
      <c r="F473" s="311" t="s">
        <v>946</v>
      </c>
      <c r="G473" s="8">
        <f t="shared" si="42"/>
        <v>6</v>
      </c>
      <c r="H473" s="628" t="str">
        <f>IF(ISNUMBER('STable 1.6'!D17),'STable 1.6'!D17,"")</f>
        <v/>
      </c>
    </row>
    <row r="474" spans="1:8" x14ac:dyDescent="0.2">
      <c r="A474" s="359" t="str">
        <f t="shared" si="44"/>
        <v>0737_T1.6_.... Loans (Exchange rate changes)</v>
      </c>
      <c r="B474" s="375" t="s">
        <v>3565</v>
      </c>
      <c r="C474" s="376" t="s">
        <v>2827</v>
      </c>
      <c r="D474" s="323" t="s">
        <v>4006</v>
      </c>
      <c r="E474" s="462">
        <f t="shared" si="41"/>
        <v>0</v>
      </c>
      <c r="F474" s="311" t="s">
        <v>947</v>
      </c>
      <c r="G474" s="8">
        <f t="shared" si="42"/>
        <v>6</v>
      </c>
      <c r="H474" s="628" t="str">
        <f>IF(ISNUMBER('STable 1.6'!D18),'STable 1.6'!D18,"")</f>
        <v/>
      </c>
    </row>
    <row r="475" spans="1:8" x14ac:dyDescent="0.2">
      <c r="A475" s="359" t="str">
        <f t="shared" si="44"/>
        <v>0738_T1.6_.... Trade credit and advances (Exchange rate changes)</v>
      </c>
      <c r="B475" s="375" t="s">
        <v>3566</v>
      </c>
      <c r="C475" s="376" t="s">
        <v>2827</v>
      </c>
      <c r="D475" s="323" t="s">
        <v>4007</v>
      </c>
      <c r="E475" s="462">
        <f t="shared" si="41"/>
        <v>0</v>
      </c>
      <c r="F475" s="311" t="s">
        <v>948</v>
      </c>
      <c r="G475" s="8">
        <f t="shared" si="42"/>
        <v>6</v>
      </c>
      <c r="H475" s="628" t="str">
        <f>IF(ISNUMBER('STable 1.6'!D19),'STable 1.6'!D19,"")</f>
        <v/>
      </c>
    </row>
    <row r="476" spans="1:8" x14ac:dyDescent="0.2">
      <c r="A476" s="359" t="str">
        <f t="shared" si="44"/>
        <v>0739_T1.6_.... Other debt liabilities 3/ (Exchange rate changes)</v>
      </c>
      <c r="B476" s="375" t="s">
        <v>3567</v>
      </c>
      <c r="C476" s="376" t="s">
        <v>2827</v>
      </c>
      <c r="D476" s="323" t="s">
        <v>4011</v>
      </c>
      <c r="E476" s="462">
        <f t="shared" si="41"/>
        <v>0</v>
      </c>
      <c r="F476" s="311" t="s">
        <v>949</v>
      </c>
      <c r="G476" s="8">
        <f t="shared" si="42"/>
        <v>6</v>
      </c>
      <c r="H476" s="628" t="str">
        <f>IF(ISNUMBER('STable 1.6'!D20),'STable 1.6'!D20,"")</f>
        <v/>
      </c>
    </row>
    <row r="477" spans="1:8" x14ac:dyDescent="0.2">
      <c r="A477" s="359" t="str">
        <f>B477&amp;"_"&amp;C477&amp;"_"&amp;D477</f>
        <v>0740_T1.6_Central Bank (Exchange rate changes)</v>
      </c>
      <c r="B477" s="375" t="s">
        <v>3568</v>
      </c>
      <c r="C477" s="376" t="s">
        <v>2827</v>
      </c>
      <c r="D477" s="325" t="s">
        <v>4012</v>
      </c>
      <c r="E477" s="462">
        <f t="shared" si="41"/>
        <v>0</v>
      </c>
      <c r="F477" s="311" t="s">
        <v>950</v>
      </c>
      <c r="G477" s="8">
        <f t="shared" si="42"/>
        <v>6</v>
      </c>
      <c r="H477" s="628">
        <f>IF(ISNUMBER('STable 1.6'!D21),'STable 1.6'!D21,"")</f>
        <v>0</v>
      </c>
    </row>
    <row r="478" spans="1:8" x14ac:dyDescent="0.2">
      <c r="A478" s="359" t="str">
        <f>B478&amp;"_"&amp;C478&amp;"_"&amp;".. "&amp;D478</f>
        <v>0741_T1.6_.. Short-term (Exchange rate changes)</v>
      </c>
      <c r="B478" s="375" t="s">
        <v>3569</v>
      </c>
      <c r="C478" s="376" t="s">
        <v>2827</v>
      </c>
      <c r="D478" s="324" t="s">
        <v>4003</v>
      </c>
      <c r="E478" s="462">
        <f t="shared" si="41"/>
        <v>0</v>
      </c>
      <c r="F478" s="311" t="s">
        <v>951</v>
      </c>
      <c r="G478" s="8">
        <f t="shared" si="42"/>
        <v>6</v>
      </c>
      <c r="H478" s="628">
        <f>IF(ISNUMBER('STable 1.6'!D22),'STable 1.6'!D22,"")</f>
        <v>0</v>
      </c>
    </row>
    <row r="479" spans="1:8" x14ac:dyDescent="0.2">
      <c r="A479" s="359" t="str">
        <f>B479&amp;"_"&amp;C479&amp;"_"&amp;".... "&amp;D479</f>
        <v>0742_T1.6_.... Currency and deposits 2/ (Exchange rate changes)</v>
      </c>
      <c r="B479" s="375" t="s">
        <v>3570</v>
      </c>
      <c r="C479" s="376" t="s">
        <v>2827</v>
      </c>
      <c r="D479" s="323" t="s">
        <v>4004</v>
      </c>
      <c r="E479" s="462">
        <f t="shared" si="41"/>
        <v>0</v>
      </c>
      <c r="F479" s="311" t="s">
        <v>952</v>
      </c>
      <c r="G479" s="8">
        <f t="shared" si="42"/>
        <v>6</v>
      </c>
      <c r="H479" s="628" t="str">
        <f>IF(ISNUMBER('STable 1.6'!D23),'STable 1.6'!D23,"")</f>
        <v/>
      </c>
    </row>
    <row r="480" spans="1:8" x14ac:dyDescent="0.2">
      <c r="A480" s="359" t="str">
        <f>B480&amp;"_"&amp;C480&amp;"_"&amp;".... "&amp;D480</f>
        <v>0743_T1.6_.... Debt securities (Exchange rate changes)</v>
      </c>
      <c r="B480" s="375" t="s">
        <v>3571</v>
      </c>
      <c r="C480" s="376" t="s">
        <v>2827</v>
      </c>
      <c r="D480" s="323" t="s">
        <v>4005</v>
      </c>
      <c r="E480" s="462">
        <f t="shared" si="41"/>
        <v>0</v>
      </c>
      <c r="F480" s="311" t="s">
        <v>953</v>
      </c>
      <c r="G480" s="8">
        <f t="shared" si="42"/>
        <v>6</v>
      </c>
      <c r="H480" s="628" t="str">
        <f>IF(ISNUMBER('STable 1.6'!D24),'STable 1.6'!D24,"")</f>
        <v/>
      </c>
    </row>
    <row r="481" spans="1:8" x14ac:dyDescent="0.2">
      <c r="A481" s="359" t="str">
        <f>B481&amp;"_"&amp;C481&amp;"_"&amp;".... "&amp;D481</f>
        <v>0744_T1.6_.... Loans (Exchange rate changes)</v>
      </c>
      <c r="B481" s="375" t="s">
        <v>3572</v>
      </c>
      <c r="C481" s="376" t="s">
        <v>2827</v>
      </c>
      <c r="D481" s="323" t="s">
        <v>4006</v>
      </c>
      <c r="E481" s="462">
        <f t="shared" si="41"/>
        <v>0</v>
      </c>
      <c r="F481" s="311" t="s">
        <v>954</v>
      </c>
      <c r="G481" s="8">
        <f t="shared" si="42"/>
        <v>6</v>
      </c>
      <c r="H481" s="628" t="str">
        <f>IF(ISNUMBER('STable 1.6'!D25),'STable 1.6'!D25,"")</f>
        <v/>
      </c>
    </row>
    <row r="482" spans="1:8" x14ac:dyDescent="0.2">
      <c r="A482" s="359" t="str">
        <f>B482&amp;"_"&amp;C482&amp;"_"&amp;".... "&amp;D482</f>
        <v>0745_T1.6_.... Trade credit and advances (Exchange rate changes)</v>
      </c>
      <c r="B482" s="375" t="s">
        <v>3573</v>
      </c>
      <c r="C482" s="376" t="s">
        <v>2827</v>
      </c>
      <c r="D482" s="323" t="s">
        <v>4007</v>
      </c>
      <c r="E482" s="462">
        <f t="shared" si="41"/>
        <v>0</v>
      </c>
      <c r="F482" s="311" t="s">
        <v>955</v>
      </c>
      <c r="G482" s="8">
        <f t="shared" si="42"/>
        <v>6</v>
      </c>
      <c r="H482" s="628" t="str">
        <f>IF(ISNUMBER('STable 1.6'!D26),'STable 1.6'!D26,"")</f>
        <v/>
      </c>
    </row>
    <row r="483" spans="1:8" x14ac:dyDescent="0.2">
      <c r="A483" s="359" t="str">
        <f>B483&amp;"_"&amp;C483&amp;"_"&amp;".... "&amp;D483</f>
        <v>0746_T1.6_.... Other debt liabilities 3/ 4/ (Exchange rate changes)</v>
      </c>
      <c r="B483" s="375" t="s">
        <v>3574</v>
      </c>
      <c r="C483" s="376" t="s">
        <v>2827</v>
      </c>
      <c r="D483" s="323" t="s">
        <v>4008</v>
      </c>
      <c r="E483" s="462">
        <f t="shared" si="41"/>
        <v>0</v>
      </c>
      <c r="F483" s="311" t="s">
        <v>956</v>
      </c>
      <c r="G483" s="8">
        <f t="shared" si="42"/>
        <v>6</v>
      </c>
      <c r="H483" s="628" t="str">
        <f>IF(ISNUMBER('STable 1.6'!D27),'STable 1.6'!D27,"")</f>
        <v/>
      </c>
    </row>
    <row r="484" spans="1:8" x14ac:dyDescent="0.2">
      <c r="A484" s="359" t="str">
        <f>B484&amp;"_"&amp;C484&amp;"_"&amp;".. "&amp;D484</f>
        <v>0747_T1.6_.. Long-term (Exchange rate changes)</v>
      </c>
      <c r="B484" s="375" t="s">
        <v>3575</v>
      </c>
      <c r="C484" s="376" t="s">
        <v>2827</v>
      </c>
      <c r="D484" s="324" t="s">
        <v>4009</v>
      </c>
      <c r="E484" s="462">
        <f t="shared" si="41"/>
        <v>0</v>
      </c>
      <c r="F484" s="311" t="s">
        <v>957</v>
      </c>
      <c r="G484" s="8">
        <f t="shared" si="42"/>
        <v>6</v>
      </c>
      <c r="H484" s="628">
        <f>IF(ISNUMBER('STable 1.6'!D28),'STable 1.6'!D28,"")</f>
        <v>0</v>
      </c>
    </row>
    <row r="485" spans="1:8" x14ac:dyDescent="0.2">
      <c r="A485" s="359" t="str">
        <f t="shared" ref="A485:A490" si="45">B485&amp;"_"&amp;C485&amp;"_"&amp;".... "&amp;D485</f>
        <v>0748_T1.6_.... Special drawing rights (allocations)  (Exchange rate changes)</v>
      </c>
      <c r="B485" s="375" t="s">
        <v>3576</v>
      </c>
      <c r="C485" s="376" t="s">
        <v>2827</v>
      </c>
      <c r="D485" s="323" t="s">
        <v>4010</v>
      </c>
      <c r="E485" s="462">
        <f t="shared" si="41"/>
        <v>0</v>
      </c>
      <c r="F485" s="311" t="s">
        <v>958</v>
      </c>
      <c r="G485" s="8">
        <f t="shared" si="42"/>
        <v>6</v>
      </c>
      <c r="H485" s="628" t="str">
        <f>IF(ISNUMBER('STable 1.6'!D29),'STable 1.6'!D29,"")</f>
        <v/>
      </c>
    </row>
    <row r="486" spans="1:8" x14ac:dyDescent="0.2">
      <c r="A486" s="359" t="str">
        <f t="shared" si="45"/>
        <v>0749_T1.6_.... Currency and deposits 2/ (Exchange rate changes)</v>
      </c>
      <c r="B486" s="375" t="s">
        <v>3577</v>
      </c>
      <c r="C486" s="376" t="s">
        <v>2827</v>
      </c>
      <c r="D486" s="323" t="s">
        <v>4004</v>
      </c>
      <c r="E486" s="462">
        <f t="shared" si="41"/>
        <v>0</v>
      </c>
      <c r="F486" s="311" t="s">
        <v>959</v>
      </c>
      <c r="G486" s="8">
        <f t="shared" si="42"/>
        <v>6</v>
      </c>
      <c r="H486" s="628" t="str">
        <f>IF(ISNUMBER('STable 1.6'!D30),'STable 1.6'!D30,"")</f>
        <v/>
      </c>
    </row>
    <row r="487" spans="1:8" x14ac:dyDescent="0.2">
      <c r="A487" s="359" t="str">
        <f t="shared" si="45"/>
        <v>0750_T1.6_.... Debt securities (Exchange rate changes)</v>
      </c>
      <c r="B487" s="375" t="s">
        <v>3578</v>
      </c>
      <c r="C487" s="376" t="s">
        <v>2827</v>
      </c>
      <c r="D487" s="323" t="s">
        <v>4005</v>
      </c>
      <c r="E487" s="462">
        <f t="shared" si="41"/>
        <v>0</v>
      </c>
      <c r="F487" s="311" t="s">
        <v>960</v>
      </c>
      <c r="G487" s="8">
        <f t="shared" si="42"/>
        <v>6</v>
      </c>
      <c r="H487" s="628" t="str">
        <f>IF(ISNUMBER('STable 1.6'!D31),'STable 1.6'!D31,"")</f>
        <v/>
      </c>
    </row>
    <row r="488" spans="1:8" x14ac:dyDescent="0.2">
      <c r="A488" s="359" t="str">
        <f t="shared" si="45"/>
        <v>0751_T1.6_.... Loans (Exchange rate changes)</v>
      </c>
      <c r="B488" s="375" t="s">
        <v>3579</v>
      </c>
      <c r="C488" s="376" t="s">
        <v>2827</v>
      </c>
      <c r="D488" s="323" t="s">
        <v>4006</v>
      </c>
      <c r="E488" s="462">
        <f t="shared" si="41"/>
        <v>0</v>
      </c>
      <c r="F488" s="311" t="s">
        <v>961</v>
      </c>
      <c r="G488" s="8">
        <f t="shared" si="42"/>
        <v>6</v>
      </c>
      <c r="H488" s="628" t="str">
        <f>IF(ISNUMBER('STable 1.6'!D32),'STable 1.6'!D32,"")</f>
        <v/>
      </c>
    </row>
    <row r="489" spans="1:8" x14ac:dyDescent="0.2">
      <c r="A489" s="359" t="str">
        <f t="shared" si="45"/>
        <v>0752_T1.6_.... Trade credit and advances (Exchange rate changes)</v>
      </c>
      <c r="B489" s="375" t="s">
        <v>3580</v>
      </c>
      <c r="C489" s="376" t="s">
        <v>2827</v>
      </c>
      <c r="D489" s="323" t="s">
        <v>4007</v>
      </c>
      <c r="E489" s="462">
        <f t="shared" si="41"/>
        <v>0</v>
      </c>
      <c r="F489" s="311" t="s">
        <v>962</v>
      </c>
      <c r="G489" s="8">
        <f t="shared" si="42"/>
        <v>6</v>
      </c>
      <c r="H489" s="628" t="str">
        <f>IF(ISNUMBER('STable 1.6'!D33),'STable 1.6'!D33,"")</f>
        <v/>
      </c>
    </row>
    <row r="490" spans="1:8" x14ac:dyDescent="0.2">
      <c r="A490" s="359" t="str">
        <f t="shared" si="45"/>
        <v>0753_T1.6_.... Other debt liabilities 3/ (Exchange rate changes)</v>
      </c>
      <c r="B490" s="375" t="s">
        <v>3581</v>
      </c>
      <c r="C490" s="376" t="s">
        <v>2827</v>
      </c>
      <c r="D490" s="323" t="s">
        <v>4011</v>
      </c>
      <c r="E490" s="462">
        <f t="shared" si="41"/>
        <v>0</v>
      </c>
      <c r="F490" s="311" t="s">
        <v>963</v>
      </c>
      <c r="G490" s="8">
        <f t="shared" si="42"/>
        <v>6</v>
      </c>
      <c r="H490" s="628" t="str">
        <f>IF(ISNUMBER('STable 1.6'!D34),'STable 1.6'!D34,"")</f>
        <v/>
      </c>
    </row>
    <row r="491" spans="1:8" x14ac:dyDescent="0.2">
      <c r="A491" s="359" t="str">
        <f>B491&amp;"_"&amp;C491&amp;"_"&amp;D491</f>
        <v>0754_T1.6_Deposit-taking Corporations, except the Central Bank (Exchange rate changes)</v>
      </c>
      <c r="B491" s="375" t="s">
        <v>3582</v>
      </c>
      <c r="C491" s="376" t="s">
        <v>2827</v>
      </c>
      <c r="D491" s="326" t="s">
        <v>4013</v>
      </c>
      <c r="E491" s="462">
        <f t="shared" si="41"/>
        <v>0</v>
      </c>
      <c r="F491" s="311" t="s">
        <v>964</v>
      </c>
      <c r="G491" s="8">
        <f t="shared" si="42"/>
        <v>6</v>
      </c>
      <c r="H491" s="628">
        <f>IF(ISNUMBER('STable 1.6'!D35),'STable 1.6'!D35,"")</f>
        <v>0</v>
      </c>
    </row>
    <row r="492" spans="1:8" x14ac:dyDescent="0.2">
      <c r="A492" s="359" t="str">
        <f>B492&amp;"_"&amp;C492&amp;"_"&amp;".. "&amp;D492</f>
        <v>0755_T1.6_.. Short-term (Exchange rate changes)</v>
      </c>
      <c r="B492" s="375" t="s">
        <v>3583</v>
      </c>
      <c r="C492" s="376" t="s">
        <v>2827</v>
      </c>
      <c r="D492" s="324" t="s">
        <v>4003</v>
      </c>
      <c r="E492" s="462">
        <f t="shared" si="41"/>
        <v>0</v>
      </c>
      <c r="F492" s="311" t="s">
        <v>965</v>
      </c>
      <c r="G492" s="8">
        <f t="shared" si="42"/>
        <v>6</v>
      </c>
      <c r="H492" s="628">
        <f>IF(ISNUMBER('STable 1.6'!D36),'STable 1.6'!D36,"")</f>
        <v>0</v>
      </c>
    </row>
    <row r="493" spans="1:8" x14ac:dyDescent="0.2">
      <c r="A493" s="359" t="str">
        <f>B493&amp;"_"&amp;C493&amp;"_"&amp;".... "&amp;D493</f>
        <v>0756_T1.6_.... Currency and deposits 2/ (Exchange rate changes)</v>
      </c>
      <c r="B493" s="375" t="s">
        <v>3584</v>
      </c>
      <c r="C493" s="376" t="s">
        <v>2827</v>
      </c>
      <c r="D493" s="323" t="s">
        <v>4004</v>
      </c>
      <c r="E493" s="462">
        <f t="shared" si="41"/>
        <v>0</v>
      </c>
      <c r="F493" s="311" t="s">
        <v>966</v>
      </c>
      <c r="G493" s="8">
        <f t="shared" si="42"/>
        <v>6</v>
      </c>
      <c r="H493" s="628" t="str">
        <f>IF(ISNUMBER('STable 1.6'!D37),'STable 1.6'!D37,"")</f>
        <v/>
      </c>
    </row>
    <row r="494" spans="1:8" x14ac:dyDescent="0.2">
      <c r="A494" s="359" t="str">
        <f>B494&amp;"_"&amp;C494&amp;"_"&amp;".... "&amp;D494</f>
        <v>0757_T1.6_.... Debt securities (Exchange rate changes)</v>
      </c>
      <c r="B494" s="375" t="s">
        <v>3585</v>
      </c>
      <c r="C494" s="376" t="s">
        <v>2827</v>
      </c>
      <c r="D494" s="323" t="s">
        <v>4005</v>
      </c>
      <c r="E494" s="462">
        <f t="shared" si="41"/>
        <v>0</v>
      </c>
      <c r="F494" s="311" t="s">
        <v>967</v>
      </c>
      <c r="G494" s="8">
        <f t="shared" si="42"/>
        <v>6</v>
      </c>
      <c r="H494" s="628" t="str">
        <f>IF(ISNUMBER('STable 1.6'!D38),'STable 1.6'!D38,"")</f>
        <v/>
      </c>
    </row>
    <row r="495" spans="1:8" x14ac:dyDescent="0.2">
      <c r="A495" s="359" t="str">
        <f>B495&amp;"_"&amp;C495&amp;"_"&amp;".... "&amp;D495</f>
        <v>0758_T1.6_.... Loans (Exchange rate changes)</v>
      </c>
      <c r="B495" s="375" t="s">
        <v>3586</v>
      </c>
      <c r="C495" s="376" t="s">
        <v>2827</v>
      </c>
      <c r="D495" s="323" t="s">
        <v>4006</v>
      </c>
      <c r="E495" s="462">
        <f t="shared" si="41"/>
        <v>0</v>
      </c>
      <c r="F495" s="311" t="s">
        <v>968</v>
      </c>
      <c r="G495" s="8">
        <f t="shared" si="42"/>
        <v>6</v>
      </c>
      <c r="H495" s="628" t="str">
        <f>IF(ISNUMBER('STable 1.6'!D39),'STable 1.6'!D39,"")</f>
        <v/>
      </c>
    </row>
    <row r="496" spans="1:8" x14ac:dyDescent="0.2">
      <c r="A496" s="359" t="str">
        <f>B496&amp;"_"&amp;C496&amp;"_"&amp;".... "&amp;D496</f>
        <v>0759_T1.6_.... Trade credit and advances (Exchange rate changes)</v>
      </c>
      <c r="B496" s="375" t="s">
        <v>3587</v>
      </c>
      <c r="C496" s="376" t="s">
        <v>2827</v>
      </c>
      <c r="D496" s="323" t="s">
        <v>4007</v>
      </c>
      <c r="E496" s="462">
        <f t="shared" si="41"/>
        <v>0</v>
      </c>
      <c r="F496" s="311" t="s">
        <v>969</v>
      </c>
      <c r="G496" s="8">
        <f t="shared" si="42"/>
        <v>6</v>
      </c>
      <c r="H496" s="628" t="str">
        <f>IF(ISNUMBER('STable 1.6'!D40),'STable 1.6'!D40,"")</f>
        <v/>
      </c>
    </row>
    <row r="497" spans="1:8" x14ac:dyDescent="0.2">
      <c r="A497" s="359" t="str">
        <f>B497&amp;"_"&amp;C497&amp;"_"&amp;".... "&amp;D497</f>
        <v>0760_T1.6_.... Other debt liabilities 3/ 4/ (Exchange rate changes)</v>
      </c>
      <c r="B497" s="375" t="s">
        <v>3588</v>
      </c>
      <c r="C497" s="376" t="s">
        <v>2827</v>
      </c>
      <c r="D497" s="323" t="s">
        <v>4008</v>
      </c>
      <c r="E497" s="462">
        <f t="shared" si="41"/>
        <v>0</v>
      </c>
      <c r="F497" s="311" t="s">
        <v>970</v>
      </c>
      <c r="G497" s="8">
        <f t="shared" si="42"/>
        <v>6</v>
      </c>
      <c r="H497" s="628" t="str">
        <f>IF(ISNUMBER('STable 1.6'!D41),'STable 1.6'!D41,"")</f>
        <v/>
      </c>
    </row>
    <row r="498" spans="1:8" x14ac:dyDescent="0.2">
      <c r="A498" s="359" t="str">
        <f>B498&amp;"_"&amp;C498&amp;"_"&amp;".. "&amp;D498</f>
        <v>0761_T1.6_.. Long-term (Exchange rate changes)</v>
      </c>
      <c r="B498" s="375" t="s">
        <v>3589</v>
      </c>
      <c r="C498" s="376" t="s">
        <v>2827</v>
      </c>
      <c r="D498" s="324" t="s">
        <v>4009</v>
      </c>
      <c r="E498" s="462">
        <f t="shared" si="41"/>
        <v>0</v>
      </c>
      <c r="F498" s="311" t="s">
        <v>971</v>
      </c>
      <c r="G498" s="8">
        <f t="shared" si="42"/>
        <v>6</v>
      </c>
      <c r="H498" s="628">
        <f>IF(ISNUMBER('STable 1.6'!D42),'STable 1.6'!D42,"")</f>
        <v>0</v>
      </c>
    </row>
    <row r="499" spans="1:8" x14ac:dyDescent="0.2">
      <c r="A499" s="359" t="str">
        <f>B499&amp;"_"&amp;C499&amp;"_"&amp;".... "&amp;D499</f>
        <v>0762_T1.6_.... Currency and deposits 2/ (Exchange rate changes)</v>
      </c>
      <c r="B499" s="375" t="s">
        <v>3590</v>
      </c>
      <c r="C499" s="376" t="s">
        <v>2827</v>
      </c>
      <c r="D499" s="323" t="s">
        <v>4004</v>
      </c>
      <c r="E499" s="462">
        <f t="shared" si="41"/>
        <v>0</v>
      </c>
      <c r="F499" s="311" t="s">
        <v>972</v>
      </c>
      <c r="G499" s="8">
        <f t="shared" si="42"/>
        <v>6</v>
      </c>
      <c r="H499" s="628" t="str">
        <f>IF(ISNUMBER('STable 1.6'!D43),'STable 1.6'!D43,"")</f>
        <v/>
      </c>
    </row>
    <row r="500" spans="1:8" x14ac:dyDescent="0.2">
      <c r="A500" s="359" t="str">
        <f>B500&amp;"_"&amp;C500&amp;"_"&amp;".... "&amp;D500</f>
        <v>0763_T1.6_.... Debt securities (Exchange rate changes)</v>
      </c>
      <c r="B500" s="375" t="s">
        <v>3591</v>
      </c>
      <c r="C500" s="376" t="s">
        <v>2827</v>
      </c>
      <c r="D500" s="323" t="s">
        <v>4005</v>
      </c>
      <c r="E500" s="462">
        <f t="shared" si="41"/>
        <v>0</v>
      </c>
      <c r="F500" s="311" t="s">
        <v>973</v>
      </c>
      <c r="G500" s="8">
        <f t="shared" si="42"/>
        <v>6</v>
      </c>
      <c r="H500" s="628" t="str">
        <f>IF(ISNUMBER('STable 1.6'!D44),'STable 1.6'!D44,"")</f>
        <v/>
      </c>
    </row>
    <row r="501" spans="1:8" x14ac:dyDescent="0.2">
      <c r="A501" s="359" t="str">
        <f>B501&amp;"_"&amp;C501&amp;"_"&amp;".... "&amp;D501</f>
        <v>0764_T1.6_.... Loans (Exchange rate changes)</v>
      </c>
      <c r="B501" s="375" t="s">
        <v>3592</v>
      </c>
      <c r="C501" s="376" t="s">
        <v>2827</v>
      </c>
      <c r="D501" s="323" t="s">
        <v>4006</v>
      </c>
      <c r="E501" s="462">
        <f t="shared" si="41"/>
        <v>0</v>
      </c>
      <c r="F501" s="311" t="s">
        <v>974</v>
      </c>
      <c r="G501" s="8">
        <f t="shared" si="42"/>
        <v>6</v>
      </c>
      <c r="H501" s="628" t="str">
        <f>IF(ISNUMBER('STable 1.6'!D45),'STable 1.6'!D45,"")</f>
        <v/>
      </c>
    </row>
    <row r="502" spans="1:8" x14ac:dyDescent="0.2">
      <c r="A502" s="359" t="str">
        <f>B502&amp;"_"&amp;C502&amp;"_"&amp;".... "&amp;D502</f>
        <v>0765_T1.6_.... Trade credit and advances (Exchange rate changes)</v>
      </c>
      <c r="B502" s="375" t="s">
        <v>3593</v>
      </c>
      <c r="C502" s="376" t="s">
        <v>2827</v>
      </c>
      <c r="D502" s="323" t="s">
        <v>4007</v>
      </c>
      <c r="E502" s="462">
        <f t="shared" si="41"/>
        <v>0</v>
      </c>
      <c r="F502" s="311" t="s">
        <v>975</v>
      </c>
      <c r="G502" s="8">
        <f t="shared" si="42"/>
        <v>6</v>
      </c>
      <c r="H502" s="628" t="str">
        <f>IF(ISNUMBER('STable 1.6'!D46),'STable 1.6'!D46,"")</f>
        <v/>
      </c>
    </row>
    <row r="503" spans="1:8" x14ac:dyDescent="0.2">
      <c r="A503" s="359" t="str">
        <f>B503&amp;"_"&amp;C503&amp;"_"&amp;".... "&amp;D503</f>
        <v>0766_T1.6_.... Other debt liabilities 3/ (Exchange rate changes)</v>
      </c>
      <c r="B503" s="375" t="s">
        <v>3594</v>
      </c>
      <c r="C503" s="376" t="s">
        <v>2827</v>
      </c>
      <c r="D503" s="323" t="s">
        <v>4011</v>
      </c>
      <c r="E503" s="462">
        <f t="shared" si="41"/>
        <v>0</v>
      </c>
      <c r="F503" s="311" t="s">
        <v>976</v>
      </c>
      <c r="G503" s="8">
        <f t="shared" si="42"/>
        <v>6</v>
      </c>
      <c r="H503" s="628" t="str">
        <f>IF(ISNUMBER('STable 1.6'!D47),'STable 1.6'!D47,"")</f>
        <v/>
      </c>
    </row>
    <row r="504" spans="1:8" x14ac:dyDescent="0.2">
      <c r="A504" s="359" t="str">
        <f>B504&amp;"_"&amp;C504&amp;"_"&amp;D504</f>
        <v>0767_T1.6_Other Sectors (Exchange rate changes)</v>
      </c>
      <c r="B504" s="375" t="s">
        <v>3595</v>
      </c>
      <c r="C504" s="376" t="s">
        <v>2827</v>
      </c>
      <c r="D504" s="325" t="s">
        <v>4014</v>
      </c>
      <c r="E504" s="462">
        <f t="shared" si="41"/>
        <v>0</v>
      </c>
      <c r="F504" s="311" t="s">
        <v>977</v>
      </c>
      <c r="G504" s="8">
        <f t="shared" si="42"/>
        <v>6</v>
      </c>
      <c r="H504" s="628">
        <f>IF(ISNUMBER('STable 1.6'!D48),'STable 1.6'!D48,"")</f>
        <v>0</v>
      </c>
    </row>
    <row r="505" spans="1:8" x14ac:dyDescent="0.2">
      <c r="A505" s="359" t="str">
        <f>B505&amp;"_"&amp;C505&amp;"_"&amp;".. "&amp;D505</f>
        <v>0768_T1.6_.. Short-term (Exchange rate changes)</v>
      </c>
      <c r="B505" s="375" t="s">
        <v>3596</v>
      </c>
      <c r="C505" s="376" t="s">
        <v>2827</v>
      </c>
      <c r="D505" s="324" t="s">
        <v>4003</v>
      </c>
      <c r="E505" s="462">
        <f t="shared" si="41"/>
        <v>0</v>
      </c>
      <c r="F505" s="311" t="s">
        <v>978</v>
      </c>
      <c r="G505" s="8">
        <f t="shared" si="42"/>
        <v>6</v>
      </c>
      <c r="H505" s="628">
        <f>IF(ISNUMBER('STable 1.6'!D49),'STable 1.6'!D49,"")</f>
        <v>0</v>
      </c>
    </row>
    <row r="506" spans="1:8" x14ac:dyDescent="0.2">
      <c r="A506" s="359" t="str">
        <f>B506&amp;"_"&amp;C506&amp;"_"&amp;".... "&amp;D506</f>
        <v>0769_T1.6_.... Currency and deposits 2/ (Exchange rate changes)</v>
      </c>
      <c r="B506" s="375" t="s">
        <v>3597</v>
      </c>
      <c r="C506" s="376" t="s">
        <v>2827</v>
      </c>
      <c r="D506" s="323" t="s">
        <v>4004</v>
      </c>
      <c r="E506" s="462">
        <f t="shared" si="41"/>
        <v>0</v>
      </c>
      <c r="F506" s="311" t="s">
        <v>979</v>
      </c>
      <c r="G506" s="8">
        <f t="shared" si="42"/>
        <v>6</v>
      </c>
      <c r="H506" s="628" t="str">
        <f>IF(ISNUMBER('STable 1.6'!D50),'STable 1.6'!D50,"")</f>
        <v/>
      </c>
    </row>
    <row r="507" spans="1:8" x14ac:dyDescent="0.2">
      <c r="A507" s="359" t="str">
        <f>B507&amp;"_"&amp;C507&amp;"_"&amp;".... "&amp;D507</f>
        <v>0770_T1.6_.... Debt securities (Exchange rate changes)</v>
      </c>
      <c r="B507" s="375" t="s">
        <v>3598</v>
      </c>
      <c r="C507" s="376" t="s">
        <v>2827</v>
      </c>
      <c r="D507" s="323" t="s">
        <v>4005</v>
      </c>
      <c r="E507" s="462">
        <f t="shared" si="41"/>
        <v>0</v>
      </c>
      <c r="F507" s="311" t="s">
        <v>980</v>
      </c>
      <c r="G507" s="8">
        <f t="shared" si="42"/>
        <v>6</v>
      </c>
      <c r="H507" s="628" t="str">
        <f>IF(ISNUMBER('STable 1.6'!D51),'STable 1.6'!D51,"")</f>
        <v/>
      </c>
    </row>
    <row r="508" spans="1:8" x14ac:dyDescent="0.2">
      <c r="A508" s="359" t="str">
        <f>B508&amp;"_"&amp;C508&amp;"_"&amp;".... "&amp;D508</f>
        <v>0771_T1.6_.... Loans (Exchange rate changes)</v>
      </c>
      <c r="B508" s="375" t="s">
        <v>3599</v>
      </c>
      <c r="C508" s="376" t="s">
        <v>2827</v>
      </c>
      <c r="D508" s="323" t="s">
        <v>4006</v>
      </c>
      <c r="E508" s="462">
        <f t="shared" si="41"/>
        <v>0</v>
      </c>
      <c r="F508" s="311" t="s">
        <v>981</v>
      </c>
      <c r="G508" s="8">
        <f t="shared" si="42"/>
        <v>6</v>
      </c>
      <c r="H508" s="628" t="str">
        <f>IF(ISNUMBER('STable 1.6'!D52),'STable 1.6'!D52,"")</f>
        <v/>
      </c>
    </row>
    <row r="509" spans="1:8" x14ac:dyDescent="0.2">
      <c r="A509" s="359" t="str">
        <f>B509&amp;"_"&amp;C509&amp;"_"&amp;".... "&amp;D509</f>
        <v>0772_T1.6_.... Trade credit and advances (Exchange rate changes)</v>
      </c>
      <c r="B509" s="375" t="s">
        <v>3600</v>
      </c>
      <c r="C509" s="376" t="s">
        <v>2827</v>
      </c>
      <c r="D509" s="323" t="s">
        <v>4007</v>
      </c>
      <c r="E509" s="462">
        <f t="shared" si="41"/>
        <v>0</v>
      </c>
      <c r="F509" s="311" t="s">
        <v>982</v>
      </c>
      <c r="G509" s="8">
        <f t="shared" si="42"/>
        <v>6</v>
      </c>
      <c r="H509" s="628" t="str">
        <f>IF(ISNUMBER('STable 1.6'!D53),'STable 1.6'!D53,"")</f>
        <v/>
      </c>
    </row>
    <row r="510" spans="1:8" x14ac:dyDescent="0.2">
      <c r="A510" s="359" t="str">
        <f>B510&amp;"_"&amp;C510&amp;"_"&amp;".... "&amp;D510</f>
        <v>0773_T1.6_.... Other debt liabilities 3/ 4/ (Exchange rate changes)</v>
      </c>
      <c r="B510" s="375" t="s">
        <v>3601</v>
      </c>
      <c r="C510" s="376" t="s">
        <v>2827</v>
      </c>
      <c r="D510" s="323" t="s">
        <v>4008</v>
      </c>
      <c r="E510" s="462">
        <f t="shared" si="41"/>
        <v>0</v>
      </c>
      <c r="F510" s="311" t="s">
        <v>983</v>
      </c>
      <c r="G510" s="8">
        <f t="shared" si="42"/>
        <v>6</v>
      </c>
      <c r="H510" s="628" t="str">
        <f>IF(ISNUMBER('STable 1.6'!D54),'STable 1.6'!D54,"")</f>
        <v/>
      </c>
    </row>
    <row r="511" spans="1:8" x14ac:dyDescent="0.2">
      <c r="A511" s="359" t="str">
        <f>B511&amp;"_"&amp;C511&amp;"_"&amp;".. "&amp;D511</f>
        <v>0774_T1.6_.. Long-term (Exchange rate changes)</v>
      </c>
      <c r="B511" s="375" t="s">
        <v>3602</v>
      </c>
      <c r="C511" s="376" t="s">
        <v>2827</v>
      </c>
      <c r="D511" s="324" t="s">
        <v>4009</v>
      </c>
      <c r="E511" s="462">
        <f t="shared" si="41"/>
        <v>0</v>
      </c>
      <c r="F511" s="311" t="s">
        <v>984</v>
      </c>
      <c r="G511" s="8">
        <f t="shared" si="42"/>
        <v>6</v>
      </c>
      <c r="H511" s="628">
        <f>IF(ISNUMBER('STable 1.6'!D55),'STable 1.6'!D55,"")</f>
        <v>0</v>
      </c>
    </row>
    <row r="512" spans="1:8" x14ac:dyDescent="0.2">
      <c r="A512" s="359" t="str">
        <f>B512&amp;"_"&amp;C512&amp;"_"&amp;".... "&amp;D512</f>
        <v>0775_T1.6_.... Currency and deposits 2/ (Exchange rate changes)</v>
      </c>
      <c r="B512" s="375" t="s">
        <v>3603</v>
      </c>
      <c r="C512" s="376" t="s">
        <v>2827</v>
      </c>
      <c r="D512" s="323" t="s">
        <v>4004</v>
      </c>
      <c r="E512" s="462">
        <f t="shared" si="41"/>
        <v>0</v>
      </c>
      <c r="F512" s="311" t="s">
        <v>985</v>
      </c>
      <c r="G512" s="8">
        <f t="shared" si="42"/>
        <v>6</v>
      </c>
      <c r="H512" s="628" t="str">
        <f>IF(ISNUMBER('STable 1.6'!D56),'STable 1.6'!D56,"")</f>
        <v/>
      </c>
    </row>
    <row r="513" spans="1:8" x14ac:dyDescent="0.2">
      <c r="A513" s="359" t="str">
        <f>B513&amp;"_"&amp;C513&amp;"_"&amp;".... "&amp;D513</f>
        <v>0776_T1.6_.... Debt securities (Exchange rate changes)</v>
      </c>
      <c r="B513" s="375" t="s">
        <v>3604</v>
      </c>
      <c r="C513" s="376" t="s">
        <v>2827</v>
      </c>
      <c r="D513" s="323" t="s">
        <v>4005</v>
      </c>
      <c r="E513" s="462">
        <f t="shared" si="41"/>
        <v>0</v>
      </c>
      <c r="F513" s="311" t="s">
        <v>986</v>
      </c>
      <c r="G513" s="8">
        <f t="shared" si="42"/>
        <v>6</v>
      </c>
      <c r="H513" s="628" t="str">
        <f>IF(ISNUMBER('STable 1.6'!D57),'STable 1.6'!D57,"")</f>
        <v/>
      </c>
    </row>
    <row r="514" spans="1:8" x14ac:dyDescent="0.2">
      <c r="A514" s="359" t="str">
        <f>B514&amp;"_"&amp;C514&amp;"_"&amp;".... "&amp;D514</f>
        <v>0777_T1.6_.... Loans (Exchange rate changes)</v>
      </c>
      <c r="B514" s="375" t="s">
        <v>3605</v>
      </c>
      <c r="C514" s="376" t="s">
        <v>2827</v>
      </c>
      <c r="D514" s="323" t="s">
        <v>4006</v>
      </c>
      <c r="E514" s="462">
        <f t="shared" si="41"/>
        <v>0</v>
      </c>
      <c r="F514" s="311" t="s">
        <v>987</v>
      </c>
      <c r="G514" s="8">
        <f t="shared" si="42"/>
        <v>6</v>
      </c>
      <c r="H514" s="628" t="str">
        <f>IF(ISNUMBER('STable 1.6'!D58),'STable 1.6'!D58,"")</f>
        <v/>
      </c>
    </row>
    <row r="515" spans="1:8" x14ac:dyDescent="0.2">
      <c r="A515" s="359" t="str">
        <f>B515&amp;"_"&amp;C515&amp;"_"&amp;".... "&amp;D515</f>
        <v>0778_T1.6_.... Trade credit and advances (Exchange rate changes)</v>
      </c>
      <c r="B515" s="375" t="s">
        <v>3606</v>
      </c>
      <c r="C515" s="376" t="s">
        <v>2827</v>
      </c>
      <c r="D515" s="323" t="s">
        <v>4007</v>
      </c>
      <c r="E515" s="462">
        <f t="shared" si="41"/>
        <v>0</v>
      </c>
      <c r="F515" s="311" t="s">
        <v>988</v>
      </c>
      <c r="G515" s="8">
        <f t="shared" si="42"/>
        <v>6</v>
      </c>
      <c r="H515" s="628" t="str">
        <f>IF(ISNUMBER('STable 1.6'!D59),'STable 1.6'!D59,"")</f>
        <v/>
      </c>
    </row>
    <row r="516" spans="1:8" x14ac:dyDescent="0.2">
      <c r="A516" s="359" t="str">
        <f>B516&amp;"_"&amp;C516&amp;"_"&amp;".... "&amp;D516</f>
        <v>0779_T1.6_.... Other debt liabilities 3/ (Exchange rate changes)</v>
      </c>
      <c r="B516" s="375" t="s">
        <v>3607</v>
      </c>
      <c r="C516" s="376" t="s">
        <v>2827</v>
      </c>
      <c r="D516" s="323" t="s">
        <v>4011</v>
      </c>
      <c r="E516" s="462">
        <f t="shared" si="41"/>
        <v>0</v>
      </c>
      <c r="F516" s="311" t="s">
        <v>989</v>
      </c>
      <c r="G516" s="8">
        <f t="shared" si="42"/>
        <v>6</v>
      </c>
      <c r="H516" s="628" t="str">
        <f>IF(ISNUMBER('STable 1.6'!D60),'STable 1.6'!D60,"")</f>
        <v/>
      </c>
    </row>
    <row r="517" spans="1:8" x14ac:dyDescent="0.2">
      <c r="A517" s="359" t="str">
        <f>B517&amp;"_"&amp;C517&amp;"_"&amp;D517</f>
        <v>0780_T1.6_Direct Investment: Intercompany Lending (Exchange rate changes)</v>
      </c>
      <c r="B517" s="375" t="s">
        <v>3608</v>
      </c>
      <c r="C517" s="376" t="s">
        <v>2827</v>
      </c>
      <c r="D517" s="328" t="s">
        <v>4015</v>
      </c>
      <c r="E517" s="462">
        <f t="shared" ref="E517:E580" si="46">E516</f>
        <v>0</v>
      </c>
      <c r="F517" s="311" t="s">
        <v>990</v>
      </c>
      <c r="G517" s="8">
        <f t="shared" ref="G517:G580" si="47">G516</f>
        <v>6</v>
      </c>
      <c r="H517" s="628">
        <f>IF(ISNUMBER('STable 1.6'!D61),'STable 1.6'!D61,"")</f>
        <v>0</v>
      </c>
    </row>
    <row r="518" spans="1:8" x14ac:dyDescent="0.2">
      <c r="A518" s="359" t="str">
        <f t="shared" ref="A518:A520" si="48">B518&amp;"_"&amp;C518&amp;"_"&amp;".. "&amp;D518</f>
        <v>0781_T1.6_.. Debt liabilities of direct investment enterprises to direct investors (Exchange rate changes)</v>
      </c>
      <c r="B518" s="375" t="s">
        <v>3609</v>
      </c>
      <c r="C518" s="376" t="s">
        <v>2827</v>
      </c>
      <c r="D518" s="329" t="s">
        <v>4016</v>
      </c>
      <c r="E518" s="462">
        <f t="shared" si="46"/>
        <v>0</v>
      </c>
      <c r="F518" s="311" t="s">
        <v>991</v>
      </c>
      <c r="G518" s="8">
        <f t="shared" si="47"/>
        <v>6</v>
      </c>
      <c r="H518" s="628" t="str">
        <f>IF(ISNUMBER('STable 1.6'!D62),'STable 1.6'!D62,"")</f>
        <v/>
      </c>
    </row>
    <row r="519" spans="1:8" x14ac:dyDescent="0.2">
      <c r="A519" s="359" t="str">
        <f t="shared" si="48"/>
        <v>0782_T1.6_.. Debt liabilities of direct investors to direct investment enterprises (Exchange rate changes)</v>
      </c>
      <c r="B519" s="375" t="s">
        <v>3610</v>
      </c>
      <c r="C519" s="376" t="s">
        <v>2827</v>
      </c>
      <c r="D519" s="329" t="s">
        <v>4017</v>
      </c>
      <c r="E519" s="462">
        <f t="shared" si="46"/>
        <v>0</v>
      </c>
      <c r="F519" s="311" t="s">
        <v>992</v>
      </c>
      <c r="G519" s="8">
        <f t="shared" si="47"/>
        <v>6</v>
      </c>
      <c r="H519" s="628" t="str">
        <f>IF(ISNUMBER('STable 1.6'!D63),'STable 1.6'!D63,"")</f>
        <v/>
      </c>
    </row>
    <row r="520" spans="1:8" x14ac:dyDescent="0.2">
      <c r="A520" s="359" t="str">
        <f t="shared" si="48"/>
        <v>0783_T1.6_.. Debt liabilities between fellow enterprises (Exchange rate changes)</v>
      </c>
      <c r="B520" s="375" t="s">
        <v>3611</v>
      </c>
      <c r="C520" s="376" t="s">
        <v>2827</v>
      </c>
      <c r="D520" s="329" t="s">
        <v>4018</v>
      </c>
      <c r="E520" s="462">
        <f t="shared" si="46"/>
        <v>0</v>
      </c>
      <c r="F520" s="311" t="s">
        <v>993</v>
      </c>
      <c r="G520" s="8">
        <f t="shared" si="47"/>
        <v>6</v>
      </c>
      <c r="H520" s="628" t="str">
        <f>IF(ISNUMBER('STable 1.6'!D64),'STable 1.6'!D64,"")</f>
        <v/>
      </c>
    </row>
    <row r="521" spans="1:8" x14ac:dyDescent="0.2">
      <c r="A521" s="359" t="str">
        <f>B521&amp;"_"&amp;C521&amp;"_"&amp;D521</f>
        <v>0784_T1.6_Gross External Debt (Exchange rate changes)</v>
      </c>
      <c r="B521" s="375" t="s">
        <v>3612</v>
      </c>
      <c r="C521" s="376" t="s">
        <v>2827</v>
      </c>
      <c r="D521" s="327" t="s">
        <v>4019</v>
      </c>
      <c r="E521" s="462">
        <f t="shared" si="46"/>
        <v>0</v>
      </c>
      <c r="F521" s="312" t="s">
        <v>994</v>
      </c>
      <c r="G521" s="8">
        <f t="shared" si="47"/>
        <v>6</v>
      </c>
      <c r="H521" s="628">
        <f>IF(ISNUMBER('STable 1.6'!D65),'STable 1.6'!D65,"")</f>
        <v>0</v>
      </c>
    </row>
    <row r="522" spans="1:8" x14ac:dyDescent="0.2">
      <c r="A522" s="359" t="str">
        <f>B522&amp;"_"&amp;C522&amp;"_"&amp;D522</f>
        <v>0785_T1.6_General Government (Other price changes)</v>
      </c>
      <c r="B522" s="375" t="s">
        <v>3613</v>
      </c>
      <c r="C522" s="376" t="s">
        <v>2827</v>
      </c>
      <c r="D522" s="325" t="s">
        <v>4020</v>
      </c>
      <c r="E522" s="462">
        <f t="shared" si="46"/>
        <v>0</v>
      </c>
      <c r="F522" s="311" t="s">
        <v>995</v>
      </c>
      <c r="G522" s="8">
        <f t="shared" si="47"/>
        <v>6</v>
      </c>
      <c r="H522" s="628">
        <f>IF(ISNUMBER('STable 1.6'!E7),'STable 1.6'!E7,"")</f>
        <v>0</v>
      </c>
    </row>
    <row r="523" spans="1:8" x14ac:dyDescent="0.2">
      <c r="A523" s="359" t="str">
        <f>B523&amp;"_"&amp;C523&amp;"_"&amp;".. "&amp;D523</f>
        <v>0786_T1.6_.. Short-term (Other price changes)</v>
      </c>
      <c r="B523" s="375" t="s">
        <v>3614</v>
      </c>
      <c r="C523" s="376" t="s">
        <v>2827</v>
      </c>
      <c r="D523" s="324" t="s">
        <v>4021</v>
      </c>
      <c r="E523" s="462">
        <f t="shared" si="46"/>
        <v>0</v>
      </c>
      <c r="F523" s="311" t="s">
        <v>996</v>
      </c>
      <c r="G523" s="8">
        <f t="shared" si="47"/>
        <v>6</v>
      </c>
      <c r="H523" s="628">
        <f>IF(ISNUMBER('STable 1.6'!E8),'STable 1.6'!E8,"")</f>
        <v>0</v>
      </c>
    </row>
    <row r="524" spans="1:8" x14ac:dyDescent="0.2">
      <c r="A524" s="359" t="str">
        <f>B524&amp;"_"&amp;C524&amp;"_"&amp;".... "&amp;D524</f>
        <v>0787_T1.6_.... Currency and deposits 2/ (Other price changes)</v>
      </c>
      <c r="B524" s="375" t="s">
        <v>3615</v>
      </c>
      <c r="C524" s="376" t="s">
        <v>2827</v>
      </c>
      <c r="D524" s="323" t="s">
        <v>4022</v>
      </c>
      <c r="E524" s="462">
        <f t="shared" si="46"/>
        <v>0</v>
      </c>
      <c r="F524" s="311" t="s">
        <v>997</v>
      </c>
      <c r="G524" s="8">
        <f t="shared" si="47"/>
        <v>6</v>
      </c>
      <c r="H524" s="628" t="str">
        <f>IF(ISNUMBER('STable 1.6'!E9),'STable 1.6'!E9,"")</f>
        <v/>
      </c>
    </row>
    <row r="525" spans="1:8" x14ac:dyDescent="0.2">
      <c r="A525" s="359" t="str">
        <f>B525&amp;"_"&amp;C525&amp;"_"&amp;".... "&amp;D525</f>
        <v>0788_T1.6_.... Debt securities (Other price changes)</v>
      </c>
      <c r="B525" s="375" t="s">
        <v>3616</v>
      </c>
      <c r="C525" s="376" t="s">
        <v>2827</v>
      </c>
      <c r="D525" s="323" t="s">
        <v>4023</v>
      </c>
      <c r="E525" s="462">
        <f t="shared" si="46"/>
        <v>0</v>
      </c>
      <c r="F525" s="311" t="s">
        <v>998</v>
      </c>
      <c r="G525" s="8">
        <f t="shared" si="47"/>
        <v>6</v>
      </c>
      <c r="H525" s="628" t="str">
        <f>IF(ISNUMBER('STable 1.6'!E10),'STable 1.6'!E10,"")</f>
        <v/>
      </c>
    </row>
    <row r="526" spans="1:8" x14ac:dyDescent="0.2">
      <c r="A526" s="359" t="str">
        <f>B526&amp;"_"&amp;C526&amp;"_"&amp;".... "&amp;D526</f>
        <v>0789_T1.6_.... Loans (Other price changes)</v>
      </c>
      <c r="B526" s="375" t="s">
        <v>3617</v>
      </c>
      <c r="C526" s="376" t="s">
        <v>2827</v>
      </c>
      <c r="D526" s="323" t="s">
        <v>4024</v>
      </c>
      <c r="E526" s="462">
        <f t="shared" si="46"/>
        <v>0</v>
      </c>
      <c r="F526" s="311" t="s">
        <v>999</v>
      </c>
      <c r="G526" s="8">
        <f t="shared" si="47"/>
        <v>6</v>
      </c>
      <c r="H526" s="628" t="str">
        <f>IF(ISNUMBER('STable 1.6'!E11),'STable 1.6'!E11,"")</f>
        <v/>
      </c>
    </row>
    <row r="527" spans="1:8" x14ac:dyDescent="0.2">
      <c r="A527" s="359" t="str">
        <f>B527&amp;"_"&amp;C527&amp;"_"&amp;".... "&amp;D527</f>
        <v>0790_T1.6_.... Trade credit and advances (Other price changes)</v>
      </c>
      <c r="B527" s="375" t="s">
        <v>3618</v>
      </c>
      <c r="C527" s="376" t="s">
        <v>2827</v>
      </c>
      <c r="D527" s="323" t="s">
        <v>4025</v>
      </c>
      <c r="E527" s="462">
        <f t="shared" si="46"/>
        <v>0</v>
      </c>
      <c r="F527" s="311" t="s">
        <v>1000</v>
      </c>
      <c r="G527" s="8">
        <f t="shared" si="47"/>
        <v>6</v>
      </c>
      <c r="H527" s="628" t="str">
        <f>IF(ISNUMBER('STable 1.6'!E12),'STable 1.6'!E12,"")</f>
        <v/>
      </c>
    </row>
    <row r="528" spans="1:8" x14ac:dyDescent="0.2">
      <c r="A528" s="359" t="str">
        <f>B528&amp;"_"&amp;C528&amp;"_"&amp;".... "&amp;D528</f>
        <v>0791_T1.6_.... Other debt liabilities 3/ 4/ (Other price changes)</v>
      </c>
      <c r="B528" s="375" t="s">
        <v>3619</v>
      </c>
      <c r="C528" s="376" t="s">
        <v>2827</v>
      </c>
      <c r="D528" s="323" t="s">
        <v>4026</v>
      </c>
      <c r="E528" s="462">
        <f t="shared" si="46"/>
        <v>0</v>
      </c>
      <c r="F528" s="311" t="s">
        <v>1001</v>
      </c>
      <c r="G528" s="8">
        <f t="shared" si="47"/>
        <v>6</v>
      </c>
      <c r="H528" s="628" t="str">
        <f>IF(ISNUMBER('STable 1.6'!E13),'STable 1.6'!E13,"")</f>
        <v/>
      </c>
    </row>
    <row r="529" spans="1:8" x14ac:dyDescent="0.2">
      <c r="A529" s="359" t="str">
        <f>B529&amp;"_"&amp;C529&amp;"_"&amp;".. "&amp;D529</f>
        <v>0792_T1.6_.. Long-term (Other price changes)</v>
      </c>
      <c r="B529" s="375" t="s">
        <v>3620</v>
      </c>
      <c r="C529" s="376" t="s">
        <v>2827</v>
      </c>
      <c r="D529" s="324" t="s">
        <v>4027</v>
      </c>
      <c r="E529" s="462">
        <f t="shared" si="46"/>
        <v>0</v>
      </c>
      <c r="F529" s="311" t="s">
        <v>1002</v>
      </c>
      <c r="G529" s="8">
        <f t="shared" si="47"/>
        <v>6</v>
      </c>
      <c r="H529" s="628">
        <f>IF(ISNUMBER('STable 1.6'!E14),'STable 1.6'!E14,"")</f>
        <v>0</v>
      </c>
    </row>
    <row r="530" spans="1:8" x14ac:dyDescent="0.2">
      <c r="A530" s="359" t="str">
        <f t="shared" ref="A530:A535" si="49">B530&amp;"_"&amp;C530&amp;"_"&amp;".... "&amp;D530</f>
        <v>0793_T1.6_.... Special drawing rights (allocations)  (Other price changes)</v>
      </c>
      <c r="B530" s="375" t="s">
        <v>3621</v>
      </c>
      <c r="C530" s="376" t="s">
        <v>2827</v>
      </c>
      <c r="D530" s="323" t="s">
        <v>4028</v>
      </c>
      <c r="E530" s="462">
        <f t="shared" si="46"/>
        <v>0</v>
      </c>
      <c r="F530" s="311" t="s">
        <v>1003</v>
      </c>
      <c r="G530" s="8">
        <f t="shared" si="47"/>
        <v>6</v>
      </c>
      <c r="H530" s="628" t="str">
        <f>IF(ISNUMBER('STable 1.6'!E15),'STable 1.6'!E15,"")</f>
        <v/>
      </c>
    </row>
    <row r="531" spans="1:8" x14ac:dyDescent="0.2">
      <c r="A531" s="359" t="str">
        <f t="shared" si="49"/>
        <v>0794_T1.6_.... Currency and deposits 2/ (Other price changes)</v>
      </c>
      <c r="B531" s="375" t="s">
        <v>3622</v>
      </c>
      <c r="C531" s="376" t="s">
        <v>2827</v>
      </c>
      <c r="D531" s="323" t="s">
        <v>4022</v>
      </c>
      <c r="E531" s="462">
        <f t="shared" si="46"/>
        <v>0</v>
      </c>
      <c r="F531" s="311" t="s">
        <v>1004</v>
      </c>
      <c r="G531" s="8">
        <f t="shared" si="47"/>
        <v>6</v>
      </c>
      <c r="H531" s="628" t="str">
        <f>IF(ISNUMBER('STable 1.6'!E16),'STable 1.6'!E16,"")</f>
        <v/>
      </c>
    </row>
    <row r="532" spans="1:8" x14ac:dyDescent="0.2">
      <c r="A532" s="359" t="str">
        <f t="shared" si="49"/>
        <v>0795_T1.6_.... Debt securities (Other price changes)</v>
      </c>
      <c r="B532" s="375" t="s">
        <v>3623</v>
      </c>
      <c r="C532" s="376" t="s">
        <v>2827</v>
      </c>
      <c r="D532" s="323" t="s">
        <v>4023</v>
      </c>
      <c r="E532" s="462">
        <f t="shared" si="46"/>
        <v>0</v>
      </c>
      <c r="F532" s="311" t="s">
        <v>1005</v>
      </c>
      <c r="G532" s="8">
        <f t="shared" si="47"/>
        <v>6</v>
      </c>
      <c r="H532" s="628" t="str">
        <f>IF(ISNUMBER('STable 1.6'!E17),'STable 1.6'!E17,"")</f>
        <v/>
      </c>
    </row>
    <row r="533" spans="1:8" x14ac:dyDescent="0.2">
      <c r="A533" s="359" t="str">
        <f t="shared" si="49"/>
        <v>0796_T1.6_.... Loans (Other price changes)</v>
      </c>
      <c r="B533" s="375" t="s">
        <v>3624</v>
      </c>
      <c r="C533" s="376" t="s">
        <v>2827</v>
      </c>
      <c r="D533" s="323" t="s">
        <v>4024</v>
      </c>
      <c r="E533" s="462">
        <f t="shared" si="46"/>
        <v>0</v>
      </c>
      <c r="F533" s="311" t="s">
        <v>1006</v>
      </c>
      <c r="G533" s="8">
        <f t="shared" si="47"/>
        <v>6</v>
      </c>
      <c r="H533" s="628" t="str">
        <f>IF(ISNUMBER('STable 1.6'!E18),'STable 1.6'!E18,"")</f>
        <v/>
      </c>
    </row>
    <row r="534" spans="1:8" x14ac:dyDescent="0.2">
      <c r="A534" s="359" t="str">
        <f t="shared" si="49"/>
        <v>0797_T1.6_.... Trade credit and advances (Other price changes)</v>
      </c>
      <c r="B534" s="375" t="s">
        <v>3625</v>
      </c>
      <c r="C534" s="376" t="s">
        <v>2827</v>
      </c>
      <c r="D534" s="323" t="s">
        <v>4025</v>
      </c>
      <c r="E534" s="462">
        <f t="shared" si="46"/>
        <v>0</v>
      </c>
      <c r="F534" s="311" t="s">
        <v>1007</v>
      </c>
      <c r="G534" s="8">
        <f t="shared" si="47"/>
        <v>6</v>
      </c>
      <c r="H534" s="628" t="str">
        <f>IF(ISNUMBER('STable 1.6'!E19),'STable 1.6'!E19,"")</f>
        <v/>
      </c>
    </row>
    <row r="535" spans="1:8" x14ac:dyDescent="0.2">
      <c r="A535" s="359" t="str">
        <f t="shared" si="49"/>
        <v>0798_T1.6_.... Other debt liabilities 3/ (Other price changes)</v>
      </c>
      <c r="B535" s="375" t="s">
        <v>3626</v>
      </c>
      <c r="C535" s="376" t="s">
        <v>2827</v>
      </c>
      <c r="D535" s="323" t="s">
        <v>4029</v>
      </c>
      <c r="E535" s="462">
        <f t="shared" si="46"/>
        <v>0</v>
      </c>
      <c r="F535" s="311" t="s">
        <v>1008</v>
      </c>
      <c r="G535" s="8">
        <f t="shared" si="47"/>
        <v>6</v>
      </c>
      <c r="H535" s="628" t="str">
        <f>IF(ISNUMBER('STable 1.6'!E20),'STable 1.6'!E20,"")</f>
        <v/>
      </c>
    </row>
    <row r="536" spans="1:8" x14ac:dyDescent="0.2">
      <c r="A536" s="359" t="str">
        <f>B536&amp;"_"&amp;C536&amp;"_"&amp;D536</f>
        <v>0799_T1.6_Central Bank (Other price changes)</v>
      </c>
      <c r="B536" s="375" t="s">
        <v>3627</v>
      </c>
      <c r="C536" s="376" t="s">
        <v>2827</v>
      </c>
      <c r="D536" s="325" t="s">
        <v>4030</v>
      </c>
      <c r="E536" s="462">
        <f t="shared" si="46"/>
        <v>0</v>
      </c>
      <c r="F536" s="311" t="s">
        <v>1009</v>
      </c>
      <c r="G536" s="8">
        <f t="shared" si="47"/>
        <v>6</v>
      </c>
      <c r="H536" s="628">
        <f>IF(ISNUMBER('STable 1.6'!E21),'STable 1.6'!E21,"")</f>
        <v>0</v>
      </c>
    </row>
    <row r="537" spans="1:8" x14ac:dyDescent="0.2">
      <c r="A537" s="359" t="str">
        <f>B537&amp;"_"&amp;C537&amp;"_"&amp;".. "&amp;D537</f>
        <v>0800_T1.6_.. Short-term (Other price changes)</v>
      </c>
      <c r="B537" s="375" t="s">
        <v>3628</v>
      </c>
      <c r="C537" s="376" t="s">
        <v>2827</v>
      </c>
      <c r="D537" s="324" t="s">
        <v>4021</v>
      </c>
      <c r="E537" s="462">
        <f t="shared" si="46"/>
        <v>0</v>
      </c>
      <c r="F537" s="311" t="s">
        <v>1010</v>
      </c>
      <c r="G537" s="8">
        <f t="shared" si="47"/>
        <v>6</v>
      </c>
      <c r="H537" s="628">
        <f>IF(ISNUMBER('STable 1.6'!E22),'STable 1.6'!E22,"")</f>
        <v>0</v>
      </c>
    </row>
    <row r="538" spans="1:8" x14ac:dyDescent="0.2">
      <c r="A538" s="359" t="str">
        <f>B538&amp;"_"&amp;C538&amp;"_"&amp;".... "&amp;D538</f>
        <v>0801_T1.6_.... Currency and deposits 2/ (Other price changes)</v>
      </c>
      <c r="B538" s="375" t="s">
        <v>3629</v>
      </c>
      <c r="C538" s="376" t="s">
        <v>2827</v>
      </c>
      <c r="D538" s="323" t="s">
        <v>4022</v>
      </c>
      <c r="E538" s="462">
        <f t="shared" si="46"/>
        <v>0</v>
      </c>
      <c r="F538" s="311" t="s">
        <v>1011</v>
      </c>
      <c r="G538" s="8">
        <f t="shared" si="47"/>
        <v>6</v>
      </c>
      <c r="H538" s="628" t="str">
        <f>IF(ISNUMBER('STable 1.6'!E23),'STable 1.6'!E23,"")</f>
        <v/>
      </c>
    </row>
    <row r="539" spans="1:8" x14ac:dyDescent="0.2">
      <c r="A539" s="359" t="str">
        <f>B539&amp;"_"&amp;C539&amp;"_"&amp;".... "&amp;D539</f>
        <v>0802_T1.6_.... Debt securities (Other price changes)</v>
      </c>
      <c r="B539" s="375" t="s">
        <v>3630</v>
      </c>
      <c r="C539" s="376" t="s">
        <v>2827</v>
      </c>
      <c r="D539" s="323" t="s">
        <v>4023</v>
      </c>
      <c r="E539" s="462">
        <f t="shared" si="46"/>
        <v>0</v>
      </c>
      <c r="F539" s="311" t="s">
        <v>1012</v>
      </c>
      <c r="G539" s="8">
        <f t="shared" si="47"/>
        <v>6</v>
      </c>
      <c r="H539" s="628" t="str">
        <f>IF(ISNUMBER('STable 1.6'!E24),'STable 1.6'!E24,"")</f>
        <v/>
      </c>
    </row>
    <row r="540" spans="1:8" x14ac:dyDescent="0.2">
      <c r="A540" s="359" t="str">
        <f>B540&amp;"_"&amp;C540&amp;"_"&amp;".... "&amp;D540</f>
        <v>0803_T1.6_.... Loans (Other price changes)</v>
      </c>
      <c r="B540" s="375" t="s">
        <v>3631</v>
      </c>
      <c r="C540" s="376" t="s">
        <v>2827</v>
      </c>
      <c r="D540" s="323" t="s">
        <v>4024</v>
      </c>
      <c r="E540" s="462">
        <f t="shared" si="46"/>
        <v>0</v>
      </c>
      <c r="F540" s="311" t="s">
        <v>1013</v>
      </c>
      <c r="G540" s="8">
        <f t="shared" si="47"/>
        <v>6</v>
      </c>
      <c r="H540" s="628" t="str">
        <f>IF(ISNUMBER('STable 1.6'!E25),'STable 1.6'!E25,"")</f>
        <v/>
      </c>
    </row>
    <row r="541" spans="1:8" x14ac:dyDescent="0.2">
      <c r="A541" s="359" t="str">
        <f>B541&amp;"_"&amp;C541&amp;"_"&amp;".... "&amp;D541</f>
        <v>0804_T1.6_.... Trade credit and advances (Other price changes)</v>
      </c>
      <c r="B541" s="375" t="s">
        <v>3632</v>
      </c>
      <c r="C541" s="376" t="s">
        <v>2827</v>
      </c>
      <c r="D541" s="323" t="s">
        <v>4025</v>
      </c>
      <c r="E541" s="462">
        <f t="shared" si="46"/>
        <v>0</v>
      </c>
      <c r="F541" s="311" t="s">
        <v>1014</v>
      </c>
      <c r="G541" s="8">
        <f t="shared" si="47"/>
        <v>6</v>
      </c>
      <c r="H541" s="628" t="str">
        <f>IF(ISNUMBER('STable 1.6'!E26),'STable 1.6'!E26,"")</f>
        <v/>
      </c>
    </row>
    <row r="542" spans="1:8" x14ac:dyDescent="0.2">
      <c r="A542" s="359" t="str">
        <f>B542&amp;"_"&amp;C542&amp;"_"&amp;".... "&amp;D542</f>
        <v>0805_T1.6_.... Other debt liabilities 3/ 4/ (Other price changes)</v>
      </c>
      <c r="B542" s="375" t="s">
        <v>3633</v>
      </c>
      <c r="C542" s="376" t="s">
        <v>2827</v>
      </c>
      <c r="D542" s="323" t="s">
        <v>4026</v>
      </c>
      <c r="E542" s="462">
        <f t="shared" si="46"/>
        <v>0</v>
      </c>
      <c r="F542" s="311" t="s">
        <v>1015</v>
      </c>
      <c r="G542" s="8">
        <f t="shared" si="47"/>
        <v>6</v>
      </c>
      <c r="H542" s="628" t="str">
        <f>IF(ISNUMBER('STable 1.6'!E27),'STable 1.6'!E27,"")</f>
        <v/>
      </c>
    </row>
    <row r="543" spans="1:8" x14ac:dyDescent="0.2">
      <c r="A543" s="359" t="str">
        <f>B543&amp;"_"&amp;C543&amp;"_"&amp;".. "&amp;D543</f>
        <v>0806_T1.6_.. Long-term (Other price changes)</v>
      </c>
      <c r="B543" s="375" t="s">
        <v>3634</v>
      </c>
      <c r="C543" s="376" t="s">
        <v>2827</v>
      </c>
      <c r="D543" s="324" t="s">
        <v>4027</v>
      </c>
      <c r="E543" s="462">
        <f t="shared" si="46"/>
        <v>0</v>
      </c>
      <c r="F543" s="311" t="s">
        <v>1016</v>
      </c>
      <c r="G543" s="8">
        <f t="shared" si="47"/>
        <v>6</v>
      </c>
      <c r="H543" s="628">
        <f>IF(ISNUMBER('STable 1.6'!E28),'STable 1.6'!E28,"")</f>
        <v>0</v>
      </c>
    </row>
    <row r="544" spans="1:8" x14ac:dyDescent="0.2">
      <c r="A544" s="359" t="str">
        <f t="shared" ref="A544:A549" si="50">B544&amp;"_"&amp;C544&amp;"_"&amp;".... "&amp;D544</f>
        <v>0807_T1.6_.... Special drawing rights (allocations)  (Other price changes)</v>
      </c>
      <c r="B544" s="375" t="s">
        <v>3635</v>
      </c>
      <c r="C544" s="376" t="s">
        <v>2827</v>
      </c>
      <c r="D544" s="323" t="s">
        <v>4028</v>
      </c>
      <c r="E544" s="462">
        <f t="shared" si="46"/>
        <v>0</v>
      </c>
      <c r="F544" s="311" t="s">
        <v>1017</v>
      </c>
      <c r="G544" s="8">
        <f t="shared" si="47"/>
        <v>6</v>
      </c>
      <c r="H544" s="628" t="str">
        <f>IF(ISNUMBER('STable 1.6'!E29),'STable 1.6'!E29,"")</f>
        <v/>
      </c>
    </row>
    <row r="545" spans="1:8" x14ac:dyDescent="0.2">
      <c r="A545" s="359" t="str">
        <f t="shared" si="50"/>
        <v>0808_T1.6_.... Currency and deposits 2/ (Other price changes)</v>
      </c>
      <c r="B545" s="375" t="s">
        <v>3636</v>
      </c>
      <c r="C545" s="376" t="s">
        <v>2827</v>
      </c>
      <c r="D545" s="323" t="s">
        <v>4022</v>
      </c>
      <c r="E545" s="462">
        <f t="shared" si="46"/>
        <v>0</v>
      </c>
      <c r="F545" s="311" t="s">
        <v>1018</v>
      </c>
      <c r="G545" s="8">
        <f t="shared" si="47"/>
        <v>6</v>
      </c>
      <c r="H545" s="628" t="str">
        <f>IF(ISNUMBER('STable 1.6'!E30),'STable 1.6'!E30,"")</f>
        <v/>
      </c>
    </row>
    <row r="546" spans="1:8" x14ac:dyDescent="0.2">
      <c r="A546" s="359" t="str">
        <f t="shared" si="50"/>
        <v>0809_T1.6_.... Debt securities (Other price changes)</v>
      </c>
      <c r="B546" s="375" t="s">
        <v>3637</v>
      </c>
      <c r="C546" s="376" t="s">
        <v>2827</v>
      </c>
      <c r="D546" s="323" t="s">
        <v>4023</v>
      </c>
      <c r="E546" s="462">
        <f t="shared" si="46"/>
        <v>0</v>
      </c>
      <c r="F546" s="311" t="s">
        <v>1019</v>
      </c>
      <c r="G546" s="8">
        <f t="shared" si="47"/>
        <v>6</v>
      </c>
      <c r="H546" s="628" t="str">
        <f>IF(ISNUMBER('STable 1.6'!E31),'STable 1.6'!E31,"")</f>
        <v/>
      </c>
    </row>
    <row r="547" spans="1:8" x14ac:dyDescent="0.2">
      <c r="A547" s="359" t="str">
        <f t="shared" si="50"/>
        <v>0810_T1.6_.... Loans (Other price changes)</v>
      </c>
      <c r="B547" s="375" t="s">
        <v>3638</v>
      </c>
      <c r="C547" s="376" t="s">
        <v>2827</v>
      </c>
      <c r="D547" s="323" t="s">
        <v>4024</v>
      </c>
      <c r="E547" s="462">
        <f t="shared" si="46"/>
        <v>0</v>
      </c>
      <c r="F547" s="311" t="s">
        <v>1020</v>
      </c>
      <c r="G547" s="8">
        <f t="shared" si="47"/>
        <v>6</v>
      </c>
      <c r="H547" s="628" t="str">
        <f>IF(ISNUMBER('STable 1.6'!E32),'STable 1.6'!E32,"")</f>
        <v/>
      </c>
    </row>
    <row r="548" spans="1:8" x14ac:dyDescent="0.2">
      <c r="A548" s="359" t="str">
        <f t="shared" si="50"/>
        <v>0811_T1.6_.... Trade credit and advances (Other price changes)</v>
      </c>
      <c r="B548" s="375" t="s">
        <v>3639</v>
      </c>
      <c r="C548" s="376" t="s">
        <v>2827</v>
      </c>
      <c r="D548" s="323" t="s">
        <v>4025</v>
      </c>
      <c r="E548" s="462">
        <f t="shared" si="46"/>
        <v>0</v>
      </c>
      <c r="F548" s="311" t="s">
        <v>1021</v>
      </c>
      <c r="G548" s="8">
        <f t="shared" si="47"/>
        <v>6</v>
      </c>
      <c r="H548" s="628" t="str">
        <f>IF(ISNUMBER('STable 1.6'!E33),'STable 1.6'!E33,"")</f>
        <v/>
      </c>
    </row>
    <row r="549" spans="1:8" x14ac:dyDescent="0.2">
      <c r="A549" s="359" t="str">
        <f t="shared" si="50"/>
        <v>0812_T1.6_.... Other debt liabilities 3/ (Other price changes)</v>
      </c>
      <c r="B549" s="375" t="s">
        <v>3640</v>
      </c>
      <c r="C549" s="376" t="s">
        <v>2827</v>
      </c>
      <c r="D549" s="323" t="s">
        <v>4029</v>
      </c>
      <c r="E549" s="462">
        <f t="shared" si="46"/>
        <v>0</v>
      </c>
      <c r="F549" s="311" t="s">
        <v>1022</v>
      </c>
      <c r="G549" s="8">
        <f t="shared" si="47"/>
        <v>6</v>
      </c>
      <c r="H549" s="628" t="str">
        <f>IF(ISNUMBER('STable 1.6'!E34),'STable 1.6'!E34,"")</f>
        <v/>
      </c>
    </row>
    <row r="550" spans="1:8" x14ac:dyDescent="0.2">
      <c r="A550" s="359" t="str">
        <f>B550&amp;"_"&amp;C550&amp;"_"&amp;D550</f>
        <v>0813_T1.6_Deposit-taking Corporations, except the Central Bank (Other price changes)</v>
      </c>
      <c r="B550" s="375" t="s">
        <v>3641</v>
      </c>
      <c r="C550" s="376" t="s">
        <v>2827</v>
      </c>
      <c r="D550" s="326" t="s">
        <v>4031</v>
      </c>
      <c r="E550" s="462">
        <f t="shared" si="46"/>
        <v>0</v>
      </c>
      <c r="F550" s="311" t="s">
        <v>1023</v>
      </c>
      <c r="G550" s="8">
        <f t="shared" si="47"/>
        <v>6</v>
      </c>
      <c r="H550" s="628">
        <f>IF(ISNUMBER('STable 1.6'!E35),'STable 1.6'!E35,"")</f>
        <v>0</v>
      </c>
    </row>
    <row r="551" spans="1:8" x14ac:dyDescent="0.2">
      <c r="A551" s="359" t="str">
        <f>B551&amp;"_"&amp;C551&amp;"_"&amp;".. "&amp;D551</f>
        <v>0814_T1.6_.. Short-term (Other price changes)</v>
      </c>
      <c r="B551" s="375" t="s">
        <v>3642</v>
      </c>
      <c r="C551" s="376" t="s">
        <v>2827</v>
      </c>
      <c r="D551" s="324" t="s">
        <v>4021</v>
      </c>
      <c r="E551" s="462">
        <f t="shared" si="46"/>
        <v>0</v>
      </c>
      <c r="F551" s="311" t="s">
        <v>1024</v>
      </c>
      <c r="G551" s="8">
        <f t="shared" si="47"/>
        <v>6</v>
      </c>
      <c r="H551" s="628">
        <f>IF(ISNUMBER('STable 1.6'!E36),'STable 1.6'!E36,"")</f>
        <v>0</v>
      </c>
    </row>
    <row r="552" spans="1:8" x14ac:dyDescent="0.2">
      <c r="A552" s="359" t="str">
        <f>B552&amp;"_"&amp;C552&amp;"_"&amp;".... "&amp;D552</f>
        <v>0815_T1.6_.... Currency and deposits 2/ (Other price changes)</v>
      </c>
      <c r="B552" s="375" t="s">
        <v>3643</v>
      </c>
      <c r="C552" s="376" t="s">
        <v>2827</v>
      </c>
      <c r="D552" s="323" t="s">
        <v>4022</v>
      </c>
      <c r="E552" s="462">
        <f t="shared" si="46"/>
        <v>0</v>
      </c>
      <c r="F552" s="311" t="s">
        <v>1025</v>
      </c>
      <c r="G552" s="8">
        <f t="shared" si="47"/>
        <v>6</v>
      </c>
      <c r="H552" s="628" t="str">
        <f>IF(ISNUMBER('STable 1.6'!E37),'STable 1.6'!E37,"")</f>
        <v/>
      </c>
    </row>
    <row r="553" spans="1:8" x14ac:dyDescent="0.2">
      <c r="A553" s="359" t="str">
        <f>B553&amp;"_"&amp;C553&amp;"_"&amp;".... "&amp;D553</f>
        <v>0816_T1.6_.... Debt securities (Other price changes)</v>
      </c>
      <c r="B553" s="375" t="s">
        <v>3644</v>
      </c>
      <c r="C553" s="376" t="s">
        <v>2827</v>
      </c>
      <c r="D553" s="323" t="s">
        <v>4023</v>
      </c>
      <c r="E553" s="462">
        <f t="shared" si="46"/>
        <v>0</v>
      </c>
      <c r="F553" s="311" t="s">
        <v>1026</v>
      </c>
      <c r="G553" s="8">
        <f t="shared" si="47"/>
        <v>6</v>
      </c>
      <c r="H553" s="628" t="str">
        <f>IF(ISNUMBER('STable 1.6'!E38),'STable 1.6'!E38,"")</f>
        <v/>
      </c>
    </row>
    <row r="554" spans="1:8" x14ac:dyDescent="0.2">
      <c r="A554" s="359" t="str">
        <f>B554&amp;"_"&amp;C554&amp;"_"&amp;".... "&amp;D554</f>
        <v>0817_T1.6_.... Loans (Other price changes)</v>
      </c>
      <c r="B554" s="375" t="s">
        <v>3645</v>
      </c>
      <c r="C554" s="376" t="s">
        <v>2827</v>
      </c>
      <c r="D554" s="323" t="s">
        <v>4024</v>
      </c>
      <c r="E554" s="462">
        <f t="shared" si="46"/>
        <v>0</v>
      </c>
      <c r="F554" s="311" t="s">
        <v>1027</v>
      </c>
      <c r="G554" s="8">
        <f t="shared" si="47"/>
        <v>6</v>
      </c>
      <c r="H554" s="628" t="str">
        <f>IF(ISNUMBER('STable 1.6'!E39),'STable 1.6'!E39,"")</f>
        <v/>
      </c>
    </row>
    <row r="555" spans="1:8" x14ac:dyDescent="0.2">
      <c r="A555" s="359" t="str">
        <f>B555&amp;"_"&amp;C555&amp;"_"&amp;".... "&amp;D555</f>
        <v>0818_T1.6_.... Trade credit and advances (Other price changes)</v>
      </c>
      <c r="B555" s="375" t="s">
        <v>3646</v>
      </c>
      <c r="C555" s="376" t="s">
        <v>2827</v>
      </c>
      <c r="D555" s="323" t="s">
        <v>4025</v>
      </c>
      <c r="E555" s="462">
        <f t="shared" si="46"/>
        <v>0</v>
      </c>
      <c r="F555" s="311" t="s">
        <v>1028</v>
      </c>
      <c r="G555" s="8">
        <f t="shared" si="47"/>
        <v>6</v>
      </c>
      <c r="H555" s="628" t="str">
        <f>IF(ISNUMBER('STable 1.6'!E40),'STable 1.6'!E40,"")</f>
        <v/>
      </c>
    </row>
    <row r="556" spans="1:8" x14ac:dyDescent="0.2">
      <c r="A556" s="359" t="str">
        <f>B556&amp;"_"&amp;C556&amp;"_"&amp;".... "&amp;D556</f>
        <v>0819_T1.6_.... Other debt liabilities 3/ 4/ (Other price changes)</v>
      </c>
      <c r="B556" s="375" t="s">
        <v>3647</v>
      </c>
      <c r="C556" s="376" t="s">
        <v>2827</v>
      </c>
      <c r="D556" s="323" t="s">
        <v>4026</v>
      </c>
      <c r="E556" s="462">
        <f t="shared" si="46"/>
        <v>0</v>
      </c>
      <c r="F556" s="311" t="s">
        <v>1029</v>
      </c>
      <c r="G556" s="8">
        <f t="shared" si="47"/>
        <v>6</v>
      </c>
      <c r="H556" s="628" t="str">
        <f>IF(ISNUMBER('STable 1.6'!E41),'STable 1.6'!E41,"")</f>
        <v/>
      </c>
    </row>
    <row r="557" spans="1:8" x14ac:dyDescent="0.2">
      <c r="A557" s="359" t="str">
        <f>B557&amp;"_"&amp;C557&amp;"_"&amp;".. "&amp;D557</f>
        <v>0820_T1.6_.. Long-term (Other price changes)</v>
      </c>
      <c r="B557" s="375" t="s">
        <v>3648</v>
      </c>
      <c r="C557" s="376" t="s">
        <v>2827</v>
      </c>
      <c r="D557" s="324" t="s">
        <v>4027</v>
      </c>
      <c r="E557" s="462">
        <f t="shared" si="46"/>
        <v>0</v>
      </c>
      <c r="F557" s="311" t="s">
        <v>1030</v>
      </c>
      <c r="G557" s="8">
        <f t="shared" si="47"/>
        <v>6</v>
      </c>
      <c r="H557" s="628">
        <f>IF(ISNUMBER('STable 1.6'!E42),'STable 1.6'!E42,"")</f>
        <v>0</v>
      </c>
    </row>
    <row r="558" spans="1:8" x14ac:dyDescent="0.2">
      <c r="A558" s="359" t="str">
        <f>B558&amp;"_"&amp;C558&amp;"_"&amp;".... "&amp;D558</f>
        <v>0821_T1.6_.... Currency and deposits 2/ (Other price changes)</v>
      </c>
      <c r="B558" s="375" t="s">
        <v>3649</v>
      </c>
      <c r="C558" s="376" t="s">
        <v>2827</v>
      </c>
      <c r="D558" s="323" t="s">
        <v>4022</v>
      </c>
      <c r="E558" s="462">
        <f t="shared" si="46"/>
        <v>0</v>
      </c>
      <c r="F558" s="311" t="s">
        <v>1031</v>
      </c>
      <c r="G558" s="8">
        <f t="shared" si="47"/>
        <v>6</v>
      </c>
      <c r="H558" s="628" t="str">
        <f>IF(ISNUMBER('STable 1.6'!E43),'STable 1.6'!E43,"")</f>
        <v/>
      </c>
    </row>
    <row r="559" spans="1:8" x14ac:dyDescent="0.2">
      <c r="A559" s="359" t="str">
        <f>B559&amp;"_"&amp;C559&amp;"_"&amp;".... "&amp;D559</f>
        <v>0822_T1.6_.... Debt securities (Other price changes)</v>
      </c>
      <c r="B559" s="375" t="s">
        <v>3650</v>
      </c>
      <c r="C559" s="376" t="s">
        <v>2827</v>
      </c>
      <c r="D559" s="323" t="s">
        <v>4023</v>
      </c>
      <c r="E559" s="462">
        <f t="shared" si="46"/>
        <v>0</v>
      </c>
      <c r="F559" s="311" t="s">
        <v>1032</v>
      </c>
      <c r="G559" s="8">
        <f t="shared" si="47"/>
        <v>6</v>
      </c>
      <c r="H559" s="628" t="str">
        <f>IF(ISNUMBER('STable 1.6'!E44),'STable 1.6'!E44,"")</f>
        <v/>
      </c>
    </row>
    <row r="560" spans="1:8" x14ac:dyDescent="0.2">
      <c r="A560" s="359" t="str">
        <f>B560&amp;"_"&amp;C560&amp;"_"&amp;".... "&amp;D560</f>
        <v>0823_T1.6_.... Loans (Other price changes)</v>
      </c>
      <c r="B560" s="375" t="s">
        <v>3651</v>
      </c>
      <c r="C560" s="376" t="s">
        <v>2827</v>
      </c>
      <c r="D560" s="323" t="s">
        <v>4024</v>
      </c>
      <c r="E560" s="462">
        <f t="shared" si="46"/>
        <v>0</v>
      </c>
      <c r="F560" s="311" t="s">
        <v>1033</v>
      </c>
      <c r="G560" s="8">
        <f t="shared" si="47"/>
        <v>6</v>
      </c>
      <c r="H560" s="628" t="str">
        <f>IF(ISNUMBER('STable 1.6'!E45),'STable 1.6'!E45,"")</f>
        <v/>
      </c>
    </row>
    <row r="561" spans="1:8" x14ac:dyDescent="0.2">
      <c r="A561" s="359" t="str">
        <f>B561&amp;"_"&amp;C561&amp;"_"&amp;".... "&amp;D561</f>
        <v>0824_T1.6_.... Trade credit and advances (Other price changes)</v>
      </c>
      <c r="B561" s="375" t="s">
        <v>3652</v>
      </c>
      <c r="C561" s="376" t="s">
        <v>2827</v>
      </c>
      <c r="D561" s="323" t="s">
        <v>4025</v>
      </c>
      <c r="E561" s="462">
        <f t="shared" si="46"/>
        <v>0</v>
      </c>
      <c r="F561" s="311" t="s">
        <v>1034</v>
      </c>
      <c r="G561" s="8">
        <f t="shared" si="47"/>
        <v>6</v>
      </c>
      <c r="H561" s="628" t="str">
        <f>IF(ISNUMBER('STable 1.6'!E46),'STable 1.6'!E46,"")</f>
        <v/>
      </c>
    </row>
    <row r="562" spans="1:8" x14ac:dyDescent="0.2">
      <c r="A562" s="359" t="str">
        <f>B562&amp;"_"&amp;C562&amp;"_"&amp;".... "&amp;D562</f>
        <v>0825_T1.6_.... Other debt liabilities 3/ (Other price changes)</v>
      </c>
      <c r="B562" s="375" t="s">
        <v>3653</v>
      </c>
      <c r="C562" s="376" t="s">
        <v>2827</v>
      </c>
      <c r="D562" s="323" t="s">
        <v>4029</v>
      </c>
      <c r="E562" s="462">
        <f t="shared" si="46"/>
        <v>0</v>
      </c>
      <c r="F562" s="311" t="s">
        <v>1035</v>
      </c>
      <c r="G562" s="8">
        <f t="shared" si="47"/>
        <v>6</v>
      </c>
      <c r="H562" s="628" t="str">
        <f>IF(ISNUMBER('STable 1.6'!E47),'STable 1.6'!E47,"")</f>
        <v/>
      </c>
    </row>
    <row r="563" spans="1:8" x14ac:dyDescent="0.2">
      <c r="A563" s="359" t="str">
        <f>B563&amp;"_"&amp;C563&amp;"_"&amp;D563</f>
        <v>0826_T1.6_Other Sectors (Other price changes)</v>
      </c>
      <c r="B563" s="375" t="s">
        <v>3654</v>
      </c>
      <c r="C563" s="376" t="s">
        <v>2827</v>
      </c>
      <c r="D563" s="325" t="s">
        <v>4032</v>
      </c>
      <c r="E563" s="462">
        <f t="shared" si="46"/>
        <v>0</v>
      </c>
      <c r="F563" s="311" t="s">
        <v>1036</v>
      </c>
      <c r="G563" s="8">
        <f t="shared" si="47"/>
        <v>6</v>
      </c>
      <c r="H563" s="628">
        <f>IF(ISNUMBER('STable 1.6'!E48),'STable 1.6'!E48,"")</f>
        <v>0</v>
      </c>
    </row>
    <row r="564" spans="1:8" x14ac:dyDescent="0.2">
      <c r="A564" s="359" t="str">
        <f>B564&amp;"_"&amp;C564&amp;"_"&amp;".. "&amp;D564</f>
        <v>0827_T1.6_.. Short-term (Other price changes)</v>
      </c>
      <c r="B564" s="375" t="s">
        <v>3655</v>
      </c>
      <c r="C564" s="376" t="s">
        <v>2827</v>
      </c>
      <c r="D564" s="324" t="s">
        <v>4021</v>
      </c>
      <c r="E564" s="462">
        <f t="shared" si="46"/>
        <v>0</v>
      </c>
      <c r="F564" s="311" t="s">
        <v>1037</v>
      </c>
      <c r="G564" s="8">
        <f t="shared" si="47"/>
        <v>6</v>
      </c>
      <c r="H564" s="628">
        <f>IF(ISNUMBER('STable 1.6'!E49),'STable 1.6'!E49,"")</f>
        <v>0</v>
      </c>
    </row>
    <row r="565" spans="1:8" x14ac:dyDescent="0.2">
      <c r="A565" s="359" t="str">
        <f>B565&amp;"_"&amp;C565&amp;"_"&amp;".... "&amp;D565</f>
        <v>0828_T1.6_.... Currency and deposits 2/ (Other price changes)</v>
      </c>
      <c r="B565" s="375" t="s">
        <v>3656</v>
      </c>
      <c r="C565" s="376" t="s">
        <v>2827</v>
      </c>
      <c r="D565" s="323" t="s">
        <v>4022</v>
      </c>
      <c r="E565" s="462">
        <f t="shared" si="46"/>
        <v>0</v>
      </c>
      <c r="F565" s="311" t="s">
        <v>1038</v>
      </c>
      <c r="G565" s="8">
        <f t="shared" si="47"/>
        <v>6</v>
      </c>
      <c r="H565" s="628" t="str">
        <f>IF(ISNUMBER('STable 1.6'!E50),'STable 1.6'!E50,"")</f>
        <v/>
      </c>
    </row>
    <row r="566" spans="1:8" x14ac:dyDescent="0.2">
      <c r="A566" s="359" t="str">
        <f>B566&amp;"_"&amp;C566&amp;"_"&amp;".... "&amp;D566</f>
        <v>0829_T1.6_.... Debt securities (Other price changes)</v>
      </c>
      <c r="B566" s="375" t="s">
        <v>3657</v>
      </c>
      <c r="C566" s="376" t="s">
        <v>2827</v>
      </c>
      <c r="D566" s="323" t="s">
        <v>4023</v>
      </c>
      <c r="E566" s="462">
        <f t="shared" si="46"/>
        <v>0</v>
      </c>
      <c r="F566" s="311" t="s">
        <v>1039</v>
      </c>
      <c r="G566" s="8">
        <f t="shared" si="47"/>
        <v>6</v>
      </c>
      <c r="H566" s="628" t="str">
        <f>IF(ISNUMBER('STable 1.6'!E51),'STable 1.6'!E51,"")</f>
        <v/>
      </c>
    </row>
    <row r="567" spans="1:8" x14ac:dyDescent="0.2">
      <c r="A567" s="359" t="str">
        <f>B567&amp;"_"&amp;C567&amp;"_"&amp;".... "&amp;D567</f>
        <v>0830_T1.6_.... Loans (Other price changes)</v>
      </c>
      <c r="B567" s="375" t="s">
        <v>3658</v>
      </c>
      <c r="C567" s="376" t="s">
        <v>2827</v>
      </c>
      <c r="D567" s="323" t="s">
        <v>4024</v>
      </c>
      <c r="E567" s="462">
        <f t="shared" si="46"/>
        <v>0</v>
      </c>
      <c r="F567" s="311" t="s">
        <v>1040</v>
      </c>
      <c r="G567" s="8">
        <f t="shared" si="47"/>
        <v>6</v>
      </c>
      <c r="H567" s="628" t="str">
        <f>IF(ISNUMBER('STable 1.6'!E52),'STable 1.6'!E52,"")</f>
        <v/>
      </c>
    </row>
    <row r="568" spans="1:8" x14ac:dyDescent="0.2">
      <c r="A568" s="359" t="str">
        <f>B568&amp;"_"&amp;C568&amp;"_"&amp;".... "&amp;D568</f>
        <v>0831_T1.6_.... Trade credit and advances (Other price changes)</v>
      </c>
      <c r="B568" s="375" t="s">
        <v>3659</v>
      </c>
      <c r="C568" s="376" t="s">
        <v>2827</v>
      </c>
      <c r="D568" s="323" t="s">
        <v>4025</v>
      </c>
      <c r="E568" s="462">
        <f t="shared" si="46"/>
        <v>0</v>
      </c>
      <c r="F568" s="311" t="s">
        <v>1041</v>
      </c>
      <c r="G568" s="8">
        <f t="shared" si="47"/>
        <v>6</v>
      </c>
      <c r="H568" s="628" t="str">
        <f>IF(ISNUMBER('STable 1.6'!E53),'STable 1.6'!E53,"")</f>
        <v/>
      </c>
    </row>
    <row r="569" spans="1:8" x14ac:dyDescent="0.2">
      <c r="A569" s="359" t="str">
        <f>B569&amp;"_"&amp;C569&amp;"_"&amp;".... "&amp;D569</f>
        <v>0832_T1.6_.... Other debt liabilities 3/ 4/ (Other price changes)</v>
      </c>
      <c r="B569" s="375" t="s">
        <v>3660</v>
      </c>
      <c r="C569" s="376" t="s">
        <v>2827</v>
      </c>
      <c r="D569" s="323" t="s">
        <v>4026</v>
      </c>
      <c r="E569" s="462">
        <f t="shared" si="46"/>
        <v>0</v>
      </c>
      <c r="F569" s="311" t="s">
        <v>1042</v>
      </c>
      <c r="G569" s="8">
        <f t="shared" si="47"/>
        <v>6</v>
      </c>
      <c r="H569" s="628" t="str">
        <f>IF(ISNUMBER('STable 1.6'!E54),'STable 1.6'!E54,"")</f>
        <v/>
      </c>
    </row>
    <row r="570" spans="1:8" x14ac:dyDescent="0.2">
      <c r="A570" s="359" t="str">
        <f>B570&amp;"_"&amp;C570&amp;"_"&amp;".. "&amp;D570</f>
        <v>0833_T1.6_.. Long-term (Other price changes)</v>
      </c>
      <c r="B570" s="375" t="s">
        <v>3661</v>
      </c>
      <c r="C570" s="376" t="s">
        <v>2827</v>
      </c>
      <c r="D570" s="324" t="s">
        <v>4027</v>
      </c>
      <c r="E570" s="462">
        <f t="shared" si="46"/>
        <v>0</v>
      </c>
      <c r="F570" s="311" t="s">
        <v>1043</v>
      </c>
      <c r="G570" s="8">
        <f t="shared" si="47"/>
        <v>6</v>
      </c>
      <c r="H570" s="628">
        <f>IF(ISNUMBER('STable 1.6'!E55),'STable 1.6'!E55,"")</f>
        <v>0</v>
      </c>
    </row>
    <row r="571" spans="1:8" x14ac:dyDescent="0.2">
      <c r="A571" s="359" t="str">
        <f>B571&amp;"_"&amp;C571&amp;"_"&amp;".... "&amp;D571</f>
        <v>0834_T1.6_.... Currency and deposits 2/ (Other price changes)</v>
      </c>
      <c r="B571" s="375" t="s">
        <v>3662</v>
      </c>
      <c r="C571" s="376" t="s">
        <v>2827</v>
      </c>
      <c r="D571" s="323" t="s">
        <v>4022</v>
      </c>
      <c r="E571" s="462">
        <f t="shared" si="46"/>
        <v>0</v>
      </c>
      <c r="F571" s="311" t="s">
        <v>1044</v>
      </c>
      <c r="G571" s="8">
        <f t="shared" si="47"/>
        <v>6</v>
      </c>
      <c r="H571" s="628" t="str">
        <f>IF(ISNUMBER('STable 1.6'!E56),'STable 1.6'!E56,"")</f>
        <v/>
      </c>
    </row>
    <row r="572" spans="1:8" x14ac:dyDescent="0.2">
      <c r="A572" s="359" t="str">
        <f>B572&amp;"_"&amp;C572&amp;"_"&amp;".... "&amp;D572</f>
        <v>0835_T1.6_.... Debt securities (Other price changes)</v>
      </c>
      <c r="B572" s="375" t="s">
        <v>3663</v>
      </c>
      <c r="C572" s="376" t="s">
        <v>2827</v>
      </c>
      <c r="D572" s="323" t="s">
        <v>4023</v>
      </c>
      <c r="E572" s="462">
        <f t="shared" si="46"/>
        <v>0</v>
      </c>
      <c r="F572" s="311" t="s">
        <v>1045</v>
      </c>
      <c r="G572" s="8">
        <f t="shared" si="47"/>
        <v>6</v>
      </c>
      <c r="H572" s="628" t="str">
        <f>IF(ISNUMBER('STable 1.6'!E57),'STable 1.6'!E57,"")</f>
        <v/>
      </c>
    </row>
    <row r="573" spans="1:8" x14ac:dyDescent="0.2">
      <c r="A573" s="359" t="str">
        <f>B573&amp;"_"&amp;C573&amp;"_"&amp;".... "&amp;D573</f>
        <v>0836_T1.6_.... Loans (Other price changes)</v>
      </c>
      <c r="B573" s="375" t="s">
        <v>3664</v>
      </c>
      <c r="C573" s="376" t="s">
        <v>2827</v>
      </c>
      <c r="D573" s="323" t="s">
        <v>4024</v>
      </c>
      <c r="E573" s="462">
        <f t="shared" si="46"/>
        <v>0</v>
      </c>
      <c r="F573" s="311" t="s">
        <v>1046</v>
      </c>
      <c r="G573" s="8">
        <f t="shared" si="47"/>
        <v>6</v>
      </c>
      <c r="H573" s="628" t="str">
        <f>IF(ISNUMBER('STable 1.6'!E58),'STable 1.6'!E58,"")</f>
        <v/>
      </c>
    </row>
    <row r="574" spans="1:8" x14ac:dyDescent="0.2">
      <c r="A574" s="359" t="str">
        <f>B574&amp;"_"&amp;C574&amp;"_"&amp;".... "&amp;D574</f>
        <v>0837_T1.6_.... Trade credit and advances (Other price changes)</v>
      </c>
      <c r="B574" s="375" t="s">
        <v>3665</v>
      </c>
      <c r="C574" s="376" t="s">
        <v>2827</v>
      </c>
      <c r="D574" s="323" t="s">
        <v>4025</v>
      </c>
      <c r="E574" s="462">
        <f t="shared" si="46"/>
        <v>0</v>
      </c>
      <c r="F574" s="311" t="s">
        <v>1047</v>
      </c>
      <c r="G574" s="8">
        <f t="shared" si="47"/>
        <v>6</v>
      </c>
      <c r="H574" s="628" t="str">
        <f>IF(ISNUMBER('STable 1.6'!E59),'STable 1.6'!E59,"")</f>
        <v/>
      </c>
    </row>
    <row r="575" spans="1:8" x14ac:dyDescent="0.2">
      <c r="A575" s="359" t="str">
        <f>B575&amp;"_"&amp;C575&amp;"_"&amp;".... "&amp;D575</f>
        <v>0838_T1.6_.... Other debt liabilities 3/ (Other price changes)</v>
      </c>
      <c r="B575" s="375" t="s">
        <v>3666</v>
      </c>
      <c r="C575" s="376" t="s">
        <v>2827</v>
      </c>
      <c r="D575" s="323" t="s">
        <v>4029</v>
      </c>
      <c r="E575" s="462">
        <f t="shared" si="46"/>
        <v>0</v>
      </c>
      <c r="F575" s="311" t="s">
        <v>1048</v>
      </c>
      <c r="G575" s="8">
        <f t="shared" si="47"/>
        <v>6</v>
      </c>
      <c r="H575" s="628" t="str">
        <f>IF(ISNUMBER('STable 1.6'!E60),'STable 1.6'!E60,"")</f>
        <v/>
      </c>
    </row>
    <row r="576" spans="1:8" x14ac:dyDescent="0.2">
      <c r="A576" s="359" t="str">
        <f>B576&amp;"_"&amp;C576&amp;"_"&amp;D576</f>
        <v>0839_T1.6_Direct Investment: Intercompany Lending (Other price changes)</v>
      </c>
      <c r="B576" s="375" t="s">
        <v>3667</v>
      </c>
      <c r="C576" s="376" t="s">
        <v>2827</v>
      </c>
      <c r="D576" s="328" t="s">
        <v>4033</v>
      </c>
      <c r="E576" s="462">
        <f t="shared" si="46"/>
        <v>0</v>
      </c>
      <c r="F576" s="311" t="s">
        <v>1049</v>
      </c>
      <c r="G576" s="8">
        <f t="shared" si="47"/>
        <v>6</v>
      </c>
      <c r="H576" s="628">
        <f>IF(ISNUMBER('STable 1.6'!E61),'STable 1.6'!E61,"")</f>
        <v>0</v>
      </c>
    </row>
    <row r="577" spans="1:8" x14ac:dyDescent="0.2">
      <c r="A577" s="359" t="str">
        <f t="shared" ref="A577:A579" si="51">B577&amp;"_"&amp;C577&amp;"_"&amp;".. "&amp;D577</f>
        <v>0840_T1.6_.. Debt liabilities of direct investment enterprises to direct investors (Other price changes)</v>
      </c>
      <c r="B577" s="375" t="s">
        <v>3668</v>
      </c>
      <c r="C577" s="376" t="s">
        <v>2827</v>
      </c>
      <c r="D577" s="329" t="s">
        <v>4034</v>
      </c>
      <c r="E577" s="462">
        <f t="shared" si="46"/>
        <v>0</v>
      </c>
      <c r="F577" s="311" t="s">
        <v>1050</v>
      </c>
      <c r="G577" s="8">
        <f t="shared" si="47"/>
        <v>6</v>
      </c>
      <c r="H577" s="628" t="str">
        <f>IF(ISNUMBER('STable 1.6'!E62),'STable 1.6'!E62,"")</f>
        <v/>
      </c>
    </row>
    <row r="578" spans="1:8" x14ac:dyDescent="0.2">
      <c r="A578" s="359" t="str">
        <f t="shared" si="51"/>
        <v>0841_T1.6_.. Debt liabilities of direct investors to direct investment enterprises (Other price changes)</v>
      </c>
      <c r="B578" s="375" t="s">
        <v>3669</v>
      </c>
      <c r="C578" s="376" t="s">
        <v>2827</v>
      </c>
      <c r="D578" s="329" t="s">
        <v>4035</v>
      </c>
      <c r="E578" s="462">
        <f t="shared" si="46"/>
        <v>0</v>
      </c>
      <c r="F578" s="311" t="s">
        <v>1051</v>
      </c>
      <c r="G578" s="8">
        <f t="shared" si="47"/>
        <v>6</v>
      </c>
      <c r="H578" s="628" t="str">
        <f>IF(ISNUMBER('STable 1.6'!E63),'STable 1.6'!E63,"")</f>
        <v/>
      </c>
    </row>
    <row r="579" spans="1:8" x14ac:dyDescent="0.2">
      <c r="A579" s="359" t="str">
        <f t="shared" si="51"/>
        <v>0842_T1.6_.. Debt liabilities between fellow enterprises (Other price changes)</v>
      </c>
      <c r="B579" s="375" t="s">
        <v>3670</v>
      </c>
      <c r="C579" s="376" t="s">
        <v>2827</v>
      </c>
      <c r="D579" s="329" t="s">
        <v>4036</v>
      </c>
      <c r="E579" s="462">
        <f t="shared" si="46"/>
        <v>0</v>
      </c>
      <c r="F579" s="311" t="s">
        <v>1052</v>
      </c>
      <c r="G579" s="8">
        <f t="shared" si="47"/>
        <v>6</v>
      </c>
      <c r="H579" s="628" t="str">
        <f>IF(ISNUMBER('STable 1.6'!E64),'STable 1.6'!E64,"")</f>
        <v/>
      </c>
    </row>
    <row r="580" spans="1:8" x14ac:dyDescent="0.2">
      <c r="A580" s="359" t="str">
        <f>B580&amp;"_"&amp;C580&amp;"_"&amp;D580</f>
        <v>0843_T1.6_Gross External Debt (Other price changes)</v>
      </c>
      <c r="B580" s="375" t="s">
        <v>3671</v>
      </c>
      <c r="C580" s="376" t="s">
        <v>2827</v>
      </c>
      <c r="D580" s="327" t="s">
        <v>4037</v>
      </c>
      <c r="E580" s="462">
        <f t="shared" si="46"/>
        <v>0</v>
      </c>
      <c r="F580" s="312" t="s">
        <v>1053</v>
      </c>
      <c r="G580" s="8">
        <f t="shared" si="47"/>
        <v>6</v>
      </c>
      <c r="H580" s="628">
        <f>IF(ISNUMBER('STable 1.6'!E65),'STable 1.6'!E65,"")</f>
        <v>0</v>
      </c>
    </row>
    <row r="581" spans="1:8" x14ac:dyDescent="0.2">
      <c r="A581" s="359" t="str">
        <f>B581&amp;"_"&amp;C581&amp;"_"&amp;D581</f>
        <v>0844_T1.6_General Government (Other changes in volume)</v>
      </c>
      <c r="B581" s="375" t="s">
        <v>3672</v>
      </c>
      <c r="C581" s="376" t="s">
        <v>2827</v>
      </c>
      <c r="D581" s="325" t="s">
        <v>4038</v>
      </c>
      <c r="E581" s="462">
        <f t="shared" ref="E581:E644" si="52">E580</f>
        <v>0</v>
      </c>
      <c r="F581" s="311" t="s">
        <v>1054</v>
      </c>
      <c r="G581" s="8">
        <f t="shared" ref="G581:G644" si="53">G580</f>
        <v>6</v>
      </c>
      <c r="H581" s="628">
        <f>IF(ISNUMBER('STable 1.6'!F7),'STable 1.6'!F7,"")</f>
        <v>0</v>
      </c>
    </row>
    <row r="582" spans="1:8" x14ac:dyDescent="0.2">
      <c r="A582" s="359" t="str">
        <f>B582&amp;"_"&amp;C582&amp;"_"&amp;".. "&amp;D582</f>
        <v>0845_T1.6_.. Short-term (Other changes in volume)</v>
      </c>
      <c r="B582" s="375" t="s">
        <v>3673</v>
      </c>
      <c r="C582" s="376" t="s">
        <v>2827</v>
      </c>
      <c r="D582" s="324" t="s">
        <v>4039</v>
      </c>
      <c r="E582" s="462">
        <f t="shared" si="52"/>
        <v>0</v>
      </c>
      <c r="F582" s="311" t="s">
        <v>1055</v>
      </c>
      <c r="G582" s="8">
        <f t="shared" si="53"/>
        <v>6</v>
      </c>
      <c r="H582" s="628">
        <f>IF(ISNUMBER('STable 1.6'!F8),'STable 1.6'!F8,"")</f>
        <v>0</v>
      </c>
    </row>
    <row r="583" spans="1:8" x14ac:dyDescent="0.2">
      <c r="A583" s="359" t="str">
        <f>B583&amp;"_"&amp;C583&amp;"_"&amp;".... "&amp;D583</f>
        <v>0846_T1.6_.... Currency and deposits 2/ (Other changes in volume)</v>
      </c>
      <c r="B583" s="375" t="s">
        <v>3674</v>
      </c>
      <c r="C583" s="376" t="s">
        <v>2827</v>
      </c>
      <c r="D583" s="323" t="s">
        <v>4040</v>
      </c>
      <c r="E583" s="462">
        <f t="shared" si="52"/>
        <v>0</v>
      </c>
      <c r="F583" s="311" t="s">
        <v>1056</v>
      </c>
      <c r="G583" s="8">
        <f t="shared" si="53"/>
        <v>6</v>
      </c>
      <c r="H583" s="628" t="str">
        <f>IF(ISNUMBER('STable 1.6'!F9),'STable 1.6'!F9,"")</f>
        <v/>
      </c>
    </row>
    <row r="584" spans="1:8" x14ac:dyDescent="0.2">
      <c r="A584" s="359" t="str">
        <f>B584&amp;"_"&amp;C584&amp;"_"&amp;".... "&amp;D584</f>
        <v>0847_T1.6_.... Debt securities (Other changes in volume)</v>
      </c>
      <c r="B584" s="375" t="s">
        <v>3675</v>
      </c>
      <c r="C584" s="376" t="s">
        <v>2827</v>
      </c>
      <c r="D584" s="323" t="s">
        <v>4041</v>
      </c>
      <c r="E584" s="462">
        <f t="shared" si="52"/>
        <v>0</v>
      </c>
      <c r="F584" s="311" t="s">
        <v>1057</v>
      </c>
      <c r="G584" s="8">
        <f t="shared" si="53"/>
        <v>6</v>
      </c>
      <c r="H584" s="628" t="str">
        <f>IF(ISNUMBER('STable 1.6'!F10),'STable 1.6'!F10,"")</f>
        <v/>
      </c>
    </row>
    <row r="585" spans="1:8" x14ac:dyDescent="0.2">
      <c r="A585" s="359" t="str">
        <f>B585&amp;"_"&amp;C585&amp;"_"&amp;".... "&amp;D585</f>
        <v>0848_T1.6_.... Loans (Other changes in volume)</v>
      </c>
      <c r="B585" s="375" t="s">
        <v>3676</v>
      </c>
      <c r="C585" s="376" t="s">
        <v>2827</v>
      </c>
      <c r="D585" s="323" t="s">
        <v>4042</v>
      </c>
      <c r="E585" s="462">
        <f t="shared" si="52"/>
        <v>0</v>
      </c>
      <c r="F585" s="311" t="s">
        <v>1058</v>
      </c>
      <c r="G585" s="8">
        <f t="shared" si="53"/>
        <v>6</v>
      </c>
      <c r="H585" s="628" t="str">
        <f>IF(ISNUMBER('STable 1.6'!F11),'STable 1.6'!F11,"")</f>
        <v/>
      </c>
    </row>
    <row r="586" spans="1:8" x14ac:dyDescent="0.2">
      <c r="A586" s="359" t="str">
        <f>B586&amp;"_"&amp;C586&amp;"_"&amp;".... "&amp;D586</f>
        <v>0849_T1.6_.... Trade credit and advances (Other changes in volume)</v>
      </c>
      <c r="B586" s="375" t="s">
        <v>3677</v>
      </c>
      <c r="C586" s="376" t="s">
        <v>2827</v>
      </c>
      <c r="D586" s="323" t="s">
        <v>4043</v>
      </c>
      <c r="E586" s="462">
        <f t="shared" si="52"/>
        <v>0</v>
      </c>
      <c r="F586" s="311" t="s">
        <v>1059</v>
      </c>
      <c r="G586" s="8">
        <f t="shared" si="53"/>
        <v>6</v>
      </c>
      <c r="H586" s="628" t="str">
        <f>IF(ISNUMBER('STable 1.6'!F12),'STable 1.6'!F12,"")</f>
        <v/>
      </c>
    </row>
    <row r="587" spans="1:8" x14ac:dyDescent="0.2">
      <c r="A587" s="359" t="str">
        <f>B587&amp;"_"&amp;C587&amp;"_"&amp;".... "&amp;D587</f>
        <v>0850_T1.6_.... Other debt liabilities 3/ 4/ (Other changes in volume)</v>
      </c>
      <c r="B587" s="375" t="s">
        <v>3678</v>
      </c>
      <c r="C587" s="376" t="s">
        <v>2827</v>
      </c>
      <c r="D587" s="323" t="s">
        <v>4044</v>
      </c>
      <c r="E587" s="462">
        <f t="shared" si="52"/>
        <v>0</v>
      </c>
      <c r="F587" s="311" t="s">
        <v>1060</v>
      </c>
      <c r="G587" s="8">
        <f t="shared" si="53"/>
        <v>6</v>
      </c>
      <c r="H587" s="628" t="str">
        <f>IF(ISNUMBER('STable 1.6'!F13),'STable 1.6'!F13,"")</f>
        <v/>
      </c>
    </row>
    <row r="588" spans="1:8" x14ac:dyDescent="0.2">
      <c r="A588" s="359" t="str">
        <f>B588&amp;"_"&amp;C588&amp;"_"&amp;".. "&amp;D588</f>
        <v>0851_T1.6_.. Long-term (Other changes in volume)</v>
      </c>
      <c r="B588" s="375" t="s">
        <v>3679</v>
      </c>
      <c r="C588" s="376" t="s">
        <v>2827</v>
      </c>
      <c r="D588" s="324" t="s">
        <v>4045</v>
      </c>
      <c r="E588" s="462">
        <f t="shared" si="52"/>
        <v>0</v>
      </c>
      <c r="F588" s="311" t="s">
        <v>1061</v>
      </c>
      <c r="G588" s="8">
        <f t="shared" si="53"/>
        <v>6</v>
      </c>
      <c r="H588" s="628">
        <f>IF(ISNUMBER('STable 1.6'!F14),'STable 1.6'!F14,"")</f>
        <v>0</v>
      </c>
    </row>
    <row r="589" spans="1:8" x14ac:dyDescent="0.2">
      <c r="A589" s="359" t="str">
        <f t="shared" ref="A589:A594" si="54">B589&amp;"_"&amp;C589&amp;"_"&amp;".... "&amp;D589</f>
        <v>0852_T1.6_.... Special drawing rights (allocations)  (Other changes in volume)</v>
      </c>
      <c r="B589" s="375" t="s">
        <v>3680</v>
      </c>
      <c r="C589" s="376" t="s">
        <v>2827</v>
      </c>
      <c r="D589" s="323" t="s">
        <v>4046</v>
      </c>
      <c r="E589" s="462">
        <f t="shared" si="52"/>
        <v>0</v>
      </c>
      <c r="F589" s="311" t="s">
        <v>1062</v>
      </c>
      <c r="G589" s="8">
        <f t="shared" si="53"/>
        <v>6</v>
      </c>
      <c r="H589" s="628" t="str">
        <f>IF(ISNUMBER('STable 1.6'!F15),'STable 1.6'!F15,"")</f>
        <v/>
      </c>
    </row>
    <row r="590" spans="1:8" x14ac:dyDescent="0.2">
      <c r="A590" s="359" t="str">
        <f t="shared" si="54"/>
        <v>0853_T1.6_.... Currency and deposits 2/ (Other changes in volume)</v>
      </c>
      <c r="B590" s="375" t="s">
        <v>3681</v>
      </c>
      <c r="C590" s="376" t="s">
        <v>2827</v>
      </c>
      <c r="D590" s="323" t="s">
        <v>4040</v>
      </c>
      <c r="E590" s="462">
        <f t="shared" si="52"/>
        <v>0</v>
      </c>
      <c r="F590" s="311" t="s">
        <v>1063</v>
      </c>
      <c r="G590" s="8">
        <f t="shared" si="53"/>
        <v>6</v>
      </c>
      <c r="H590" s="628" t="str">
        <f>IF(ISNUMBER('STable 1.6'!F16),'STable 1.6'!F16,"")</f>
        <v/>
      </c>
    </row>
    <row r="591" spans="1:8" x14ac:dyDescent="0.2">
      <c r="A591" s="359" t="str">
        <f t="shared" si="54"/>
        <v>0854_T1.6_.... Debt securities (Other changes in volume)</v>
      </c>
      <c r="B591" s="375" t="s">
        <v>3682</v>
      </c>
      <c r="C591" s="376" t="s">
        <v>2827</v>
      </c>
      <c r="D591" s="323" t="s">
        <v>4041</v>
      </c>
      <c r="E591" s="462">
        <f t="shared" si="52"/>
        <v>0</v>
      </c>
      <c r="F591" s="311" t="s">
        <v>1064</v>
      </c>
      <c r="G591" s="8">
        <f t="shared" si="53"/>
        <v>6</v>
      </c>
      <c r="H591" s="628" t="str">
        <f>IF(ISNUMBER('STable 1.6'!F17),'STable 1.6'!F17,"")</f>
        <v/>
      </c>
    </row>
    <row r="592" spans="1:8" x14ac:dyDescent="0.2">
      <c r="A592" s="359" t="str">
        <f t="shared" si="54"/>
        <v>0855_T1.6_.... Loans (Other changes in volume)</v>
      </c>
      <c r="B592" s="375" t="s">
        <v>3683</v>
      </c>
      <c r="C592" s="376" t="s">
        <v>2827</v>
      </c>
      <c r="D592" s="323" t="s">
        <v>4042</v>
      </c>
      <c r="E592" s="462">
        <f t="shared" si="52"/>
        <v>0</v>
      </c>
      <c r="F592" s="311" t="s">
        <v>1065</v>
      </c>
      <c r="G592" s="8">
        <f t="shared" si="53"/>
        <v>6</v>
      </c>
      <c r="H592" s="628" t="str">
        <f>IF(ISNUMBER('STable 1.6'!F18),'STable 1.6'!F18,"")</f>
        <v/>
      </c>
    </row>
    <row r="593" spans="1:8" x14ac:dyDescent="0.2">
      <c r="A593" s="359" t="str">
        <f t="shared" si="54"/>
        <v>0856_T1.6_.... Trade credit and advances (Other changes in volume)</v>
      </c>
      <c r="B593" s="375" t="s">
        <v>3684</v>
      </c>
      <c r="C593" s="376" t="s">
        <v>2827</v>
      </c>
      <c r="D593" s="323" t="s">
        <v>4043</v>
      </c>
      <c r="E593" s="462">
        <f t="shared" si="52"/>
        <v>0</v>
      </c>
      <c r="F593" s="311" t="s">
        <v>1066</v>
      </c>
      <c r="G593" s="8">
        <f t="shared" si="53"/>
        <v>6</v>
      </c>
      <c r="H593" s="628" t="str">
        <f>IF(ISNUMBER('STable 1.6'!F19),'STable 1.6'!F19,"")</f>
        <v/>
      </c>
    </row>
    <row r="594" spans="1:8" x14ac:dyDescent="0.2">
      <c r="A594" s="359" t="str">
        <f t="shared" si="54"/>
        <v>0857_T1.6_.... Other debt liabilities 3/ (Other changes in volume)</v>
      </c>
      <c r="B594" s="375" t="s">
        <v>3685</v>
      </c>
      <c r="C594" s="376" t="s">
        <v>2827</v>
      </c>
      <c r="D594" s="323" t="s">
        <v>4047</v>
      </c>
      <c r="E594" s="462">
        <f t="shared" si="52"/>
        <v>0</v>
      </c>
      <c r="F594" s="311" t="s">
        <v>1067</v>
      </c>
      <c r="G594" s="8">
        <f t="shared" si="53"/>
        <v>6</v>
      </c>
      <c r="H594" s="628" t="str">
        <f>IF(ISNUMBER('STable 1.6'!F20),'STable 1.6'!F20,"")</f>
        <v/>
      </c>
    </row>
    <row r="595" spans="1:8" x14ac:dyDescent="0.2">
      <c r="A595" s="359" t="str">
        <f>B595&amp;"_"&amp;C595&amp;"_"&amp;D595</f>
        <v>0858_T1.6_Central Bank (Other changes in volume)</v>
      </c>
      <c r="B595" s="375" t="s">
        <v>3686</v>
      </c>
      <c r="C595" s="376" t="s">
        <v>2827</v>
      </c>
      <c r="D595" s="325" t="s">
        <v>4048</v>
      </c>
      <c r="E595" s="462">
        <f t="shared" si="52"/>
        <v>0</v>
      </c>
      <c r="F595" s="311" t="s">
        <v>1068</v>
      </c>
      <c r="G595" s="8">
        <f t="shared" si="53"/>
        <v>6</v>
      </c>
      <c r="H595" s="628">
        <f>IF(ISNUMBER('STable 1.6'!F21),'STable 1.6'!F21,"")</f>
        <v>0</v>
      </c>
    </row>
    <row r="596" spans="1:8" x14ac:dyDescent="0.2">
      <c r="A596" s="359" t="str">
        <f>B596&amp;"_"&amp;C596&amp;"_"&amp;".. "&amp;D596</f>
        <v>0859_T1.6_.. Short-term (Other changes in volume)</v>
      </c>
      <c r="B596" s="375" t="s">
        <v>3687</v>
      </c>
      <c r="C596" s="376" t="s">
        <v>2827</v>
      </c>
      <c r="D596" s="324" t="s">
        <v>4039</v>
      </c>
      <c r="E596" s="462">
        <f t="shared" si="52"/>
        <v>0</v>
      </c>
      <c r="F596" s="311" t="s">
        <v>1069</v>
      </c>
      <c r="G596" s="8">
        <f t="shared" si="53"/>
        <v>6</v>
      </c>
      <c r="H596" s="628">
        <f>IF(ISNUMBER('STable 1.6'!F22),'STable 1.6'!F22,"")</f>
        <v>0</v>
      </c>
    </row>
    <row r="597" spans="1:8" x14ac:dyDescent="0.2">
      <c r="A597" s="359" t="str">
        <f>B597&amp;"_"&amp;C597&amp;"_"&amp;".... "&amp;D597</f>
        <v>0860_T1.6_.... Currency and deposits 2/ (Other changes in volume)</v>
      </c>
      <c r="B597" s="375" t="s">
        <v>3688</v>
      </c>
      <c r="C597" s="376" t="s">
        <v>2827</v>
      </c>
      <c r="D597" s="323" t="s">
        <v>4040</v>
      </c>
      <c r="E597" s="462">
        <f t="shared" si="52"/>
        <v>0</v>
      </c>
      <c r="F597" s="311" t="s">
        <v>1070</v>
      </c>
      <c r="G597" s="8">
        <f t="shared" si="53"/>
        <v>6</v>
      </c>
      <c r="H597" s="628" t="str">
        <f>IF(ISNUMBER('STable 1.6'!F23),'STable 1.6'!F23,"")</f>
        <v/>
      </c>
    </row>
    <row r="598" spans="1:8" x14ac:dyDescent="0.2">
      <c r="A598" s="359" t="str">
        <f>B598&amp;"_"&amp;C598&amp;"_"&amp;".... "&amp;D598</f>
        <v>0861_T1.6_.... Debt securities (Other changes in volume)</v>
      </c>
      <c r="B598" s="375" t="s">
        <v>3689</v>
      </c>
      <c r="C598" s="376" t="s">
        <v>2827</v>
      </c>
      <c r="D598" s="323" t="s">
        <v>4041</v>
      </c>
      <c r="E598" s="462">
        <f t="shared" si="52"/>
        <v>0</v>
      </c>
      <c r="F598" s="311" t="s">
        <v>1071</v>
      </c>
      <c r="G598" s="8">
        <f t="shared" si="53"/>
        <v>6</v>
      </c>
      <c r="H598" s="628" t="str">
        <f>IF(ISNUMBER('STable 1.6'!F24),'STable 1.6'!F24,"")</f>
        <v/>
      </c>
    </row>
    <row r="599" spans="1:8" x14ac:dyDescent="0.2">
      <c r="A599" s="359" t="str">
        <f>B599&amp;"_"&amp;C599&amp;"_"&amp;".... "&amp;D599</f>
        <v>0862_T1.6_.... Loans (Other changes in volume)</v>
      </c>
      <c r="B599" s="375" t="s">
        <v>3690</v>
      </c>
      <c r="C599" s="376" t="s">
        <v>2827</v>
      </c>
      <c r="D599" s="323" t="s">
        <v>4042</v>
      </c>
      <c r="E599" s="462">
        <f t="shared" si="52"/>
        <v>0</v>
      </c>
      <c r="F599" s="311" t="s">
        <v>1072</v>
      </c>
      <c r="G599" s="8">
        <f t="shared" si="53"/>
        <v>6</v>
      </c>
      <c r="H599" s="628" t="str">
        <f>IF(ISNUMBER('STable 1.6'!F25),'STable 1.6'!F25,"")</f>
        <v/>
      </c>
    </row>
    <row r="600" spans="1:8" x14ac:dyDescent="0.2">
      <c r="A600" s="359" t="str">
        <f>B600&amp;"_"&amp;C600&amp;"_"&amp;".... "&amp;D600</f>
        <v>0863_T1.6_.... Trade credit and advances (Other changes in volume)</v>
      </c>
      <c r="B600" s="375" t="s">
        <v>3691</v>
      </c>
      <c r="C600" s="376" t="s">
        <v>2827</v>
      </c>
      <c r="D600" s="323" t="s">
        <v>4043</v>
      </c>
      <c r="E600" s="462">
        <f t="shared" si="52"/>
        <v>0</v>
      </c>
      <c r="F600" s="311" t="s">
        <v>1073</v>
      </c>
      <c r="G600" s="8">
        <f t="shared" si="53"/>
        <v>6</v>
      </c>
      <c r="H600" s="628" t="str">
        <f>IF(ISNUMBER('STable 1.6'!F26),'STable 1.6'!F26,"")</f>
        <v/>
      </c>
    </row>
    <row r="601" spans="1:8" x14ac:dyDescent="0.2">
      <c r="A601" s="359" t="str">
        <f>B601&amp;"_"&amp;C601&amp;"_"&amp;".... "&amp;D601</f>
        <v>0864_T1.6_.... Other debt liabilities 3/ 4/ (Other changes in volume)</v>
      </c>
      <c r="B601" s="375" t="s">
        <v>3692</v>
      </c>
      <c r="C601" s="376" t="s">
        <v>2827</v>
      </c>
      <c r="D601" s="323" t="s">
        <v>4044</v>
      </c>
      <c r="E601" s="462">
        <f t="shared" si="52"/>
        <v>0</v>
      </c>
      <c r="F601" s="311" t="s">
        <v>1074</v>
      </c>
      <c r="G601" s="8">
        <f t="shared" si="53"/>
        <v>6</v>
      </c>
      <c r="H601" s="628" t="str">
        <f>IF(ISNUMBER('STable 1.6'!F27),'STable 1.6'!F27,"")</f>
        <v/>
      </c>
    </row>
    <row r="602" spans="1:8" x14ac:dyDescent="0.2">
      <c r="A602" s="359" t="str">
        <f>B602&amp;"_"&amp;C602&amp;"_"&amp;".. "&amp;D602</f>
        <v>0865_T1.6_.. Long-term (Other changes in volume)</v>
      </c>
      <c r="B602" s="375" t="s">
        <v>3693</v>
      </c>
      <c r="C602" s="376" t="s">
        <v>2827</v>
      </c>
      <c r="D602" s="324" t="s">
        <v>4045</v>
      </c>
      <c r="E602" s="462">
        <f t="shared" si="52"/>
        <v>0</v>
      </c>
      <c r="F602" s="311" t="s">
        <v>1075</v>
      </c>
      <c r="G602" s="8">
        <f t="shared" si="53"/>
        <v>6</v>
      </c>
      <c r="H602" s="628">
        <f>IF(ISNUMBER('STable 1.6'!F28),'STable 1.6'!F28,"")</f>
        <v>0</v>
      </c>
    </row>
    <row r="603" spans="1:8" x14ac:dyDescent="0.2">
      <c r="A603" s="359" t="str">
        <f t="shared" ref="A603:A608" si="55">B603&amp;"_"&amp;C603&amp;"_"&amp;".... "&amp;D603</f>
        <v>0866_T1.6_.... Special drawing rights (allocations)  (Other changes in volume)</v>
      </c>
      <c r="B603" s="375" t="s">
        <v>3694</v>
      </c>
      <c r="C603" s="376" t="s">
        <v>2827</v>
      </c>
      <c r="D603" s="323" t="s">
        <v>4046</v>
      </c>
      <c r="E603" s="462">
        <f t="shared" si="52"/>
        <v>0</v>
      </c>
      <c r="F603" s="311" t="s">
        <v>1076</v>
      </c>
      <c r="G603" s="8">
        <f t="shared" si="53"/>
        <v>6</v>
      </c>
      <c r="H603" s="628" t="str">
        <f>IF(ISNUMBER('STable 1.6'!F29),'STable 1.6'!F29,"")</f>
        <v/>
      </c>
    </row>
    <row r="604" spans="1:8" x14ac:dyDescent="0.2">
      <c r="A604" s="359" t="str">
        <f t="shared" si="55"/>
        <v>0867_T1.6_.... Currency and deposits 2/ (Other changes in volume)</v>
      </c>
      <c r="B604" s="375" t="s">
        <v>3695</v>
      </c>
      <c r="C604" s="376" t="s">
        <v>2827</v>
      </c>
      <c r="D604" s="323" t="s">
        <v>4040</v>
      </c>
      <c r="E604" s="462">
        <f t="shared" si="52"/>
        <v>0</v>
      </c>
      <c r="F604" s="311" t="s">
        <v>1077</v>
      </c>
      <c r="G604" s="8">
        <f t="shared" si="53"/>
        <v>6</v>
      </c>
      <c r="H604" s="628" t="str">
        <f>IF(ISNUMBER('STable 1.6'!F30),'STable 1.6'!F30,"")</f>
        <v/>
      </c>
    </row>
    <row r="605" spans="1:8" x14ac:dyDescent="0.2">
      <c r="A605" s="359" t="str">
        <f t="shared" si="55"/>
        <v>0868_T1.6_.... Debt securities (Other changes in volume)</v>
      </c>
      <c r="B605" s="375" t="s">
        <v>3696</v>
      </c>
      <c r="C605" s="376" t="s">
        <v>2827</v>
      </c>
      <c r="D605" s="323" t="s">
        <v>4041</v>
      </c>
      <c r="E605" s="462">
        <f t="shared" si="52"/>
        <v>0</v>
      </c>
      <c r="F605" s="311" t="s">
        <v>1078</v>
      </c>
      <c r="G605" s="8">
        <f t="shared" si="53"/>
        <v>6</v>
      </c>
      <c r="H605" s="628" t="str">
        <f>IF(ISNUMBER('STable 1.6'!F31),'STable 1.6'!F31,"")</f>
        <v/>
      </c>
    </row>
    <row r="606" spans="1:8" x14ac:dyDescent="0.2">
      <c r="A606" s="359" t="str">
        <f t="shared" si="55"/>
        <v>0869_T1.6_.... Loans (Other changes in volume)</v>
      </c>
      <c r="B606" s="375" t="s">
        <v>3697</v>
      </c>
      <c r="C606" s="376" t="s">
        <v>2827</v>
      </c>
      <c r="D606" s="323" t="s">
        <v>4042</v>
      </c>
      <c r="E606" s="462">
        <f t="shared" si="52"/>
        <v>0</v>
      </c>
      <c r="F606" s="311" t="s">
        <v>1079</v>
      </c>
      <c r="G606" s="8">
        <f t="shared" si="53"/>
        <v>6</v>
      </c>
      <c r="H606" s="628" t="str">
        <f>IF(ISNUMBER('STable 1.6'!F32),'STable 1.6'!F32,"")</f>
        <v/>
      </c>
    </row>
    <row r="607" spans="1:8" x14ac:dyDescent="0.2">
      <c r="A607" s="359" t="str">
        <f t="shared" si="55"/>
        <v>0870_T1.6_.... Trade credit and advances (Other changes in volume)</v>
      </c>
      <c r="B607" s="375" t="s">
        <v>3698</v>
      </c>
      <c r="C607" s="376" t="s">
        <v>2827</v>
      </c>
      <c r="D607" s="323" t="s">
        <v>4043</v>
      </c>
      <c r="E607" s="462">
        <f t="shared" si="52"/>
        <v>0</v>
      </c>
      <c r="F607" s="311" t="s">
        <v>1080</v>
      </c>
      <c r="G607" s="8">
        <f t="shared" si="53"/>
        <v>6</v>
      </c>
      <c r="H607" s="628" t="str">
        <f>IF(ISNUMBER('STable 1.6'!F33),'STable 1.6'!F33,"")</f>
        <v/>
      </c>
    </row>
    <row r="608" spans="1:8" x14ac:dyDescent="0.2">
      <c r="A608" s="359" t="str">
        <f t="shared" si="55"/>
        <v>0871_T1.6_.... Other debt liabilities 3/ (Other changes in volume)</v>
      </c>
      <c r="B608" s="375" t="s">
        <v>3699</v>
      </c>
      <c r="C608" s="376" t="s">
        <v>2827</v>
      </c>
      <c r="D608" s="323" t="s">
        <v>4047</v>
      </c>
      <c r="E608" s="462">
        <f t="shared" si="52"/>
        <v>0</v>
      </c>
      <c r="F608" s="311" t="s">
        <v>1081</v>
      </c>
      <c r="G608" s="8">
        <f t="shared" si="53"/>
        <v>6</v>
      </c>
      <c r="H608" s="628" t="str">
        <f>IF(ISNUMBER('STable 1.6'!F34),'STable 1.6'!F34,"")</f>
        <v/>
      </c>
    </row>
    <row r="609" spans="1:8" x14ac:dyDescent="0.2">
      <c r="A609" s="359" t="str">
        <f>B609&amp;"_"&amp;C609&amp;"_"&amp;D609</f>
        <v>0872_T1.6_Deposit-taking Corporations, except the Central Bank (Other changes in volume)</v>
      </c>
      <c r="B609" s="375" t="s">
        <v>3700</v>
      </c>
      <c r="C609" s="376" t="s">
        <v>2827</v>
      </c>
      <c r="D609" s="326" t="s">
        <v>4049</v>
      </c>
      <c r="E609" s="462">
        <f t="shared" si="52"/>
        <v>0</v>
      </c>
      <c r="F609" s="311" t="s">
        <v>1082</v>
      </c>
      <c r="G609" s="8">
        <f t="shared" si="53"/>
        <v>6</v>
      </c>
      <c r="H609" s="628">
        <f>IF(ISNUMBER('STable 1.6'!F35),'STable 1.6'!F35,"")</f>
        <v>0</v>
      </c>
    </row>
    <row r="610" spans="1:8" x14ac:dyDescent="0.2">
      <c r="A610" s="359" t="str">
        <f>B610&amp;"_"&amp;C610&amp;"_"&amp;".. "&amp;D610</f>
        <v>0873_T1.6_.. Short-term (Other changes in volume)</v>
      </c>
      <c r="B610" s="375" t="s">
        <v>3701</v>
      </c>
      <c r="C610" s="376" t="s">
        <v>2827</v>
      </c>
      <c r="D610" s="324" t="s">
        <v>4039</v>
      </c>
      <c r="E610" s="462">
        <f t="shared" si="52"/>
        <v>0</v>
      </c>
      <c r="F610" s="311" t="s">
        <v>1083</v>
      </c>
      <c r="G610" s="8">
        <f t="shared" si="53"/>
        <v>6</v>
      </c>
      <c r="H610" s="628">
        <f>IF(ISNUMBER('STable 1.6'!F36),'STable 1.6'!F36,"")</f>
        <v>0</v>
      </c>
    </row>
    <row r="611" spans="1:8" x14ac:dyDescent="0.2">
      <c r="A611" s="359" t="str">
        <f>B611&amp;"_"&amp;C611&amp;"_"&amp;".... "&amp;D611</f>
        <v>0874_T1.6_.... Currency and deposits 2/ (Other changes in volume)</v>
      </c>
      <c r="B611" s="375" t="s">
        <v>3702</v>
      </c>
      <c r="C611" s="376" t="s">
        <v>2827</v>
      </c>
      <c r="D611" s="323" t="s">
        <v>4040</v>
      </c>
      <c r="E611" s="462">
        <f t="shared" si="52"/>
        <v>0</v>
      </c>
      <c r="F611" s="311" t="s">
        <v>1084</v>
      </c>
      <c r="G611" s="8">
        <f t="shared" si="53"/>
        <v>6</v>
      </c>
      <c r="H611" s="628" t="str">
        <f>IF(ISNUMBER('STable 1.6'!F37),'STable 1.6'!F37,"")</f>
        <v/>
      </c>
    </row>
    <row r="612" spans="1:8" x14ac:dyDescent="0.2">
      <c r="A612" s="359" t="str">
        <f>B612&amp;"_"&amp;C612&amp;"_"&amp;".... "&amp;D612</f>
        <v>0875_T1.6_.... Debt securities (Other changes in volume)</v>
      </c>
      <c r="B612" s="375" t="s">
        <v>3703</v>
      </c>
      <c r="C612" s="376" t="s">
        <v>2827</v>
      </c>
      <c r="D612" s="323" t="s">
        <v>4041</v>
      </c>
      <c r="E612" s="462">
        <f t="shared" si="52"/>
        <v>0</v>
      </c>
      <c r="F612" s="311" t="s">
        <v>1085</v>
      </c>
      <c r="G612" s="8">
        <f t="shared" si="53"/>
        <v>6</v>
      </c>
      <c r="H612" s="628" t="str">
        <f>IF(ISNUMBER('STable 1.6'!F38),'STable 1.6'!F38,"")</f>
        <v/>
      </c>
    </row>
    <row r="613" spans="1:8" x14ac:dyDescent="0.2">
      <c r="A613" s="359" t="str">
        <f>B613&amp;"_"&amp;C613&amp;"_"&amp;".... "&amp;D613</f>
        <v>0876_T1.6_.... Loans (Other changes in volume)</v>
      </c>
      <c r="B613" s="375" t="s">
        <v>3704</v>
      </c>
      <c r="C613" s="376" t="s">
        <v>2827</v>
      </c>
      <c r="D613" s="323" t="s">
        <v>4042</v>
      </c>
      <c r="E613" s="462">
        <f t="shared" si="52"/>
        <v>0</v>
      </c>
      <c r="F613" s="311" t="s">
        <v>1086</v>
      </c>
      <c r="G613" s="8">
        <f t="shared" si="53"/>
        <v>6</v>
      </c>
      <c r="H613" s="628" t="str">
        <f>IF(ISNUMBER('STable 1.6'!F39),'STable 1.6'!F39,"")</f>
        <v/>
      </c>
    </row>
    <row r="614" spans="1:8" x14ac:dyDescent="0.2">
      <c r="A614" s="359" t="str">
        <f>B614&amp;"_"&amp;C614&amp;"_"&amp;".... "&amp;D614</f>
        <v>0877_T1.6_.... Trade credit and advances (Other changes in volume)</v>
      </c>
      <c r="B614" s="375" t="s">
        <v>3705</v>
      </c>
      <c r="C614" s="376" t="s">
        <v>2827</v>
      </c>
      <c r="D614" s="323" t="s">
        <v>4043</v>
      </c>
      <c r="E614" s="462">
        <f t="shared" si="52"/>
        <v>0</v>
      </c>
      <c r="F614" s="311" t="s">
        <v>1087</v>
      </c>
      <c r="G614" s="8">
        <f t="shared" si="53"/>
        <v>6</v>
      </c>
      <c r="H614" s="628" t="str">
        <f>IF(ISNUMBER('STable 1.6'!F40),'STable 1.6'!F40,"")</f>
        <v/>
      </c>
    </row>
    <row r="615" spans="1:8" x14ac:dyDescent="0.2">
      <c r="A615" s="359" t="str">
        <f>B615&amp;"_"&amp;C615&amp;"_"&amp;".... "&amp;D615</f>
        <v>0878_T1.6_.... Other debt liabilities 3/ 4/ (Other changes in volume)</v>
      </c>
      <c r="B615" s="375" t="s">
        <v>3706</v>
      </c>
      <c r="C615" s="376" t="s">
        <v>2827</v>
      </c>
      <c r="D615" s="323" t="s">
        <v>4044</v>
      </c>
      <c r="E615" s="462">
        <f t="shared" si="52"/>
        <v>0</v>
      </c>
      <c r="F615" s="311" t="s">
        <v>1088</v>
      </c>
      <c r="G615" s="8">
        <f t="shared" si="53"/>
        <v>6</v>
      </c>
      <c r="H615" s="628" t="str">
        <f>IF(ISNUMBER('STable 1.6'!F41),'STable 1.6'!F41,"")</f>
        <v/>
      </c>
    </row>
    <row r="616" spans="1:8" x14ac:dyDescent="0.2">
      <c r="A616" s="359" t="str">
        <f>B616&amp;"_"&amp;C616&amp;"_"&amp;".. "&amp;D616</f>
        <v>0879_T1.6_.. Long-term (Other changes in volume)</v>
      </c>
      <c r="B616" s="375" t="s">
        <v>3707</v>
      </c>
      <c r="C616" s="376" t="s">
        <v>2827</v>
      </c>
      <c r="D616" s="324" t="s">
        <v>4045</v>
      </c>
      <c r="E616" s="462">
        <f t="shared" si="52"/>
        <v>0</v>
      </c>
      <c r="F616" s="311" t="s">
        <v>1089</v>
      </c>
      <c r="G616" s="8">
        <f t="shared" si="53"/>
        <v>6</v>
      </c>
      <c r="H616" s="628">
        <f>IF(ISNUMBER('STable 1.6'!F42),'STable 1.6'!F42,"")</f>
        <v>0</v>
      </c>
    </row>
    <row r="617" spans="1:8" x14ac:dyDescent="0.2">
      <c r="A617" s="359" t="str">
        <f>B617&amp;"_"&amp;C617&amp;"_"&amp;".... "&amp;D617</f>
        <v>0880_T1.6_.... Currency and deposits 2/ (Other changes in volume)</v>
      </c>
      <c r="B617" s="375" t="s">
        <v>3708</v>
      </c>
      <c r="C617" s="376" t="s">
        <v>2827</v>
      </c>
      <c r="D617" s="323" t="s">
        <v>4040</v>
      </c>
      <c r="E617" s="462">
        <f t="shared" si="52"/>
        <v>0</v>
      </c>
      <c r="F617" s="311" t="s">
        <v>1090</v>
      </c>
      <c r="G617" s="8">
        <f t="shared" si="53"/>
        <v>6</v>
      </c>
      <c r="H617" s="628" t="str">
        <f>IF(ISNUMBER('STable 1.6'!F43),'STable 1.6'!F43,"")</f>
        <v/>
      </c>
    </row>
    <row r="618" spans="1:8" x14ac:dyDescent="0.2">
      <c r="A618" s="359" t="str">
        <f>B618&amp;"_"&amp;C618&amp;"_"&amp;".... "&amp;D618</f>
        <v>0881_T1.6_.... Debt securities (Other changes in volume)</v>
      </c>
      <c r="B618" s="375" t="s">
        <v>3709</v>
      </c>
      <c r="C618" s="376" t="s">
        <v>2827</v>
      </c>
      <c r="D618" s="323" t="s">
        <v>4041</v>
      </c>
      <c r="E618" s="462">
        <f t="shared" si="52"/>
        <v>0</v>
      </c>
      <c r="F618" s="311" t="s">
        <v>1091</v>
      </c>
      <c r="G618" s="8">
        <f t="shared" si="53"/>
        <v>6</v>
      </c>
      <c r="H618" s="628" t="str">
        <f>IF(ISNUMBER('STable 1.6'!F44),'STable 1.6'!F44,"")</f>
        <v/>
      </c>
    </row>
    <row r="619" spans="1:8" x14ac:dyDescent="0.2">
      <c r="A619" s="359" t="str">
        <f>B619&amp;"_"&amp;C619&amp;"_"&amp;".... "&amp;D619</f>
        <v>0882_T1.6_.... Loans (Other changes in volume)</v>
      </c>
      <c r="B619" s="375" t="s">
        <v>3710</v>
      </c>
      <c r="C619" s="376" t="s">
        <v>2827</v>
      </c>
      <c r="D619" s="323" t="s">
        <v>4042</v>
      </c>
      <c r="E619" s="462">
        <f t="shared" si="52"/>
        <v>0</v>
      </c>
      <c r="F619" s="311" t="s">
        <v>1092</v>
      </c>
      <c r="G619" s="8">
        <f t="shared" si="53"/>
        <v>6</v>
      </c>
      <c r="H619" s="628" t="str">
        <f>IF(ISNUMBER('STable 1.6'!F45),'STable 1.6'!F45,"")</f>
        <v/>
      </c>
    </row>
    <row r="620" spans="1:8" x14ac:dyDescent="0.2">
      <c r="A620" s="359" t="str">
        <f>B620&amp;"_"&amp;C620&amp;"_"&amp;".... "&amp;D620</f>
        <v>0883_T1.6_.... Trade credit and advances (Other changes in volume)</v>
      </c>
      <c r="B620" s="375" t="s">
        <v>3711</v>
      </c>
      <c r="C620" s="376" t="s">
        <v>2827</v>
      </c>
      <c r="D620" s="323" t="s">
        <v>4043</v>
      </c>
      <c r="E620" s="462">
        <f t="shared" si="52"/>
        <v>0</v>
      </c>
      <c r="F620" s="311" t="s">
        <v>1093</v>
      </c>
      <c r="G620" s="8">
        <f t="shared" si="53"/>
        <v>6</v>
      </c>
      <c r="H620" s="628" t="str">
        <f>IF(ISNUMBER('STable 1.6'!F46),'STable 1.6'!F46,"")</f>
        <v/>
      </c>
    </row>
    <row r="621" spans="1:8" x14ac:dyDescent="0.2">
      <c r="A621" s="359" t="str">
        <f>B621&amp;"_"&amp;C621&amp;"_"&amp;".... "&amp;D621</f>
        <v>0884_T1.6_.... Other debt liabilities 3/ (Other changes in volume)</v>
      </c>
      <c r="B621" s="375" t="s">
        <v>3712</v>
      </c>
      <c r="C621" s="376" t="s">
        <v>2827</v>
      </c>
      <c r="D621" s="323" t="s">
        <v>4047</v>
      </c>
      <c r="E621" s="462">
        <f t="shared" si="52"/>
        <v>0</v>
      </c>
      <c r="F621" s="311" t="s">
        <v>1094</v>
      </c>
      <c r="G621" s="8">
        <f t="shared" si="53"/>
        <v>6</v>
      </c>
      <c r="H621" s="628" t="str">
        <f>IF(ISNUMBER('STable 1.6'!F47),'STable 1.6'!F47,"")</f>
        <v/>
      </c>
    </row>
    <row r="622" spans="1:8" x14ac:dyDescent="0.2">
      <c r="A622" s="359" t="str">
        <f>B622&amp;"_"&amp;C622&amp;"_"&amp;D622</f>
        <v>0885_T1.6_Other Sectors (Other changes in volume)</v>
      </c>
      <c r="B622" s="375" t="s">
        <v>3713</v>
      </c>
      <c r="C622" s="376" t="s">
        <v>2827</v>
      </c>
      <c r="D622" s="325" t="s">
        <v>4050</v>
      </c>
      <c r="E622" s="462">
        <f t="shared" si="52"/>
        <v>0</v>
      </c>
      <c r="F622" s="311" t="s">
        <v>1095</v>
      </c>
      <c r="G622" s="8">
        <f t="shared" si="53"/>
        <v>6</v>
      </c>
      <c r="H622" s="628">
        <f>IF(ISNUMBER('STable 1.6'!F48),'STable 1.6'!F48,"")</f>
        <v>0</v>
      </c>
    </row>
    <row r="623" spans="1:8" x14ac:dyDescent="0.2">
      <c r="A623" s="359" t="str">
        <f>B623&amp;"_"&amp;C623&amp;"_"&amp;".. "&amp;D623</f>
        <v>0886_T1.6_.. Short-term (Other changes in volume)</v>
      </c>
      <c r="B623" s="375" t="s">
        <v>3714</v>
      </c>
      <c r="C623" s="376" t="s">
        <v>2827</v>
      </c>
      <c r="D623" s="324" t="s">
        <v>4039</v>
      </c>
      <c r="E623" s="462">
        <f t="shared" si="52"/>
        <v>0</v>
      </c>
      <c r="F623" s="311" t="s">
        <v>1096</v>
      </c>
      <c r="G623" s="8">
        <f t="shared" si="53"/>
        <v>6</v>
      </c>
      <c r="H623" s="628">
        <f>IF(ISNUMBER('STable 1.6'!F49),'STable 1.6'!F49,"")</f>
        <v>0</v>
      </c>
    </row>
    <row r="624" spans="1:8" x14ac:dyDescent="0.2">
      <c r="A624" s="359" t="str">
        <f>B624&amp;"_"&amp;C624&amp;"_"&amp;".... "&amp;D624</f>
        <v>0887_T1.6_.... Currency and deposits 2/ (Other changes in volume)</v>
      </c>
      <c r="B624" s="375" t="s">
        <v>3715</v>
      </c>
      <c r="C624" s="376" t="s">
        <v>2827</v>
      </c>
      <c r="D624" s="323" t="s">
        <v>4040</v>
      </c>
      <c r="E624" s="462">
        <f t="shared" si="52"/>
        <v>0</v>
      </c>
      <c r="F624" s="311" t="s">
        <v>1097</v>
      </c>
      <c r="G624" s="8">
        <f t="shared" si="53"/>
        <v>6</v>
      </c>
      <c r="H624" s="628" t="str">
        <f>IF(ISNUMBER('STable 1.6'!F50),'STable 1.6'!F50,"")</f>
        <v/>
      </c>
    </row>
    <row r="625" spans="1:8" x14ac:dyDescent="0.2">
      <c r="A625" s="359" t="str">
        <f>B625&amp;"_"&amp;C625&amp;"_"&amp;".... "&amp;D625</f>
        <v>0888_T1.6_.... Debt securities (Other changes in volume)</v>
      </c>
      <c r="B625" s="375" t="s">
        <v>3716</v>
      </c>
      <c r="C625" s="376" t="s">
        <v>2827</v>
      </c>
      <c r="D625" s="323" t="s">
        <v>4041</v>
      </c>
      <c r="E625" s="462">
        <f t="shared" si="52"/>
        <v>0</v>
      </c>
      <c r="F625" s="311" t="s">
        <v>1098</v>
      </c>
      <c r="G625" s="8">
        <f t="shared" si="53"/>
        <v>6</v>
      </c>
      <c r="H625" s="628" t="str">
        <f>IF(ISNUMBER('STable 1.6'!F51),'STable 1.6'!F51,"")</f>
        <v/>
      </c>
    </row>
    <row r="626" spans="1:8" x14ac:dyDescent="0.2">
      <c r="A626" s="359" t="str">
        <f>B626&amp;"_"&amp;C626&amp;"_"&amp;".... "&amp;D626</f>
        <v>0889_T1.6_.... Loans (Other changes in volume)</v>
      </c>
      <c r="B626" s="375" t="s">
        <v>3717</v>
      </c>
      <c r="C626" s="376" t="s">
        <v>2827</v>
      </c>
      <c r="D626" s="323" t="s">
        <v>4042</v>
      </c>
      <c r="E626" s="462">
        <f t="shared" si="52"/>
        <v>0</v>
      </c>
      <c r="F626" s="311" t="s">
        <v>1099</v>
      </c>
      <c r="G626" s="8">
        <f t="shared" si="53"/>
        <v>6</v>
      </c>
      <c r="H626" s="628" t="str">
        <f>IF(ISNUMBER('STable 1.6'!F52),'STable 1.6'!F52,"")</f>
        <v/>
      </c>
    </row>
    <row r="627" spans="1:8" x14ac:dyDescent="0.2">
      <c r="A627" s="359" t="str">
        <f>B627&amp;"_"&amp;C627&amp;"_"&amp;".... "&amp;D627</f>
        <v>0890_T1.6_.... Trade credit and advances (Other changes in volume)</v>
      </c>
      <c r="B627" s="375" t="s">
        <v>3718</v>
      </c>
      <c r="C627" s="376" t="s">
        <v>2827</v>
      </c>
      <c r="D627" s="323" t="s">
        <v>4043</v>
      </c>
      <c r="E627" s="462">
        <f t="shared" si="52"/>
        <v>0</v>
      </c>
      <c r="F627" s="311" t="s">
        <v>1100</v>
      </c>
      <c r="G627" s="8">
        <f t="shared" si="53"/>
        <v>6</v>
      </c>
      <c r="H627" s="628" t="str">
        <f>IF(ISNUMBER('STable 1.6'!F53),'STable 1.6'!F53,"")</f>
        <v/>
      </c>
    </row>
    <row r="628" spans="1:8" x14ac:dyDescent="0.2">
      <c r="A628" s="359" t="str">
        <f>B628&amp;"_"&amp;C628&amp;"_"&amp;".... "&amp;D628</f>
        <v>0891_T1.6_.... Other debt liabilities 3/ 4/ (Other changes in volume)</v>
      </c>
      <c r="B628" s="375" t="s">
        <v>3719</v>
      </c>
      <c r="C628" s="376" t="s">
        <v>2827</v>
      </c>
      <c r="D628" s="323" t="s">
        <v>4044</v>
      </c>
      <c r="E628" s="462">
        <f t="shared" si="52"/>
        <v>0</v>
      </c>
      <c r="F628" s="311" t="s">
        <v>1101</v>
      </c>
      <c r="G628" s="8">
        <f t="shared" si="53"/>
        <v>6</v>
      </c>
      <c r="H628" s="628" t="str">
        <f>IF(ISNUMBER('STable 1.6'!F54),'STable 1.6'!F54,"")</f>
        <v/>
      </c>
    </row>
    <row r="629" spans="1:8" x14ac:dyDescent="0.2">
      <c r="A629" s="359" t="str">
        <f>B629&amp;"_"&amp;C629&amp;"_"&amp;".. "&amp;D629</f>
        <v>0892_T1.6_.. Long-term (Other changes in volume)</v>
      </c>
      <c r="B629" s="375" t="s">
        <v>3720</v>
      </c>
      <c r="C629" s="376" t="s">
        <v>2827</v>
      </c>
      <c r="D629" s="324" t="s">
        <v>4045</v>
      </c>
      <c r="E629" s="462">
        <f t="shared" si="52"/>
        <v>0</v>
      </c>
      <c r="F629" s="311" t="s">
        <v>1102</v>
      </c>
      <c r="G629" s="8">
        <f t="shared" si="53"/>
        <v>6</v>
      </c>
      <c r="H629" s="628">
        <f>IF(ISNUMBER('STable 1.6'!F55),'STable 1.6'!F55,"")</f>
        <v>0</v>
      </c>
    </row>
    <row r="630" spans="1:8" x14ac:dyDescent="0.2">
      <c r="A630" s="359" t="str">
        <f>B630&amp;"_"&amp;C630&amp;"_"&amp;".... "&amp;D630</f>
        <v>0893_T1.6_.... Currency and deposits 2/ (Other changes in volume)</v>
      </c>
      <c r="B630" s="375" t="s">
        <v>3721</v>
      </c>
      <c r="C630" s="376" t="s">
        <v>2827</v>
      </c>
      <c r="D630" s="323" t="s">
        <v>4040</v>
      </c>
      <c r="E630" s="462">
        <f t="shared" si="52"/>
        <v>0</v>
      </c>
      <c r="F630" s="311" t="s">
        <v>1103</v>
      </c>
      <c r="G630" s="8">
        <f t="shared" si="53"/>
        <v>6</v>
      </c>
      <c r="H630" s="628" t="str">
        <f>IF(ISNUMBER('STable 1.6'!F56),'STable 1.6'!F56,"")</f>
        <v/>
      </c>
    </row>
    <row r="631" spans="1:8" x14ac:dyDescent="0.2">
      <c r="A631" s="359" t="str">
        <f>B631&amp;"_"&amp;C631&amp;"_"&amp;".... "&amp;D631</f>
        <v>0894_T1.6_.... Debt securities (Other changes in volume)</v>
      </c>
      <c r="B631" s="375" t="s">
        <v>3722</v>
      </c>
      <c r="C631" s="376" t="s">
        <v>2827</v>
      </c>
      <c r="D631" s="323" t="s">
        <v>4041</v>
      </c>
      <c r="E631" s="462">
        <f t="shared" si="52"/>
        <v>0</v>
      </c>
      <c r="F631" s="311" t="s">
        <v>1104</v>
      </c>
      <c r="G631" s="8">
        <f t="shared" si="53"/>
        <v>6</v>
      </c>
      <c r="H631" s="628" t="str">
        <f>IF(ISNUMBER('STable 1.6'!F57),'STable 1.6'!F57,"")</f>
        <v/>
      </c>
    </row>
    <row r="632" spans="1:8" x14ac:dyDescent="0.2">
      <c r="A632" s="359" t="str">
        <f>B632&amp;"_"&amp;C632&amp;"_"&amp;".... "&amp;D632</f>
        <v>0895_T1.6_.... Loans (Other changes in volume)</v>
      </c>
      <c r="B632" s="375" t="s">
        <v>3723</v>
      </c>
      <c r="C632" s="376" t="s">
        <v>2827</v>
      </c>
      <c r="D632" s="323" t="s">
        <v>4042</v>
      </c>
      <c r="E632" s="462">
        <f t="shared" si="52"/>
        <v>0</v>
      </c>
      <c r="F632" s="311" t="s">
        <v>1105</v>
      </c>
      <c r="G632" s="8">
        <f t="shared" si="53"/>
        <v>6</v>
      </c>
      <c r="H632" s="628" t="str">
        <f>IF(ISNUMBER('STable 1.6'!F58),'STable 1.6'!F58,"")</f>
        <v/>
      </c>
    </row>
    <row r="633" spans="1:8" x14ac:dyDescent="0.2">
      <c r="A633" s="359" t="str">
        <f>B633&amp;"_"&amp;C633&amp;"_"&amp;".... "&amp;D633</f>
        <v>0896_T1.6_.... Trade credit and advances (Other changes in volume)</v>
      </c>
      <c r="B633" s="375" t="s">
        <v>3724</v>
      </c>
      <c r="C633" s="376" t="s">
        <v>2827</v>
      </c>
      <c r="D633" s="323" t="s">
        <v>4043</v>
      </c>
      <c r="E633" s="462">
        <f t="shared" si="52"/>
        <v>0</v>
      </c>
      <c r="F633" s="311" t="s">
        <v>1106</v>
      </c>
      <c r="G633" s="8">
        <f t="shared" si="53"/>
        <v>6</v>
      </c>
      <c r="H633" s="628" t="str">
        <f>IF(ISNUMBER('STable 1.6'!F59),'STable 1.6'!F59,"")</f>
        <v/>
      </c>
    </row>
    <row r="634" spans="1:8" x14ac:dyDescent="0.2">
      <c r="A634" s="359" t="str">
        <f>B634&amp;"_"&amp;C634&amp;"_"&amp;".... "&amp;D634</f>
        <v>0897_T1.6_.... Other debt liabilities 3/ (Other changes in volume)</v>
      </c>
      <c r="B634" s="375" t="s">
        <v>3725</v>
      </c>
      <c r="C634" s="376" t="s">
        <v>2827</v>
      </c>
      <c r="D634" s="323" t="s">
        <v>4047</v>
      </c>
      <c r="E634" s="462">
        <f t="shared" si="52"/>
        <v>0</v>
      </c>
      <c r="F634" s="311" t="s">
        <v>1107</v>
      </c>
      <c r="G634" s="8">
        <f t="shared" si="53"/>
        <v>6</v>
      </c>
      <c r="H634" s="628" t="str">
        <f>IF(ISNUMBER('STable 1.6'!F60),'STable 1.6'!F60,"")</f>
        <v/>
      </c>
    </row>
    <row r="635" spans="1:8" x14ac:dyDescent="0.2">
      <c r="A635" s="359" t="str">
        <f>B635&amp;"_"&amp;C635&amp;"_"&amp;D635</f>
        <v>0898_T1.6_Direct Investment: Intercompany Lending (Other changes in volume)</v>
      </c>
      <c r="B635" s="375" t="s">
        <v>3726</v>
      </c>
      <c r="C635" s="376" t="s">
        <v>2827</v>
      </c>
      <c r="D635" s="328" t="s">
        <v>4051</v>
      </c>
      <c r="E635" s="462">
        <f t="shared" si="52"/>
        <v>0</v>
      </c>
      <c r="F635" s="311" t="s">
        <v>1108</v>
      </c>
      <c r="G635" s="8">
        <f t="shared" si="53"/>
        <v>6</v>
      </c>
      <c r="H635" s="628">
        <f>IF(ISNUMBER('STable 1.6'!F61),'STable 1.6'!F61,"")</f>
        <v>0</v>
      </c>
    </row>
    <row r="636" spans="1:8" x14ac:dyDescent="0.2">
      <c r="A636" s="359" t="str">
        <f t="shared" ref="A636:A638" si="56">B636&amp;"_"&amp;C636&amp;"_"&amp;".. "&amp;D636</f>
        <v>0899_T1.6_.. Debt liabilities of direct investment enterprises to direct investors (Other changes in volume)</v>
      </c>
      <c r="B636" s="375" t="s">
        <v>3727</v>
      </c>
      <c r="C636" s="376" t="s">
        <v>2827</v>
      </c>
      <c r="D636" s="329" t="s">
        <v>4052</v>
      </c>
      <c r="E636" s="462">
        <f t="shared" si="52"/>
        <v>0</v>
      </c>
      <c r="F636" s="311" t="s">
        <v>1109</v>
      </c>
      <c r="G636" s="8">
        <f t="shared" si="53"/>
        <v>6</v>
      </c>
      <c r="H636" s="628" t="str">
        <f>IF(ISNUMBER('STable 1.6'!F62),'STable 1.6'!F62,"")</f>
        <v/>
      </c>
    </row>
    <row r="637" spans="1:8" x14ac:dyDescent="0.2">
      <c r="A637" s="359" t="str">
        <f t="shared" si="56"/>
        <v>0900_T1.6_.. Debt liabilities of direct investors to direct investment enterprises (Other changes in volume)</v>
      </c>
      <c r="B637" s="375" t="s">
        <v>3728</v>
      </c>
      <c r="C637" s="376" t="s">
        <v>2827</v>
      </c>
      <c r="D637" s="329" t="s">
        <v>4053</v>
      </c>
      <c r="E637" s="462">
        <f t="shared" si="52"/>
        <v>0</v>
      </c>
      <c r="F637" s="311" t="s">
        <v>1110</v>
      </c>
      <c r="G637" s="8">
        <f t="shared" si="53"/>
        <v>6</v>
      </c>
      <c r="H637" s="628" t="str">
        <f>IF(ISNUMBER('STable 1.6'!F63),'STable 1.6'!F63,"")</f>
        <v/>
      </c>
    </row>
    <row r="638" spans="1:8" x14ac:dyDescent="0.2">
      <c r="A638" s="359" t="str">
        <f t="shared" si="56"/>
        <v>0901_T1.6_.. Debt liabilities between fellow enterprises (Other changes in volume)</v>
      </c>
      <c r="B638" s="375" t="s">
        <v>3729</v>
      </c>
      <c r="C638" s="376" t="s">
        <v>2827</v>
      </c>
      <c r="D638" s="329" t="s">
        <v>4054</v>
      </c>
      <c r="E638" s="462">
        <f t="shared" si="52"/>
        <v>0</v>
      </c>
      <c r="F638" s="311" t="s">
        <v>1111</v>
      </c>
      <c r="G638" s="8">
        <f t="shared" si="53"/>
        <v>6</v>
      </c>
      <c r="H638" s="628" t="str">
        <f>IF(ISNUMBER('STable 1.6'!F64),'STable 1.6'!F64,"")</f>
        <v/>
      </c>
    </row>
    <row r="639" spans="1:8" x14ac:dyDescent="0.2">
      <c r="A639" s="359" t="str">
        <f>B639&amp;"_"&amp;C639&amp;"_"&amp;D639</f>
        <v>0902_T1.6_Gross External Debt (Other changes in volume)</v>
      </c>
      <c r="B639" s="375" t="s">
        <v>3730</v>
      </c>
      <c r="C639" s="376" t="s">
        <v>2827</v>
      </c>
      <c r="D639" s="327" t="s">
        <v>4055</v>
      </c>
      <c r="E639" s="462">
        <f t="shared" si="52"/>
        <v>0</v>
      </c>
      <c r="F639" s="312" t="s">
        <v>1112</v>
      </c>
      <c r="G639" s="8">
        <f t="shared" si="53"/>
        <v>6</v>
      </c>
      <c r="H639" s="628">
        <f>IF(ISNUMBER('STable 1.6'!F65),'STable 1.6'!F65,"")</f>
        <v>0</v>
      </c>
    </row>
    <row r="640" spans="1:8" x14ac:dyDescent="0.2">
      <c r="A640" s="359" t="str">
        <f>B640&amp;"_"&amp;C640&amp;"_"&amp;D640</f>
        <v>0903_T1.6_General Government (Positon at end of period)</v>
      </c>
      <c r="B640" s="375" t="s">
        <v>3731</v>
      </c>
      <c r="C640" s="376" t="s">
        <v>2827</v>
      </c>
      <c r="D640" s="325" t="s">
        <v>4056</v>
      </c>
      <c r="E640" s="462">
        <f t="shared" si="52"/>
        <v>0</v>
      </c>
      <c r="F640" s="311" t="s">
        <v>1113</v>
      </c>
      <c r="G640" s="8">
        <f t="shared" si="53"/>
        <v>6</v>
      </c>
      <c r="H640" s="628">
        <f>IF(ISNUMBER('STable 1.6'!G7),'STable 1.6'!G7,"")</f>
        <v>0</v>
      </c>
    </row>
    <row r="641" spans="1:8" x14ac:dyDescent="0.2">
      <c r="A641" s="359" t="str">
        <f>B641&amp;"_"&amp;C641&amp;"_"&amp;".. "&amp;D641</f>
        <v>0904_T1.6_.. Short-term (Positon at end of period)</v>
      </c>
      <c r="B641" s="375" t="s">
        <v>3732</v>
      </c>
      <c r="C641" s="376" t="s">
        <v>2827</v>
      </c>
      <c r="D641" s="324" t="s">
        <v>4057</v>
      </c>
      <c r="E641" s="462">
        <f t="shared" si="52"/>
        <v>0</v>
      </c>
      <c r="F641" s="311" t="s">
        <v>1114</v>
      </c>
      <c r="G641" s="8">
        <f t="shared" si="53"/>
        <v>6</v>
      </c>
      <c r="H641" s="628">
        <f>IF(ISNUMBER('STable 1.6'!G8),'STable 1.6'!G8,"")</f>
        <v>0</v>
      </c>
    </row>
    <row r="642" spans="1:8" x14ac:dyDescent="0.2">
      <c r="A642" s="359" t="str">
        <f>B642&amp;"_"&amp;C642&amp;"_"&amp;".... "&amp;D642</f>
        <v>0905_T1.6_.... Currency and deposits 2/ (Positon at end of period)</v>
      </c>
      <c r="B642" s="375" t="s">
        <v>3733</v>
      </c>
      <c r="C642" s="376" t="s">
        <v>2827</v>
      </c>
      <c r="D642" s="323" t="s">
        <v>4058</v>
      </c>
      <c r="E642" s="462">
        <f t="shared" si="52"/>
        <v>0</v>
      </c>
      <c r="F642" s="311" t="s">
        <v>1115</v>
      </c>
      <c r="G642" s="8">
        <f t="shared" si="53"/>
        <v>6</v>
      </c>
      <c r="H642" s="628">
        <f>IF(ISNUMBER('STable 1.6'!G9),'STable 1.6'!G9,"")</f>
        <v>0</v>
      </c>
    </row>
    <row r="643" spans="1:8" x14ac:dyDescent="0.2">
      <c r="A643" s="359" t="str">
        <f>B643&amp;"_"&amp;C643&amp;"_"&amp;".... "&amp;D643</f>
        <v>0906_T1.6_.... Debt securities (Positon at end of period)</v>
      </c>
      <c r="B643" s="375" t="s">
        <v>3734</v>
      </c>
      <c r="C643" s="376" t="s">
        <v>2827</v>
      </c>
      <c r="D643" s="323" t="s">
        <v>4059</v>
      </c>
      <c r="E643" s="462">
        <f t="shared" si="52"/>
        <v>0</v>
      </c>
      <c r="F643" s="311" t="s">
        <v>1116</v>
      </c>
      <c r="G643" s="8">
        <f t="shared" si="53"/>
        <v>6</v>
      </c>
      <c r="H643" s="628">
        <f>IF(ISNUMBER('STable 1.6'!G10),'STable 1.6'!G10,"")</f>
        <v>0</v>
      </c>
    </row>
    <row r="644" spans="1:8" x14ac:dyDescent="0.2">
      <c r="A644" s="359" t="str">
        <f>B644&amp;"_"&amp;C644&amp;"_"&amp;".... "&amp;D644</f>
        <v>0907_T1.6_.... Loans (Positon at end of period)</v>
      </c>
      <c r="B644" s="375" t="s">
        <v>3735</v>
      </c>
      <c r="C644" s="376" t="s">
        <v>2827</v>
      </c>
      <c r="D644" s="323" t="s">
        <v>4060</v>
      </c>
      <c r="E644" s="462">
        <f t="shared" si="52"/>
        <v>0</v>
      </c>
      <c r="F644" s="311" t="s">
        <v>1117</v>
      </c>
      <c r="G644" s="8">
        <f t="shared" si="53"/>
        <v>6</v>
      </c>
      <c r="H644" s="628">
        <f>IF(ISNUMBER('STable 1.6'!G11),'STable 1.6'!G11,"")</f>
        <v>0</v>
      </c>
    </row>
    <row r="645" spans="1:8" x14ac:dyDescent="0.2">
      <c r="A645" s="359" t="str">
        <f>B645&amp;"_"&amp;C645&amp;"_"&amp;".... "&amp;D645</f>
        <v>0908_T1.6_.... Trade credit and advances (Positon at end of period)</v>
      </c>
      <c r="B645" s="375" t="s">
        <v>3736</v>
      </c>
      <c r="C645" s="376" t="s">
        <v>2827</v>
      </c>
      <c r="D645" s="323" t="s">
        <v>4061</v>
      </c>
      <c r="E645" s="462">
        <f t="shared" ref="E645:E708" si="57">E644</f>
        <v>0</v>
      </c>
      <c r="F645" s="311" t="s">
        <v>1118</v>
      </c>
      <c r="G645" s="8">
        <f t="shared" ref="G645:G708" si="58">G644</f>
        <v>6</v>
      </c>
      <c r="H645" s="628">
        <f>IF(ISNUMBER('STable 1.6'!G12),'STable 1.6'!G12,"")</f>
        <v>0</v>
      </c>
    </row>
    <row r="646" spans="1:8" x14ac:dyDescent="0.2">
      <c r="A646" s="359" t="str">
        <f>B646&amp;"_"&amp;C646&amp;"_"&amp;".... "&amp;D646</f>
        <v>0909_T1.6_.... Other debt liabilities 3/ 4/ (Positon at end of period)</v>
      </c>
      <c r="B646" s="375" t="s">
        <v>3737</v>
      </c>
      <c r="C646" s="376" t="s">
        <v>2827</v>
      </c>
      <c r="D646" s="323" t="s">
        <v>4062</v>
      </c>
      <c r="E646" s="462">
        <f t="shared" si="57"/>
        <v>0</v>
      </c>
      <c r="F646" s="311" t="s">
        <v>1119</v>
      </c>
      <c r="G646" s="8">
        <f t="shared" si="58"/>
        <v>6</v>
      </c>
      <c r="H646" s="628">
        <f>IF(ISNUMBER('STable 1.6'!G13),'STable 1.6'!G13,"")</f>
        <v>0</v>
      </c>
    </row>
    <row r="647" spans="1:8" x14ac:dyDescent="0.2">
      <c r="A647" s="359" t="str">
        <f>B647&amp;"_"&amp;C647&amp;"_"&amp;".. "&amp;D647</f>
        <v>0910_T1.6_.. Long-term (Positon at end of period)</v>
      </c>
      <c r="B647" s="375" t="s">
        <v>3738</v>
      </c>
      <c r="C647" s="376" t="s">
        <v>2827</v>
      </c>
      <c r="D647" s="324" t="s">
        <v>4063</v>
      </c>
      <c r="E647" s="462">
        <f t="shared" si="57"/>
        <v>0</v>
      </c>
      <c r="F647" s="311" t="s">
        <v>1120</v>
      </c>
      <c r="G647" s="8">
        <f t="shared" si="58"/>
        <v>6</v>
      </c>
      <c r="H647" s="628">
        <f>IF(ISNUMBER('STable 1.6'!G14),'STable 1.6'!G14,"")</f>
        <v>0</v>
      </c>
    </row>
    <row r="648" spans="1:8" x14ac:dyDescent="0.2">
      <c r="A648" s="359" t="str">
        <f t="shared" ref="A648:A653" si="59">B648&amp;"_"&amp;C648&amp;"_"&amp;".... "&amp;D648</f>
        <v>0911_T1.6_.... Special drawing rights (allocations)  (Positon at end of period)</v>
      </c>
      <c r="B648" s="375" t="s">
        <v>3739</v>
      </c>
      <c r="C648" s="376" t="s">
        <v>2827</v>
      </c>
      <c r="D648" s="323" t="s">
        <v>4064</v>
      </c>
      <c r="E648" s="462">
        <f t="shared" si="57"/>
        <v>0</v>
      </c>
      <c r="F648" s="311" t="s">
        <v>1121</v>
      </c>
      <c r="G648" s="8">
        <f t="shared" si="58"/>
        <v>6</v>
      </c>
      <c r="H648" s="628">
        <f>IF(ISNUMBER('STable 1.6'!G15),'STable 1.6'!G15,"")</f>
        <v>0</v>
      </c>
    </row>
    <row r="649" spans="1:8" x14ac:dyDescent="0.2">
      <c r="A649" s="359" t="str">
        <f t="shared" si="59"/>
        <v>0912_T1.6_.... Currency and deposits 2/ (Positon at end of period)</v>
      </c>
      <c r="B649" s="375" t="s">
        <v>3740</v>
      </c>
      <c r="C649" s="376" t="s">
        <v>2827</v>
      </c>
      <c r="D649" s="323" t="s">
        <v>4058</v>
      </c>
      <c r="E649" s="462">
        <f t="shared" si="57"/>
        <v>0</v>
      </c>
      <c r="F649" s="311" t="s">
        <v>1122</v>
      </c>
      <c r="G649" s="8">
        <f t="shared" si="58"/>
        <v>6</v>
      </c>
      <c r="H649" s="628">
        <f>IF(ISNUMBER('STable 1.6'!G16),'STable 1.6'!G16,"")</f>
        <v>0</v>
      </c>
    </row>
    <row r="650" spans="1:8" x14ac:dyDescent="0.2">
      <c r="A650" s="359" t="str">
        <f t="shared" si="59"/>
        <v>0913_T1.6_.... Debt securities (Positon at end of period)</v>
      </c>
      <c r="B650" s="375" t="s">
        <v>3741</v>
      </c>
      <c r="C650" s="376" t="s">
        <v>2827</v>
      </c>
      <c r="D650" s="323" t="s">
        <v>4059</v>
      </c>
      <c r="E650" s="462">
        <f t="shared" si="57"/>
        <v>0</v>
      </c>
      <c r="F650" s="311" t="s">
        <v>1123</v>
      </c>
      <c r="G650" s="8">
        <f t="shared" si="58"/>
        <v>6</v>
      </c>
      <c r="H650" s="628">
        <f>IF(ISNUMBER('STable 1.6'!G17),'STable 1.6'!G17,"")</f>
        <v>0</v>
      </c>
    </row>
    <row r="651" spans="1:8" x14ac:dyDescent="0.2">
      <c r="A651" s="359" t="str">
        <f t="shared" si="59"/>
        <v>0914_T1.6_.... Loans (Positon at end of period)</v>
      </c>
      <c r="B651" s="375" t="s">
        <v>3742</v>
      </c>
      <c r="C651" s="376" t="s">
        <v>2827</v>
      </c>
      <c r="D651" s="323" t="s">
        <v>4060</v>
      </c>
      <c r="E651" s="462">
        <f t="shared" si="57"/>
        <v>0</v>
      </c>
      <c r="F651" s="311" t="s">
        <v>1124</v>
      </c>
      <c r="G651" s="8">
        <f t="shared" si="58"/>
        <v>6</v>
      </c>
      <c r="H651" s="628">
        <f>IF(ISNUMBER('STable 1.6'!G18),'STable 1.6'!G18,"")</f>
        <v>0</v>
      </c>
    </row>
    <row r="652" spans="1:8" x14ac:dyDescent="0.2">
      <c r="A652" s="359" t="str">
        <f t="shared" si="59"/>
        <v>0915_T1.6_.... Trade credit and advances (Positon at end of period)</v>
      </c>
      <c r="B652" s="375" t="s">
        <v>3743</v>
      </c>
      <c r="C652" s="376" t="s">
        <v>2827</v>
      </c>
      <c r="D652" s="323" t="s">
        <v>4061</v>
      </c>
      <c r="E652" s="462">
        <f t="shared" si="57"/>
        <v>0</v>
      </c>
      <c r="F652" s="311" t="s">
        <v>1125</v>
      </c>
      <c r="G652" s="8">
        <f t="shared" si="58"/>
        <v>6</v>
      </c>
      <c r="H652" s="628">
        <f>IF(ISNUMBER('STable 1.6'!G19),'STable 1.6'!G19,"")</f>
        <v>0</v>
      </c>
    </row>
    <row r="653" spans="1:8" x14ac:dyDescent="0.2">
      <c r="A653" s="359" t="str">
        <f t="shared" si="59"/>
        <v>0916_T1.6_.... Other debt liabilities 3/ (Positon at end of period)</v>
      </c>
      <c r="B653" s="375" t="s">
        <v>3744</v>
      </c>
      <c r="C653" s="376" t="s">
        <v>2827</v>
      </c>
      <c r="D653" s="323" t="s">
        <v>4065</v>
      </c>
      <c r="E653" s="462">
        <f t="shared" si="57"/>
        <v>0</v>
      </c>
      <c r="F653" s="311" t="s">
        <v>1126</v>
      </c>
      <c r="G653" s="8">
        <f t="shared" si="58"/>
        <v>6</v>
      </c>
      <c r="H653" s="628">
        <f>IF(ISNUMBER('STable 1.6'!G20),'STable 1.6'!G20,"")</f>
        <v>0</v>
      </c>
    </row>
    <row r="654" spans="1:8" x14ac:dyDescent="0.2">
      <c r="A654" s="359" t="str">
        <f>B654&amp;"_"&amp;C654&amp;"_"&amp;D654</f>
        <v>0917_T1.6_Central Bank (Positon at end of period)</v>
      </c>
      <c r="B654" s="375" t="s">
        <v>3745</v>
      </c>
      <c r="C654" s="376" t="s">
        <v>2827</v>
      </c>
      <c r="D654" s="325" t="s">
        <v>4066</v>
      </c>
      <c r="E654" s="462">
        <f t="shared" si="57"/>
        <v>0</v>
      </c>
      <c r="F654" s="311" t="s">
        <v>1127</v>
      </c>
      <c r="G654" s="8">
        <f t="shared" si="58"/>
        <v>6</v>
      </c>
      <c r="H654" s="628">
        <f>IF(ISNUMBER('STable 1.6'!G21),'STable 1.6'!G21,"")</f>
        <v>0</v>
      </c>
    </row>
    <row r="655" spans="1:8" x14ac:dyDescent="0.2">
      <c r="A655" s="359" t="str">
        <f>B655&amp;"_"&amp;C655&amp;"_"&amp;".. "&amp;D655</f>
        <v>0918_T1.6_.. Short-term (Positon at end of period)</v>
      </c>
      <c r="B655" s="375" t="s">
        <v>3746</v>
      </c>
      <c r="C655" s="376" t="s">
        <v>2827</v>
      </c>
      <c r="D655" s="324" t="s">
        <v>4057</v>
      </c>
      <c r="E655" s="462">
        <f t="shared" si="57"/>
        <v>0</v>
      </c>
      <c r="F655" s="311" t="s">
        <v>1128</v>
      </c>
      <c r="G655" s="8">
        <f t="shared" si="58"/>
        <v>6</v>
      </c>
      <c r="H655" s="628">
        <f>IF(ISNUMBER('STable 1.6'!G22),'STable 1.6'!G22,"")</f>
        <v>0</v>
      </c>
    </row>
    <row r="656" spans="1:8" x14ac:dyDescent="0.2">
      <c r="A656" s="359" t="str">
        <f>B656&amp;"_"&amp;C656&amp;"_"&amp;".... "&amp;D656</f>
        <v>0919_T1.6_.... Currency and deposits 2/ (Positon at end of period)</v>
      </c>
      <c r="B656" s="375" t="s">
        <v>3747</v>
      </c>
      <c r="C656" s="376" t="s">
        <v>2827</v>
      </c>
      <c r="D656" s="323" t="s">
        <v>4058</v>
      </c>
      <c r="E656" s="462">
        <f t="shared" si="57"/>
        <v>0</v>
      </c>
      <c r="F656" s="311" t="s">
        <v>1129</v>
      </c>
      <c r="G656" s="8">
        <f t="shared" si="58"/>
        <v>6</v>
      </c>
      <c r="H656" s="628">
        <f>IF(ISNUMBER('STable 1.6'!G23),'STable 1.6'!G23,"")</f>
        <v>0</v>
      </c>
    </row>
    <row r="657" spans="1:8" x14ac:dyDescent="0.2">
      <c r="A657" s="359" t="str">
        <f>B657&amp;"_"&amp;C657&amp;"_"&amp;".... "&amp;D657</f>
        <v>0920_T1.6_.... Debt securities (Positon at end of period)</v>
      </c>
      <c r="B657" s="375" t="s">
        <v>3748</v>
      </c>
      <c r="C657" s="376" t="s">
        <v>2827</v>
      </c>
      <c r="D657" s="323" t="s">
        <v>4059</v>
      </c>
      <c r="E657" s="462">
        <f t="shared" si="57"/>
        <v>0</v>
      </c>
      <c r="F657" s="311" t="s">
        <v>1130</v>
      </c>
      <c r="G657" s="8">
        <f t="shared" si="58"/>
        <v>6</v>
      </c>
      <c r="H657" s="628">
        <f>IF(ISNUMBER('STable 1.6'!G24),'STable 1.6'!G24,"")</f>
        <v>0</v>
      </c>
    </row>
    <row r="658" spans="1:8" x14ac:dyDescent="0.2">
      <c r="A658" s="359" t="str">
        <f>B658&amp;"_"&amp;C658&amp;"_"&amp;".... "&amp;D658</f>
        <v>0921_T1.6_.... Loans (Positon at end of period)</v>
      </c>
      <c r="B658" s="375" t="s">
        <v>3749</v>
      </c>
      <c r="C658" s="376" t="s">
        <v>2827</v>
      </c>
      <c r="D658" s="323" t="s">
        <v>4060</v>
      </c>
      <c r="E658" s="462">
        <f t="shared" si="57"/>
        <v>0</v>
      </c>
      <c r="F658" s="311" t="s">
        <v>1131</v>
      </c>
      <c r="G658" s="8">
        <f t="shared" si="58"/>
        <v>6</v>
      </c>
      <c r="H658" s="628">
        <f>IF(ISNUMBER('STable 1.6'!G25),'STable 1.6'!G25,"")</f>
        <v>0</v>
      </c>
    </row>
    <row r="659" spans="1:8" x14ac:dyDescent="0.2">
      <c r="A659" s="359" t="str">
        <f>B659&amp;"_"&amp;C659&amp;"_"&amp;".... "&amp;D659</f>
        <v>0922_T1.6_.... Trade credit and advances (Positon at end of period)</v>
      </c>
      <c r="B659" s="375" t="s">
        <v>3750</v>
      </c>
      <c r="C659" s="376" t="s">
        <v>2827</v>
      </c>
      <c r="D659" s="323" t="s">
        <v>4061</v>
      </c>
      <c r="E659" s="462">
        <f t="shared" si="57"/>
        <v>0</v>
      </c>
      <c r="F659" s="311" t="s">
        <v>1132</v>
      </c>
      <c r="G659" s="8">
        <f t="shared" si="58"/>
        <v>6</v>
      </c>
      <c r="H659" s="628">
        <f>IF(ISNUMBER('STable 1.6'!G26),'STable 1.6'!G26,"")</f>
        <v>0</v>
      </c>
    </row>
    <row r="660" spans="1:8" x14ac:dyDescent="0.2">
      <c r="A660" s="359" t="str">
        <f>B660&amp;"_"&amp;C660&amp;"_"&amp;".... "&amp;D660</f>
        <v>0923_T1.6_.... Other debt liabilities 3/ 4/ (Positon at end of period)</v>
      </c>
      <c r="B660" s="375" t="s">
        <v>3751</v>
      </c>
      <c r="C660" s="376" t="s">
        <v>2827</v>
      </c>
      <c r="D660" s="323" t="s">
        <v>4062</v>
      </c>
      <c r="E660" s="462">
        <f t="shared" si="57"/>
        <v>0</v>
      </c>
      <c r="F660" s="311" t="s">
        <v>1133</v>
      </c>
      <c r="G660" s="8">
        <f t="shared" si="58"/>
        <v>6</v>
      </c>
      <c r="H660" s="628">
        <f>IF(ISNUMBER('STable 1.6'!G27),'STable 1.6'!G27,"")</f>
        <v>0</v>
      </c>
    </row>
    <row r="661" spans="1:8" x14ac:dyDescent="0.2">
      <c r="A661" s="359" t="str">
        <f>B661&amp;"_"&amp;C661&amp;"_"&amp;".. "&amp;D661</f>
        <v>0924_T1.6_.. Long-term (Positon at end of period)</v>
      </c>
      <c r="B661" s="375" t="s">
        <v>3752</v>
      </c>
      <c r="C661" s="376" t="s">
        <v>2827</v>
      </c>
      <c r="D661" s="324" t="s">
        <v>4063</v>
      </c>
      <c r="E661" s="462">
        <f t="shared" si="57"/>
        <v>0</v>
      </c>
      <c r="F661" s="311" t="s">
        <v>1134</v>
      </c>
      <c r="G661" s="8">
        <f t="shared" si="58"/>
        <v>6</v>
      </c>
      <c r="H661" s="628">
        <f>IF(ISNUMBER('STable 1.6'!G28),'STable 1.6'!G28,"")</f>
        <v>0</v>
      </c>
    </row>
    <row r="662" spans="1:8" x14ac:dyDescent="0.2">
      <c r="A662" s="359" t="str">
        <f t="shared" ref="A662:A667" si="60">B662&amp;"_"&amp;C662&amp;"_"&amp;".... "&amp;D662</f>
        <v>0925_T1.6_.... Special drawing rights (allocations)  (Positon at end of period)</v>
      </c>
      <c r="B662" s="375" t="s">
        <v>3753</v>
      </c>
      <c r="C662" s="376" t="s">
        <v>2827</v>
      </c>
      <c r="D662" s="323" t="s">
        <v>4064</v>
      </c>
      <c r="E662" s="462">
        <f t="shared" si="57"/>
        <v>0</v>
      </c>
      <c r="F662" s="311" t="s">
        <v>1135</v>
      </c>
      <c r="G662" s="8">
        <f t="shared" si="58"/>
        <v>6</v>
      </c>
      <c r="H662" s="628">
        <f>IF(ISNUMBER('STable 1.6'!G29),'STable 1.6'!G29,"")</f>
        <v>0</v>
      </c>
    </row>
    <row r="663" spans="1:8" x14ac:dyDescent="0.2">
      <c r="A663" s="359" t="str">
        <f t="shared" si="60"/>
        <v>0926_T1.6_.... Currency and deposits 2/ (Positon at end of period)</v>
      </c>
      <c r="B663" s="375" t="s">
        <v>3754</v>
      </c>
      <c r="C663" s="376" t="s">
        <v>2827</v>
      </c>
      <c r="D663" s="323" t="s">
        <v>4058</v>
      </c>
      <c r="E663" s="462">
        <f t="shared" si="57"/>
        <v>0</v>
      </c>
      <c r="F663" s="311" t="s">
        <v>1136</v>
      </c>
      <c r="G663" s="8">
        <f t="shared" si="58"/>
        <v>6</v>
      </c>
      <c r="H663" s="628">
        <f>IF(ISNUMBER('STable 1.6'!G30),'STable 1.6'!G30,"")</f>
        <v>0</v>
      </c>
    </row>
    <row r="664" spans="1:8" x14ac:dyDescent="0.2">
      <c r="A664" s="359" t="str">
        <f t="shared" si="60"/>
        <v>0927_T1.6_.... Debt securities (Positon at end of period)</v>
      </c>
      <c r="B664" s="375" t="s">
        <v>3755</v>
      </c>
      <c r="C664" s="376" t="s">
        <v>2827</v>
      </c>
      <c r="D664" s="323" t="s">
        <v>4059</v>
      </c>
      <c r="E664" s="462">
        <f t="shared" si="57"/>
        <v>0</v>
      </c>
      <c r="F664" s="311" t="s">
        <v>1137</v>
      </c>
      <c r="G664" s="8">
        <f t="shared" si="58"/>
        <v>6</v>
      </c>
      <c r="H664" s="628">
        <f>IF(ISNUMBER('STable 1.6'!G31),'STable 1.6'!G31,"")</f>
        <v>0</v>
      </c>
    </row>
    <row r="665" spans="1:8" x14ac:dyDescent="0.2">
      <c r="A665" s="359" t="str">
        <f t="shared" si="60"/>
        <v>0928_T1.6_.... Loans (Positon at end of period)</v>
      </c>
      <c r="B665" s="375" t="s">
        <v>3756</v>
      </c>
      <c r="C665" s="376" t="s">
        <v>2827</v>
      </c>
      <c r="D665" s="323" t="s">
        <v>4060</v>
      </c>
      <c r="E665" s="462">
        <f t="shared" si="57"/>
        <v>0</v>
      </c>
      <c r="F665" s="311" t="s">
        <v>1138</v>
      </c>
      <c r="G665" s="8">
        <f t="shared" si="58"/>
        <v>6</v>
      </c>
      <c r="H665" s="628">
        <f>IF(ISNUMBER('STable 1.6'!G32),'STable 1.6'!G32,"")</f>
        <v>0</v>
      </c>
    </row>
    <row r="666" spans="1:8" x14ac:dyDescent="0.2">
      <c r="A666" s="359" t="str">
        <f t="shared" si="60"/>
        <v>0929_T1.6_.... Trade credit and advances (Positon at end of period)</v>
      </c>
      <c r="B666" s="375" t="s">
        <v>3757</v>
      </c>
      <c r="C666" s="376" t="s">
        <v>2827</v>
      </c>
      <c r="D666" s="323" t="s">
        <v>4061</v>
      </c>
      <c r="E666" s="462">
        <f t="shared" si="57"/>
        <v>0</v>
      </c>
      <c r="F666" s="311" t="s">
        <v>1139</v>
      </c>
      <c r="G666" s="8">
        <f t="shared" si="58"/>
        <v>6</v>
      </c>
      <c r="H666" s="628">
        <f>IF(ISNUMBER('STable 1.6'!G33),'STable 1.6'!G33,"")</f>
        <v>0</v>
      </c>
    </row>
    <row r="667" spans="1:8" x14ac:dyDescent="0.2">
      <c r="A667" s="359" t="str">
        <f t="shared" si="60"/>
        <v>0930_T1.6_.... Other debt liabilities 3/ (Positon at end of period)</v>
      </c>
      <c r="B667" s="375" t="s">
        <v>3758</v>
      </c>
      <c r="C667" s="376" t="s">
        <v>2827</v>
      </c>
      <c r="D667" s="323" t="s">
        <v>4065</v>
      </c>
      <c r="E667" s="462">
        <f t="shared" si="57"/>
        <v>0</v>
      </c>
      <c r="F667" s="311" t="s">
        <v>1140</v>
      </c>
      <c r="G667" s="8">
        <f t="shared" si="58"/>
        <v>6</v>
      </c>
      <c r="H667" s="628">
        <f>IF(ISNUMBER('STable 1.6'!G34),'STable 1.6'!G34,"")</f>
        <v>0</v>
      </c>
    </row>
    <row r="668" spans="1:8" x14ac:dyDescent="0.2">
      <c r="A668" s="359" t="str">
        <f>B668&amp;"_"&amp;C668&amp;"_"&amp;D668</f>
        <v>0931_T1.6_Deposit-taking Corporations, except the Central Bank (Positon at end of period)</v>
      </c>
      <c r="B668" s="375" t="s">
        <v>3759</v>
      </c>
      <c r="C668" s="376" t="s">
        <v>2827</v>
      </c>
      <c r="D668" s="326" t="s">
        <v>4067</v>
      </c>
      <c r="E668" s="462">
        <f t="shared" si="57"/>
        <v>0</v>
      </c>
      <c r="F668" s="311" t="s">
        <v>1141</v>
      </c>
      <c r="G668" s="8">
        <f t="shared" si="58"/>
        <v>6</v>
      </c>
      <c r="H668" s="628">
        <f>IF(ISNUMBER('STable 1.6'!G35),'STable 1.6'!G35,"")</f>
        <v>0</v>
      </c>
    </row>
    <row r="669" spans="1:8" x14ac:dyDescent="0.2">
      <c r="A669" s="359" t="str">
        <f>B669&amp;"_"&amp;C669&amp;"_"&amp;".. "&amp;D669</f>
        <v>0932_T1.6_.. Short-term (Positon at end of period)</v>
      </c>
      <c r="B669" s="375" t="s">
        <v>3760</v>
      </c>
      <c r="C669" s="376" t="s">
        <v>2827</v>
      </c>
      <c r="D669" s="324" t="s">
        <v>4057</v>
      </c>
      <c r="E669" s="462">
        <f t="shared" si="57"/>
        <v>0</v>
      </c>
      <c r="F669" s="311" t="s">
        <v>1142</v>
      </c>
      <c r="G669" s="8">
        <f t="shared" si="58"/>
        <v>6</v>
      </c>
      <c r="H669" s="628">
        <f>IF(ISNUMBER('STable 1.6'!G36),'STable 1.6'!G36,"")</f>
        <v>0</v>
      </c>
    </row>
    <row r="670" spans="1:8" x14ac:dyDescent="0.2">
      <c r="A670" s="359" t="str">
        <f>B670&amp;"_"&amp;C670&amp;"_"&amp;".... "&amp;D670</f>
        <v>0933_T1.6_.... Currency and deposits 2/ (Positon at end of period)</v>
      </c>
      <c r="B670" s="375" t="s">
        <v>3761</v>
      </c>
      <c r="C670" s="376" t="s">
        <v>2827</v>
      </c>
      <c r="D670" s="323" t="s">
        <v>4058</v>
      </c>
      <c r="E670" s="462">
        <f t="shared" si="57"/>
        <v>0</v>
      </c>
      <c r="F670" s="311" t="s">
        <v>1143</v>
      </c>
      <c r="G670" s="8">
        <f t="shared" si="58"/>
        <v>6</v>
      </c>
      <c r="H670" s="628">
        <f>IF(ISNUMBER('STable 1.6'!G37),'STable 1.6'!G37,"")</f>
        <v>0</v>
      </c>
    </row>
    <row r="671" spans="1:8" x14ac:dyDescent="0.2">
      <c r="A671" s="359" t="str">
        <f>B671&amp;"_"&amp;C671&amp;"_"&amp;".... "&amp;D671</f>
        <v>0934_T1.6_.... Debt securities (Positon at end of period)</v>
      </c>
      <c r="B671" s="375" t="s">
        <v>3762</v>
      </c>
      <c r="C671" s="376" t="s">
        <v>2827</v>
      </c>
      <c r="D671" s="323" t="s">
        <v>4059</v>
      </c>
      <c r="E671" s="462">
        <f t="shared" si="57"/>
        <v>0</v>
      </c>
      <c r="F671" s="311" t="s">
        <v>1144</v>
      </c>
      <c r="G671" s="8">
        <f t="shared" si="58"/>
        <v>6</v>
      </c>
      <c r="H671" s="628">
        <f>IF(ISNUMBER('STable 1.6'!G38),'STable 1.6'!G38,"")</f>
        <v>0</v>
      </c>
    </row>
    <row r="672" spans="1:8" x14ac:dyDescent="0.2">
      <c r="A672" s="359" t="str">
        <f>B672&amp;"_"&amp;C672&amp;"_"&amp;".... "&amp;D672</f>
        <v>0935_T1.6_.... Loans (Positon at end of period)</v>
      </c>
      <c r="B672" s="375" t="s">
        <v>3763</v>
      </c>
      <c r="C672" s="376" t="s">
        <v>2827</v>
      </c>
      <c r="D672" s="323" t="s">
        <v>4060</v>
      </c>
      <c r="E672" s="462">
        <f t="shared" si="57"/>
        <v>0</v>
      </c>
      <c r="F672" s="311" t="s">
        <v>1145</v>
      </c>
      <c r="G672" s="8">
        <f t="shared" si="58"/>
        <v>6</v>
      </c>
      <c r="H672" s="628">
        <f>IF(ISNUMBER('STable 1.6'!G39),'STable 1.6'!G39,"")</f>
        <v>0</v>
      </c>
    </row>
    <row r="673" spans="1:8" x14ac:dyDescent="0.2">
      <c r="A673" s="359" t="str">
        <f>B673&amp;"_"&amp;C673&amp;"_"&amp;".... "&amp;D673</f>
        <v>0936_T1.6_.... Trade credit and advances (Positon at end of period)</v>
      </c>
      <c r="B673" s="375" t="s">
        <v>3764</v>
      </c>
      <c r="C673" s="376" t="s">
        <v>2827</v>
      </c>
      <c r="D673" s="323" t="s">
        <v>4061</v>
      </c>
      <c r="E673" s="462">
        <f t="shared" si="57"/>
        <v>0</v>
      </c>
      <c r="F673" s="311" t="s">
        <v>1146</v>
      </c>
      <c r="G673" s="8">
        <f t="shared" si="58"/>
        <v>6</v>
      </c>
      <c r="H673" s="628">
        <f>IF(ISNUMBER('STable 1.6'!G40),'STable 1.6'!G40,"")</f>
        <v>0</v>
      </c>
    </row>
    <row r="674" spans="1:8" x14ac:dyDescent="0.2">
      <c r="A674" s="359" t="str">
        <f>B674&amp;"_"&amp;C674&amp;"_"&amp;".... "&amp;D674</f>
        <v>0937_T1.6_.... Other debt liabilities 3/ 4/ (Positon at end of period)</v>
      </c>
      <c r="B674" s="375" t="s">
        <v>3765</v>
      </c>
      <c r="C674" s="376" t="s">
        <v>2827</v>
      </c>
      <c r="D674" s="323" t="s">
        <v>4062</v>
      </c>
      <c r="E674" s="462">
        <f t="shared" si="57"/>
        <v>0</v>
      </c>
      <c r="F674" s="311" t="s">
        <v>1147</v>
      </c>
      <c r="G674" s="8">
        <f t="shared" si="58"/>
        <v>6</v>
      </c>
      <c r="H674" s="628">
        <f>IF(ISNUMBER('STable 1.6'!G41),'STable 1.6'!G41,"")</f>
        <v>0</v>
      </c>
    </row>
    <row r="675" spans="1:8" x14ac:dyDescent="0.2">
      <c r="A675" s="359" t="str">
        <f>B675&amp;"_"&amp;C675&amp;"_"&amp;".. "&amp;D675</f>
        <v>0938_T1.6_.. Long-term (Positon at end of period)</v>
      </c>
      <c r="B675" s="375" t="s">
        <v>3766</v>
      </c>
      <c r="C675" s="376" t="s">
        <v>2827</v>
      </c>
      <c r="D675" s="324" t="s">
        <v>4063</v>
      </c>
      <c r="E675" s="462">
        <f t="shared" si="57"/>
        <v>0</v>
      </c>
      <c r="F675" s="311" t="s">
        <v>1148</v>
      </c>
      <c r="G675" s="8">
        <f t="shared" si="58"/>
        <v>6</v>
      </c>
      <c r="H675" s="628">
        <f>IF(ISNUMBER('STable 1.6'!G42),'STable 1.6'!G42,"")</f>
        <v>0</v>
      </c>
    </row>
    <row r="676" spans="1:8" x14ac:dyDescent="0.2">
      <c r="A676" s="359" t="str">
        <f>B676&amp;"_"&amp;C676&amp;"_"&amp;".... "&amp;D676</f>
        <v>0939_T1.6_.... Currency and deposits 2/ (Positon at end of period)</v>
      </c>
      <c r="B676" s="375" t="s">
        <v>3767</v>
      </c>
      <c r="C676" s="376" t="s">
        <v>2827</v>
      </c>
      <c r="D676" s="323" t="s">
        <v>4058</v>
      </c>
      <c r="E676" s="462">
        <f t="shared" si="57"/>
        <v>0</v>
      </c>
      <c r="F676" s="311" t="s">
        <v>1149</v>
      </c>
      <c r="G676" s="8">
        <f t="shared" si="58"/>
        <v>6</v>
      </c>
      <c r="H676" s="628">
        <f>IF(ISNUMBER('STable 1.6'!G43),'STable 1.6'!G43,"")</f>
        <v>0</v>
      </c>
    </row>
    <row r="677" spans="1:8" x14ac:dyDescent="0.2">
      <c r="A677" s="359" t="str">
        <f>B677&amp;"_"&amp;C677&amp;"_"&amp;".... "&amp;D677</f>
        <v>0940_T1.6_.... Debt securities (Positon at end of period)</v>
      </c>
      <c r="B677" s="375" t="s">
        <v>3768</v>
      </c>
      <c r="C677" s="376" t="s">
        <v>2827</v>
      </c>
      <c r="D677" s="323" t="s">
        <v>4059</v>
      </c>
      <c r="E677" s="462">
        <f t="shared" si="57"/>
        <v>0</v>
      </c>
      <c r="F677" s="311" t="s">
        <v>1150</v>
      </c>
      <c r="G677" s="8">
        <f t="shared" si="58"/>
        <v>6</v>
      </c>
      <c r="H677" s="628">
        <f>IF(ISNUMBER('STable 1.6'!G44),'STable 1.6'!G44,"")</f>
        <v>0</v>
      </c>
    </row>
    <row r="678" spans="1:8" x14ac:dyDescent="0.2">
      <c r="A678" s="359" t="str">
        <f>B678&amp;"_"&amp;C678&amp;"_"&amp;".... "&amp;D678</f>
        <v>0941_T1.6_.... Loans (Positon at end of period)</v>
      </c>
      <c r="B678" s="375" t="s">
        <v>3769</v>
      </c>
      <c r="C678" s="376" t="s">
        <v>2827</v>
      </c>
      <c r="D678" s="323" t="s">
        <v>4060</v>
      </c>
      <c r="E678" s="462">
        <f t="shared" si="57"/>
        <v>0</v>
      </c>
      <c r="F678" s="311" t="s">
        <v>1151</v>
      </c>
      <c r="G678" s="8">
        <f t="shared" si="58"/>
        <v>6</v>
      </c>
      <c r="H678" s="628">
        <f>IF(ISNUMBER('STable 1.6'!G45),'STable 1.6'!G45,"")</f>
        <v>0</v>
      </c>
    </row>
    <row r="679" spans="1:8" x14ac:dyDescent="0.2">
      <c r="A679" s="359" t="str">
        <f>B679&amp;"_"&amp;C679&amp;"_"&amp;".... "&amp;D679</f>
        <v>0942_T1.6_.... Trade credit and advances (Positon at end of period)</v>
      </c>
      <c r="B679" s="375" t="s">
        <v>3770</v>
      </c>
      <c r="C679" s="376" t="s">
        <v>2827</v>
      </c>
      <c r="D679" s="323" t="s">
        <v>4061</v>
      </c>
      <c r="E679" s="462">
        <f t="shared" si="57"/>
        <v>0</v>
      </c>
      <c r="F679" s="311" t="s">
        <v>1152</v>
      </c>
      <c r="G679" s="8">
        <f t="shared" si="58"/>
        <v>6</v>
      </c>
      <c r="H679" s="628">
        <f>IF(ISNUMBER('STable 1.6'!G46),'STable 1.6'!G46,"")</f>
        <v>0</v>
      </c>
    </row>
    <row r="680" spans="1:8" x14ac:dyDescent="0.2">
      <c r="A680" s="359" t="str">
        <f>B680&amp;"_"&amp;C680&amp;"_"&amp;".... "&amp;D680</f>
        <v>0943_T1.6_.... Other debt liabilities 3/ (Positon at end of period)</v>
      </c>
      <c r="B680" s="375" t="s">
        <v>3771</v>
      </c>
      <c r="C680" s="376" t="s">
        <v>2827</v>
      </c>
      <c r="D680" s="323" t="s">
        <v>4065</v>
      </c>
      <c r="E680" s="462">
        <f t="shared" si="57"/>
        <v>0</v>
      </c>
      <c r="F680" s="311" t="s">
        <v>1153</v>
      </c>
      <c r="G680" s="8">
        <f t="shared" si="58"/>
        <v>6</v>
      </c>
      <c r="H680" s="628">
        <f>IF(ISNUMBER('STable 1.6'!G47),'STable 1.6'!G47,"")</f>
        <v>0</v>
      </c>
    </row>
    <row r="681" spans="1:8" x14ac:dyDescent="0.2">
      <c r="A681" s="359" t="str">
        <f>B681&amp;"_"&amp;C681&amp;"_"&amp;D681</f>
        <v>0944_T1.6_Other Sectors (Positon at end of period)</v>
      </c>
      <c r="B681" s="375" t="s">
        <v>3772</v>
      </c>
      <c r="C681" s="376" t="s">
        <v>2827</v>
      </c>
      <c r="D681" s="325" t="s">
        <v>4068</v>
      </c>
      <c r="E681" s="462">
        <f t="shared" si="57"/>
        <v>0</v>
      </c>
      <c r="F681" s="311" t="s">
        <v>1154</v>
      </c>
      <c r="G681" s="8">
        <f t="shared" si="58"/>
        <v>6</v>
      </c>
      <c r="H681" s="628">
        <f>IF(ISNUMBER('STable 1.6'!G48),'STable 1.6'!G48,"")</f>
        <v>0</v>
      </c>
    </row>
    <row r="682" spans="1:8" x14ac:dyDescent="0.2">
      <c r="A682" s="359" t="str">
        <f>B682&amp;"_"&amp;C682&amp;"_"&amp;".. "&amp;D682</f>
        <v>0945_T1.6_.. Short-term (Positon at end of period)</v>
      </c>
      <c r="B682" s="375" t="s">
        <v>3773</v>
      </c>
      <c r="C682" s="376" t="s">
        <v>2827</v>
      </c>
      <c r="D682" s="324" t="s">
        <v>4057</v>
      </c>
      <c r="E682" s="462">
        <f t="shared" si="57"/>
        <v>0</v>
      </c>
      <c r="F682" s="311" t="s">
        <v>1155</v>
      </c>
      <c r="G682" s="8">
        <f t="shared" si="58"/>
        <v>6</v>
      </c>
      <c r="H682" s="628">
        <f>IF(ISNUMBER('STable 1.6'!G49),'STable 1.6'!G49,"")</f>
        <v>0</v>
      </c>
    </row>
    <row r="683" spans="1:8" x14ac:dyDescent="0.2">
      <c r="A683" s="359" t="str">
        <f>B683&amp;"_"&amp;C683&amp;"_"&amp;".... "&amp;D683</f>
        <v>0946_T1.6_.... Currency and deposits 2/ (Positon at end of period)</v>
      </c>
      <c r="B683" s="375" t="s">
        <v>3774</v>
      </c>
      <c r="C683" s="376" t="s">
        <v>2827</v>
      </c>
      <c r="D683" s="323" t="s">
        <v>4058</v>
      </c>
      <c r="E683" s="462">
        <f t="shared" si="57"/>
        <v>0</v>
      </c>
      <c r="F683" s="311" t="s">
        <v>1156</v>
      </c>
      <c r="G683" s="8">
        <f t="shared" si="58"/>
        <v>6</v>
      </c>
      <c r="H683" s="628">
        <f>IF(ISNUMBER('STable 1.6'!G50),'STable 1.6'!G50,"")</f>
        <v>0</v>
      </c>
    </row>
    <row r="684" spans="1:8" x14ac:dyDescent="0.2">
      <c r="A684" s="359" t="str">
        <f>B684&amp;"_"&amp;C684&amp;"_"&amp;".... "&amp;D684</f>
        <v>0947_T1.6_.... Debt securities (Positon at end of period)</v>
      </c>
      <c r="B684" s="375" t="s">
        <v>3775</v>
      </c>
      <c r="C684" s="376" t="s">
        <v>2827</v>
      </c>
      <c r="D684" s="323" t="s">
        <v>4059</v>
      </c>
      <c r="E684" s="462">
        <f t="shared" si="57"/>
        <v>0</v>
      </c>
      <c r="F684" s="311" t="s">
        <v>1157</v>
      </c>
      <c r="G684" s="8">
        <f t="shared" si="58"/>
        <v>6</v>
      </c>
      <c r="H684" s="628">
        <f>IF(ISNUMBER('STable 1.6'!G51),'STable 1.6'!G51,"")</f>
        <v>0</v>
      </c>
    </row>
    <row r="685" spans="1:8" x14ac:dyDescent="0.2">
      <c r="A685" s="359" t="str">
        <f>B685&amp;"_"&amp;C685&amp;"_"&amp;".... "&amp;D685</f>
        <v>0948_T1.6_.... Loans (Positon at end of period)</v>
      </c>
      <c r="B685" s="375" t="s">
        <v>3776</v>
      </c>
      <c r="C685" s="376" t="s">
        <v>2827</v>
      </c>
      <c r="D685" s="323" t="s">
        <v>4060</v>
      </c>
      <c r="E685" s="462">
        <f t="shared" si="57"/>
        <v>0</v>
      </c>
      <c r="F685" s="311" t="s">
        <v>1158</v>
      </c>
      <c r="G685" s="8">
        <f t="shared" si="58"/>
        <v>6</v>
      </c>
      <c r="H685" s="628">
        <f>IF(ISNUMBER('STable 1.6'!G52),'STable 1.6'!G52,"")</f>
        <v>0</v>
      </c>
    </row>
    <row r="686" spans="1:8" x14ac:dyDescent="0.2">
      <c r="A686" s="359" t="str">
        <f>B686&amp;"_"&amp;C686&amp;"_"&amp;".... "&amp;D686</f>
        <v>0949_T1.6_.... Trade credit and advances (Positon at end of period)</v>
      </c>
      <c r="B686" s="375" t="s">
        <v>3777</v>
      </c>
      <c r="C686" s="376" t="s">
        <v>2827</v>
      </c>
      <c r="D686" s="323" t="s">
        <v>4061</v>
      </c>
      <c r="E686" s="462">
        <f t="shared" si="57"/>
        <v>0</v>
      </c>
      <c r="F686" s="311" t="s">
        <v>1159</v>
      </c>
      <c r="G686" s="8">
        <f t="shared" si="58"/>
        <v>6</v>
      </c>
      <c r="H686" s="628">
        <f>IF(ISNUMBER('STable 1.6'!G53),'STable 1.6'!G53,"")</f>
        <v>0</v>
      </c>
    </row>
    <row r="687" spans="1:8" x14ac:dyDescent="0.2">
      <c r="A687" s="359" t="str">
        <f>B687&amp;"_"&amp;C687&amp;"_"&amp;".... "&amp;D687</f>
        <v>0950_T1.6_.... Other debt liabilities 3/ 4/ (Positon at end of period)</v>
      </c>
      <c r="B687" s="375" t="s">
        <v>3778</v>
      </c>
      <c r="C687" s="376" t="s">
        <v>2827</v>
      </c>
      <c r="D687" s="323" t="s">
        <v>4062</v>
      </c>
      <c r="E687" s="462">
        <f t="shared" si="57"/>
        <v>0</v>
      </c>
      <c r="F687" s="311" t="s">
        <v>1160</v>
      </c>
      <c r="G687" s="8">
        <f t="shared" si="58"/>
        <v>6</v>
      </c>
      <c r="H687" s="628">
        <f>IF(ISNUMBER('STable 1.6'!G54),'STable 1.6'!G54,"")</f>
        <v>0</v>
      </c>
    </row>
    <row r="688" spans="1:8" x14ac:dyDescent="0.2">
      <c r="A688" s="359" t="str">
        <f>B688&amp;"_"&amp;C688&amp;"_"&amp;".. "&amp;D688</f>
        <v>0951_T1.6_.. Long-term (Positon at end of period)</v>
      </c>
      <c r="B688" s="375" t="s">
        <v>3779</v>
      </c>
      <c r="C688" s="376" t="s">
        <v>2827</v>
      </c>
      <c r="D688" s="324" t="s">
        <v>4063</v>
      </c>
      <c r="E688" s="462">
        <f t="shared" si="57"/>
        <v>0</v>
      </c>
      <c r="F688" s="311" t="s">
        <v>1161</v>
      </c>
      <c r="G688" s="8">
        <f t="shared" si="58"/>
        <v>6</v>
      </c>
      <c r="H688" s="628">
        <f>IF(ISNUMBER('STable 1.6'!G55),'STable 1.6'!G55,"")</f>
        <v>0</v>
      </c>
    </row>
    <row r="689" spans="1:8" x14ac:dyDescent="0.2">
      <c r="A689" s="359" t="str">
        <f>B689&amp;"_"&amp;C689&amp;"_"&amp;".... "&amp;D689</f>
        <v>0952_T1.6_.... Currency and deposits 2/ (Positon at end of period)</v>
      </c>
      <c r="B689" s="375" t="s">
        <v>3780</v>
      </c>
      <c r="C689" s="376" t="s">
        <v>2827</v>
      </c>
      <c r="D689" s="323" t="s">
        <v>4058</v>
      </c>
      <c r="E689" s="462">
        <f t="shared" si="57"/>
        <v>0</v>
      </c>
      <c r="F689" s="311" t="s">
        <v>1162</v>
      </c>
      <c r="G689" s="8">
        <f t="shared" si="58"/>
        <v>6</v>
      </c>
      <c r="H689" s="628">
        <f>IF(ISNUMBER('STable 1.6'!G56),'STable 1.6'!G56,"")</f>
        <v>0</v>
      </c>
    </row>
    <row r="690" spans="1:8" x14ac:dyDescent="0.2">
      <c r="A690" s="359" t="str">
        <f>B690&amp;"_"&amp;C690&amp;"_"&amp;".... "&amp;D690</f>
        <v>0953_T1.6_.... Debt securities (Positon at end of period)</v>
      </c>
      <c r="B690" s="375" t="s">
        <v>3781</v>
      </c>
      <c r="C690" s="376" t="s">
        <v>2827</v>
      </c>
      <c r="D690" s="323" t="s">
        <v>4059</v>
      </c>
      <c r="E690" s="462">
        <f t="shared" si="57"/>
        <v>0</v>
      </c>
      <c r="F690" s="311" t="s">
        <v>1163</v>
      </c>
      <c r="G690" s="8">
        <f t="shared" si="58"/>
        <v>6</v>
      </c>
      <c r="H690" s="628">
        <f>IF(ISNUMBER('STable 1.6'!G57),'STable 1.6'!G57,"")</f>
        <v>0</v>
      </c>
    </row>
    <row r="691" spans="1:8" x14ac:dyDescent="0.2">
      <c r="A691" s="359" t="str">
        <f>B691&amp;"_"&amp;C691&amp;"_"&amp;".... "&amp;D691</f>
        <v>0954_T1.6_.... Loans (Positon at end of period)</v>
      </c>
      <c r="B691" s="375" t="s">
        <v>3782</v>
      </c>
      <c r="C691" s="376" t="s">
        <v>2827</v>
      </c>
      <c r="D691" s="323" t="s">
        <v>4060</v>
      </c>
      <c r="E691" s="462">
        <f t="shared" si="57"/>
        <v>0</v>
      </c>
      <c r="F691" s="311" t="s">
        <v>1164</v>
      </c>
      <c r="G691" s="8">
        <f t="shared" si="58"/>
        <v>6</v>
      </c>
      <c r="H691" s="628">
        <f>IF(ISNUMBER('STable 1.6'!G58),'STable 1.6'!G58,"")</f>
        <v>0</v>
      </c>
    </row>
    <row r="692" spans="1:8" x14ac:dyDescent="0.2">
      <c r="A692" s="359" t="str">
        <f>B692&amp;"_"&amp;C692&amp;"_"&amp;".... "&amp;D692</f>
        <v>0955_T1.6_.... Trade credit and advances (Positon at end of period)</v>
      </c>
      <c r="B692" s="375" t="s">
        <v>3783</v>
      </c>
      <c r="C692" s="376" t="s">
        <v>2827</v>
      </c>
      <c r="D692" s="323" t="s">
        <v>4061</v>
      </c>
      <c r="E692" s="462">
        <f t="shared" si="57"/>
        <v>0</v>
      </c>
      <c r="F692" s="311" t="s">
        <v>1165</v>
      </c>
      <c r="G692" s="8">
        <f t="shared" si="58"/>
        <v>6</v>
      </c>
      <c r="H692" s="628">
        <f>IF(ISNUMBER('STable 1.6'!G59),'STable 1.6'!G59,"")</f>
        <v>0</v>
      </c>
    </row>
    <row r="693" spans="1:8" x14ac:dyDescent="0.2">
      <c r="A693" s="359" t="str">
        <f>B693&amp;"_"&amp;C693&amp;"_"&amp;".... "&amp;D693</f>
        <v>0956_T1.6_.... Other debt liabilities 3/ (Positon at end of period)</v>
      </c>
      <c r="B693" s="375" t="s">
        <v>3784</v>
      </c>
      <c r="C693" s="376" t="s">
        <v>2827</v>
      </c>
      <c r="D693" s="323" t="s">
        <v>4065</v>
      </c>
      <c r="E693" s="462">
        <f t="shared" si="57"/>
        <v>0</v>
      </c>
      <c r="F693" s="311" t="s">
        <v>1166</v>
      </c>
      <c r="G693" s="8">
        <f t="shared" si="58"/>
        <v>6</v>
      </c>
      <c r="H693" s="628">
        <f>IF(ISNUMBER('STable 1.6'!G60),'STable 1.6'!G60,"")</f>
        <v>0</v>
      </c>
    </row>
    <row r="694" spans="1:8" x14ac:dyDescent="0.2">
      <c r="A694" s="359" t="str">
        <f>B694&amp;"_"&amp;C694&amp;"_"&amp;D694</f>
        <v>0957_T1.6_Direct Investment: Intercompany Lending (Positon at end of period)</v>
      </c>
      <c r="B694" s="375" t="s">
        <v>3785</v>
      </c>
      <c r="C694" s="376" t="s">
        <v>2827</v>
      </c>
      <c r="D694" s="328" t="s">
        <v>4069</v>
      </c>
      <c r="E694" s="462">
        <f t="shared" si="57"/>
        <v>0</v>
      </c>
      <c r="F694" s="311" t="s">
        <v>1167</v>
      </c>
      <c r="G694" s="8">
        <f t="shared" si="58"/>
        <v>6</v>
      </c>
      <c r="H694" s="628">
        <f>IF(ISNUMBER('STable 1.6'!G61),'STable 1.6'!G61,"")</f>
        <v>0</v>
      </c>
    </row>
    <row r="695" spans="1:8" x14ac:dyDescent="0.2">
      <c r="A695" s="359" t="str">
        <f t="shared" ref="A695:A697" si="61">B695&amp;"_"&amp;C695&amp;"_"&amp;".. "&amp;D695</f>
        <v>0958_T1.6_.. Debt liabilities of direct investment enterprises to direct investors (Positon at end of period)</v>
      </c>
      <c r="B695" s="375" t="s">
        <v>3786</v>
      </c>
      <c r="C695" s="376" t="s">
        <v>2827</v>
      </c>
      <c r="D695" s="329" t="s">
        <v>4070</v>
      </c>
      <c r="E695" s="462">
        <f t="shared" si="57"/>
        <v>0</v>
      </c>
      <c r="F695" s="311" t="s">
        <v>1168</v>
      </c>
      <c r="G695" s="8">
        <f t="shared" si="58"/>
        <v>6</v>
      </c>
      <c r="H695" s="628">
        <f>IF(ISNUMBER('STable 1.6'!G62),'STable 1.6'!G62,"")</f>
        <v>0</v>
      </c>
    </row>
    <row r="696" spans="1:8" x14ac:dyDescent="0.2">
      <c r="A696" s="359" t="str">
        <f t="shared" si="61"/>
        <v>0959_T1.6_.. Debt liabilities of direct investors to direct investment enterprises (Positon at end of period)</v>
      </c>
      <c r="B696" s="375" t="s">
        <v>3787</v>
      </c>
      <c r="C696" s="376" t="s">
        <v>2827</v>
      </c>
      <c r="D696" s="329" t="s">
        <v>4071</v>
      </c>
      <c r="E696" s="462">
        <f t="shared" si="57"/>
        <v>0</v>
      </c>
      <c r="F696" s="311" t="s">
        <v>1169</v>
      </c>
      <c r="G696" s="8">
        <f t="shared" si="58"/>
        <v>6</v>
      </c>
      <c r="H696" s="628">
        <f>IF(ISNUMBER('STable 1.6'!G63),'STable 1.6'!G63,"")</f>
        <v>0</v>
      </c>
    </row>
    <row r="697" spans="1:8" x14ac:dyDescent="0.2">
      <c r="A697" s="359" t="str">
        <f t="shared" si="61"/>
        <v>0960_T1.6_.. Debt liabilities between fellow enterprises (Positon at end of period)</v>
      </c>
      <c r="B697" s="375" t="s">
        <v>3788</v>
      </c>
      <c r="C697" s="376" t="s">
        <v>2827</v>
      </c>
      <c r="D697" s="329" t="s">
        <v>4072</v>
      </c>
      <c r="E697" s="462">
        <f t="shared" si="57"/>
        <v>0</v>
      </c>
      <c r="F697" s="311" t="s">
        <v>1170</v>
      </c>
      <c r="G697" s="8">
        <f t="shared" si="58"/>
        <v>6</v>
      </c>
      <c r="H697" s="628">
        <f>IF(ISNUMBER('STable 1.6'!G64),'STable 1.6'!G64,"")</f>
        <v>0</v>
      </c>
    </row>
    <row r="698" spans="1:8" x14ac:dyDescent="0.2">
      <c r="A698" s="386" t="str">
        <f>B698&amp;"_"&amp;C698&amp;"_"&amp;D698</f>
        <v>0961_T1.6_Gross External Debt (Positon at end of period)</v>
      </c>
      <c r="B698" s="387" t="s">
        <v>3789</v>
      </c>
      <c r="C698" s="282" t="s">
        <v>2827</v>
      </c>
      <c r="D698" s="388" t="s">
        <v>4073</v>
      </c>
      <c r="E698" s="462">
        <f t="shared" si="57"/>
        <v>0</v>
      </c>
      <c r="F698" s="403" t="s">
        <v>1171</v>
      </c>
      <c r="G698" s="8">
        <f t="shared" si="58"/>
        <v>6</v>
      </c>
      <c r="H698" s="628">
        <f>IF(ISNUMBER('STable 1.6'!G65),'STable 1.6'!G65,"")</f>
        <v>0</v>
      </c>
    </row>
    <row r="699" spans="1:8" x14ac:dyDescent="0.2">
      <c r="A699" s="361" t="str">
        <f>B699&amp;"_"&amp;C699&amp;"_"&amp;D699</f>
        <v>1121_T3.2_General Government (immediate) 2/</v>
      </c>
      <c r="B699" s="366" t="s">
        <v>2144</v>
      </c>
      <c r="C699" s="372" t="s">
        <v>17</v>
      </c>
      <c r="D699" s="301" t="s">
        <v>4435</v>
      </c>
      <c r="E699" s="462">
        <f t="shared" si="57"/>
        <v>0</v>
      </c>
      <c r="F699" s="311" t="s">
        <v>1341</v>
      </c>
      <c r="G699" s="8">
        <f t="shared" si="58"/>
        <v>6</v>
      </c>
      <c r="H699" s="628">
        <f>IF(ISNUMBER('STable 3.2'!B8),'STable 3.2'!B8,"")</f>
        <v>0</v>
      </c>
    </row>
    <row r="700" spans="1:8" x14ac:dyDescent="0.2">
      <c r="A700" s="361" t="str">
        <f>B700&amp;"_"&amp;C700&amp;"_"&amp;".. "&amp;D700</f>
        <v>1122_T3.2_.. Special drawing rights (allocations) * (immediate) 2/</v>
      </c>
      <c r="B700" s="366" t="s">
        <v>2145</v>
      </c>
      <c r="C700" s="372" t="s">
        <v>17</v>
      </c>
      <c r="D700" s="345" t="s">
        <v>4434</v>
      </c>
      <c r="E700" s="462">
        <f t="shared" si="57"/>
        <v>0</v>
      </c>
      <c r="F700" s="311" t="s">
        <v>1342</v>
      </c>
      <c r="G700" s="8">
        <f t="shared" si="58"/>
        <v>6</v>
      </c>
      <c r="H700" s="628">
        <f>IF(ISNUMBER('STable 3.2'!B9),'STable 3.2'!B9,"")</f>
        <v>0</v>
      </c>
    </row>
    <row r="701" spans="1:8" x14ac:dyDescent="0.2">
      <c r="A701" s="361" t="str">
        <f>B701&amp;"_"&amp;C701&amp;"_"&amp;".... "&amp;D701</f>
        <v>1123_T3.2_.... Principal (immediate) 2/</v>
      </c>
      <c r="B701" s="366" t="s">
        <v>2146</v>
      </c>
      <c r="C701" s="372" t="s">
        <v>17</v>
      </c>
      <c r="D701" s="346" t="s">
        <v>4436</v>
      </c>
      <c r="E701" s="462">
        <f t="shared" si="57"/>
        <v>0</v>
      </c>
      <c r="F701" s="311" t="s">
        <v>1343</v>
      </c>
      <c r="G701" s="8">
        <f t="shared" si="58"/>
        <v>6</v>
      </c>
      <c r="H701" s="628" t="str">
        <f>IF(ISNUMBER('STable 3.2'!B10),'STable 3.2'!B10,"")</f>
        <v/>
      </c>
    </row>
    <row r="702" spans="1:8" x14ac:dyDescent="0.2">
      <c r="A702" s="361" t="str">
        <f>B702&amp;"_"&amp;C702&amp;"_"&amp;".... "&amp;D702</f>
        <v>1124_T3.2_.... Interest (immediate) 2/</v>
      </c>
      <c r="B702" s="366" t="s">
        <v>2147</v>
      </c>
      <c r="C702" s="372" t="s">
        <v>17</v>
      </c>
      <c r="D702" s="346" t="s">
        <v>4437</v>
      </c>
      <c r="E702" s="462">
        <f t="shared" si="57"/>
        <v>0</v>
      </c>
      <c r="F702" s="311" t="s">
        <v>1344</v>
      </c>
      <c r="G702" s="8">
        <f t="shared" si="58"/>
        <v>6</v>
      </c>
      <c r="H702" s="628" t="str">
        <f>IF(ISNUMBER('STable 3.2'!B11),'STable 3.2'!B11,"")</f>
        <v/>
      </c>
    </row>
    <row r="703" spans="1:8" x14ac:dyDescent="0.2">
      <c r="A703" s="361" t="str">
        <f>B703&amp;"_"&amp;C703&amp;"_"&amp;".. "&amp;D703</f>
        <v>1125_T3.2_.. Currency and deposits (immediate) 2/</v>
      </c>
      <c r="B703" s="366" t="s">
        <v>2148</v>
      </c>
      <c r="C703" s="372" t="s">
        <v>17</v>
      </c>
      <c r="D703" s="345" t="s">
        <v>4438</v>
      </c>
      <c r="E703" s="462">
        <f t="shared" si="57"/>
        <v>0</v>
      </c>
      <c r="F703" s="311" t="s">
        <v>1345</v>
      </c>
      <c r="G703" s="8">
        <f t="shared" si="58"/>
        <v>6</v>
      </c>
      <c r="H703" s="628">
        <f>IF(ISNUMBER('STable 3.2'!B12),'STable 3.2'!B12,"")</f>
        <v>0</v>
      </c>
    </row>
    <row r="704" spans="1:8" x14ac:dyDescent="0.2">
      <c r="A704" s="361" t="str">
        <f>B704&amp;"_"&amp;C704&amp;"_"&amp;".... "&amp;D704</f>
        <v>1126_T3.2_.... Principal (immediate) 2/</v>
      </c>
      <c r="B704" s="366" t="s">
        <v>2149</v>
      </c>
      <c r="C704" s="372" t="s">
        <v>17</v>
      </c>
      <c r="D704" s="346" t="s">
        <v>4436</v>
      </c>
      <c r="E704" s="462">
        <f t="shared" si="57"/>
        <v>0</v>
      </c>
      <c r="F704" s="311" t="s">
        <v>1346</v>
      </c>
      <c r="G704" s="8">
        <f t="shared" si="58"/>
        <v>6</v>
      </c>
      <c r="H704" s="628" t="str">
        <f>IF(ISNUMBER('STable 3.2'!B13),'STable 3.2'!B13,"")</f>
        <v/>
      </c>
    </row>
    <row r="705" spans="1:8" x14ac:dyDescent="0.2">
      <c r="A705" s="361" t="str">
        <f>B705&amp;"_"&amp;C705&amp;"_"&amp;".... "&amp;D705</f>
        <v>1127_T3.2_.... Interest (immediate) 2/</v>
      </c>
      <c r="B705" s="366" t="s">
        <v>2150</v>
      </c>
      <c r="C705" s="372" t="s">
        <v>17</v>
      </c>
      <c r="D705" s="346" t="s">
        <v>4437</v>
      </c>
      <c r="E705" s="462">
        <f t="shared" si="57"/>
        <v>0</v>
      </c>
      <c r="F705" s="311" t="s">
        <v>1347</v>
      </c>
      <c r="G705" s="8">
        <f t="shared" si="58"/>
        <v>6</v>
      </c>
      <c r="H705" s="628" t="str">
        <f>IF(ISNUMBER('STable 3.2'!B14),'STable 3.2'!B14,"")</f>
        <v/>
      </c>
    </row>
    <row r="706" spans="1:8" x14ac:dyDescent="0.2">
      <c r="A706" s="361" t="str">
        <f>B706&amp;"_"&amp;C706&amp;"_"&amp;".. "&amp;D706</f>
        <v>1128_T3.2_.. Debt securities (immediate) 2/</v>
      </c>
      <c r="B706" s="366" t="s">
        <v>2151</v>
      </c>
      <c r="C706" s="372" t="s">
        <v>17</v>
      </c>
      <c r="D706" s="345" t="s">
        <v>4439</v>
      </c>
      <c r="E706" s="462">
        <f t="shared" si="57"/>
        <v>0</v>
      </c>
      <c r="F706" s="311" t="s">
        <v>1348</v>
      </c>
      <c r="G706" s="8">
        <f t="shared" si="58"/>
        <v>6</v>
      </c>
      <c r="H706" s="628">
        <f>IF(ISNUMBER('STable 3.2'!B15),'STable 3.2'!B15,"")</f>
        <v>0</v>
      </c>
    </row>
    <row r="707" spans="1:8" x14ac:dyDescent="0.2">
      <c r="A707" s="361" t="str">
        <f>B707&amp;"_"&amp;C707&amp;"_"&amp;".... "&amp;D707</f>
        <v>1129_T3.2_.... Principal (immediate) 2/</v>
      </c>
      <c r="B707" s="366" t="s">
        <v>2152</v>
      </c>
      <c r="C707" s="372" t="s">
        <v>17</v>
      </c>
      <c r="D707" s="346" t="s">
        <v>4436</v>
      </c>
      <c r="E707" s="462">
        <f t="shared" si="57"/>
        <v>0</v>
      </c>
      <c r="F707" s="311" t="s">
        <v>1349</v>
      </c>
      <c r="G707" s="8">
        <f t="shared" si="58"/>
        <v>6</v>
      </c>
      <c r="H707" s="628" t="str">
        <f>IF(ISNUMBER('STable 3.2'!B16),'STable 3.2'!B16,"")</f>
        <v/>
      </c>
    </row>
    <row r="708" spans="1:8" x14ac:dyDescent="0.2">
      <c r="A708" s="361" t="str">
        <f>B708&amp;"_"&amp;C708&amp;"_"&amp;".... "&amp;D708</f>
        <v>1130_T3.2_.... Interest (immediate) 2/</v>
      </c>
      <c r="B708" s="366" t="s">
        <v>2153</v>
      </c>
      <c r="C708" s="372" t="s">
        <v>17</v>
      </c>
      <c r="D708" s="346" t="s">
        <v>4437</v>
      </c>
      <c r="E708" s="462">
        <f t="shared" si="57"/>
        <v>0</v>
      </c>
      <c r="F708" s="311" t="s">
        <v>1350</v>
      </c>
      <c r="G708" s="8">
        <f t="shared" si="58"/>
        <v>6</v>
      </c>
      <c r="H708" s="628" t="str">
        <f>IF(ISNUMBER('STable 3.2'!B17),'STable 3.2'!B17,"")</f>
        <v/>
      </c>
    </row>
    <row r="709" spans="1:8" x14ac:dyDescent="0.2">
      <c r="A709" s="361" t="str">
        <f>B709&amp;"_"&amp;C709&amp;"_"&amp;".. "&amp;D709</f>
        <v>1131_T3.2_.. Loans (immediate) 2/</v>
      </c>
      <c r="B709" s="366" t="s">
        <v>2154</v>
      </c>
      <c r="C709" s="372" t="s">
        <v>17</v>
      </c>
      <c r="D709" s="345" t="s">
        <v>4440</v>
      </c>
      <c r="E709" s="462">
        <f t="shared" ref="E709:E772" si="62">E708</f>
        <v>0</v>
      </c>
      <c r="F709" s="311" t="s">
        <v>1351</v>
      </c>
      <c r="G709" s="8">
        <f t="shared" ref="G709:G772" si="63">G708</f>
        <v>6</v>
      </c>
      <c r="H709" s="628">
        <f>IF(ISNUMBER('STable 3.2'!B18),'STable 3.2'!B18,"")</f>
        <v>0</v>
      </c>
    </row>
    <row r="710" spans="1:8" x14ac:dyDescent="0.2">
      <c r="A710" s="361" t="str">
        <f>B710&amp;"_"&amp;C710&amp;"_"&amp;".... "&amp;D710</f>
        <v>1132_T3.2_.... Principal (immediate) 2/</v>
      </c>
      <c r="B710" s="366" t="s">
        <v>2155</v>
      </c>
      <c r="C710" s="372" t="s">
        <v>17</v>
      </c>
      <c r="D710" s="346" t="s">
        <v>4436</v>
      </c>
      <c r="E710" s="462">
        <f t="shared" si="62"/>
        <v>0</v>
      </c>
      <c r="F710" s="311" t="s">
        <v>1352</v>
      </c>
      <c r="G710" s="8">
        <f t="shared" si="63"/>
        <v>6</v>
      </c>
      <c r="H710" s="628" t="str">
        <f>IF(ISNUMBER('STable 3.2'!B19),'STable 3.2'!B19,"")</f>
        <v/>
      </c>
    </row>
    <row r="711" spans="1:8" x14ac:dyDescent="0.2">
      <c r="A711" s="361" t="str">
        <f>B711&amp;"_"&amp;C711&amp;"_"&amp;".... "&amp;D711</f>
        <v>1133_T3.2_.... Interest (immediate) 2/</v>
      </c>
      <c r="B711" s="366" t="s">
        <v>2156</v>
      </c>
      <c r="C711" s="372" t="s">
        <v>17</v>
      </c>
      <c r="D711" s="346" t="s">
        <v>4437</v>
      </c>
      <c r="E711" s="462">
        <f t="shared" si="62"/>
        <v>0</v>
      </c>
      <c r="F711" s="311" t="s">
        <v>1353</v>
      </c>
      <c r="G711" s="8">
        <f t="shared" si="63"/>
        <v>6</v>
      </c>
      <c r="H711" s="628" t="str">
        <f>IF(ISNUMBER('STable 3.2'!B20),'STable 3.2'!B20,"")</f>
        <v/>
      </c>
    </row>
    <row r="712" spans="1:8" x14ac:dyDescent="0.2">
      <c r="A712" s="361" t="str">
        <f>B712&amp;"_"&amp;C712&amp;"_"&amp;".. "&amp;D712</f>
        <v>1134_T3.2_.. Trade credit and advances (immediate) 2/</v>
      </c>
      <c r="B712" s="366" t="s">
        <v>2157</v>
      </c>
      <c r="C712" s="372" t="s">
        <v>17</v>
      </c>
      <c r="D712" s="345" t="s">
        <v>4441</v>
      </c>
      <c r="E712" s="462">
        <f t="shared" si="62"/>
        <v>0</v>
      </c>
      <c r="F712" s="311" t="s">
        <v>1354</v>
      </c>
      <c r="G712" s="8">
        <f t="shared" si="63"/>
        <v>6</v>
      </c>
      <c r="H712" s="628">
        <f>IF(ISNUMBER('STable 3.2'!B21),'STable 3.2'!B21,"")</f>
        <v>0</v>
      </c>
    </row>
    <row r="713" spans="1:8" x14ac:dyDescent="0.2">
      <c r="A713" s="361" t="str">
        <f>B713&amp;"_"&amp;C713&amp;"_"&amp;".... "&amp;D713</f>
        <v>1135_T3.2_.... Principal (immediate) 2/</v>
      </c>
      <c r="B713" s="366" t="s">
        <v>2158</v>
      </c>
      <c r="C713" s="372" t="s">
        <v>17</v>
      </c>
      <c r="D713" s="346" t="s">
        <v>4436</v>
      </c>
      <c r="E713" s="462">
        <f t="shared" si="62"/>
        <v>0</v>
      </c>
      <c r="F713" s="311" t="s">
        <v>1355</v>
      </c>
      <c r="G713" s="8">
        <f t="shared" si="63"/>
        <v>6</v>
      </c>
      <c r="H713" s="628" t="str">
        <f>IF(ISNUMBER('STable 3.2'!B22),'STable 3.2'!B22,"")</f>
        <v/>
      </c>
    </row>
    <row r="714" spans="1:8" x14ac:dyDescent="0.2">
      <c r="A714" s="361" t="str">
        <f>B714&amp;"_"&amp;C714&amp;"_"&amp;".... "&amp;D714</f>
        <v>1136_T3.2_.... Interest (immediate) 2/</v>
      </c>
      <c r="B714" s="366" t="s">
        <v>2159</v>
      </c>
      <c r="C714" s="372" t="s">
        <v>17</v>
      </c>
      <c r="D714" s="346" t="s">
        <v>4437</v>
      </c>
      <c r="E714" s="462">
        <f t="shared" si="62"/>
        <v>0</v>
      </c>
      <c r="F714" s="311" t="s">
        <v>1356</v>
      </c>
      <c r="G714" s="8">
        <f t="shared" si="63"/>
        <v>6</v>
      </c>
      <c r="H714" s="628" t="str">
        <f>IF(ISNUMBER('STable 3.2'!B23),'STable 3.2'!B23,"")</f>
        <v/>
      </c>
    </row>
    <row r="715" spans="1:8" x14ac:dyDescent="0.2">
      <c r="A715" s="361" t="str">
        <f>B715&amp;"_"&amp;C715&amp;"_"&amp;".. "&amp;D715</f>
        <v>1137_T3.2_.. Other debt liabilities 3/ 4/ (immediate) 2/</v>
      </c>
      <c r="B715" s="366" t="s">
        <v>2160</v>
      </c>
      <c r="C715" s="372" t="s">
        <v>17</v>
      </c>
      <c r="D715" s="345" t="s">
        <v>4442</v>
      </c>
      <c r="E715" s="462">
        <f t="shared" si="62"/>
        <v>0</v>
      </c>
      <c r="F715" s="311" t="s">
        <v>1357</v>
      </c>
      <c r="G715" s="8">
        <f t="shared" si="63"/>
        <v>6</v>
      </c>
      <c r="H715" s="628">
        <f>IF(ISNUMBER('STable 3.2'!B24),'STable 3.2'!B24,"")</f>
        <v>0</v>
      </c>
    </row>
    <row r="716" spans="1:8" x14ac:dyDescent="0.2">
      <c r="A716" s="361" t="str">
        <f>B716&amp;"_"&amp;C716&amp;"_"&amp;".... "&amp;D716</f>
        <v>1138_T3.2_.... Principal (immediate) 2/</v>
      </c>
      <c r="B716" s="366" t="s">
        <v>2161</v>
      </c>
      <c r="C716" s="372" t="s">
        <v>17</v>
      </c>
      <c r="D716" s="346" t="s">
        <v>4436</v>
      </c>
      <c r="E716" s="462">
        <f t="shared" si="62"/>
        <v>0</v>
      </c>
      <c r="F716" s="311" t="s">
        <v>1358</v>
      </c>
      <c r="G716" s="8">
        <f t="shared" si="63"/>
        <v>6</v>
      </c>
      <c r="H716" s="628" t="str">
        <f>IF(ISNUMBER('STable 3.2'!B25),'STable 3.2'!B25,"")</f>
        <v/>
      </c>
    </row>
    <row r="717" spans="1:8" x14ac:dyDescent="0.2">
      <c r="A717" s="361" t="str">
        <f>B717&amp;"_"&amp;C717&amp;"_"&amp;".... "&amp;D717</f>
        <v>1139_T3.2_.... Interest (immediate) 2/</v>
      </c>
      <c r="B717" s="366" t="s">
        <v>2162</v>
      </c>
      <c r="C717" s="372" t="s">
        <v>17</v>
      </c>
      <c r="D717" s="346" t="s">
        <v>4437</v>
      </c>
      <c r="E717" s="462">
        <f t="shared" si="62"/>
        <v>0</v>
      </c>
      <c r="F717" s="311" t="s">
        <v>1359</v>
      </c>
      <c r="G717" s="8">
        <f t="shared" si="63"/>
        <v>6</v>
      </c>
      <c r="H717" s="628" t="str">
        <f>IF(ISNUMBER('STable 3.2'!B26),'STable 3.2'!B26,"")</f>
        <v/>
      </c>
    </row>
    <row r="718" spans="1:8" x14ac:dyDescent="0.2">
      <c r="A718" s="361" t="str">
        <f>B718&amp;"_"&amp;C718&amp;"_"&amp;D718</f>
        <v>1140_T3.2_Central Bank (immediate) 2/</v>
      </c>
      <c r="B718" s="366" t="s">
        <v>2163</v>
      </c>
      <c r="C718" s="372" t="s">
        <v>17</v>
      </c>
      <c r="D718" s="301" t="s">
        <v>4443</v>
      </c>
      <c r="E718" s="462">
        <f t="shared" si="62"/>
        <v>0</v>
      </c>
      <c r="F718" s="311" t="s">
        <v>1360</v>
      </c>
      <c r="G718" s="8">
        <f t="shared" si="63"/>
        <v>6</v>
      </c>
      <c r="H718" s="628">
        <f>IF(ISNUMBER('STable 3.2'!B27),'STable 3.2'!B27,"")</f>
        <v>0</v>
      </c>
    </row>
    <row r="719" spans="1:8" x14ac:dyDescent="0.2">
      <c r="A719" s="361" t="str">
        <f>B719&amp;"_"&amp;C719&amp;"_"&amp;".. "&amp;D719</f>
        <v>1141_T3.2_.. Special drawing rights (allocations) * (immediate) 2/</v>
      </c>
      <c r="B719" s="366" t="s">
        <v>2164</v>
      </c>
      <c r="C719" s="372" t="s">
        <v>17</v>
      </c>
      <c r="D719" s="345" t="s">
        <v>4434</v>
      </c>
      <c r="E719" s="462">
        <f t="shared" si="62"/>
        <v>0</v>
      </c>
      <c r="F719" s="311" t="s">
        <v>1361</v>
      </c>
      <c r="G719" s="8">
        <f t="shared" si="63"/>
        <v>6</v>
      </c>
      <c r="H719" s="628">
        <f>IF(ISNUMBER('STable 3.2'!B28),'STable 3.2'!B28,"")</f>
        <v>0</v>
      </c>
    </row>
    <row r="720" spans="1:8" x14ac:dyDescent="0.2">
      <c r="A720" s="361" t="str">
        <f>B720&amp;"_"&amp;C720&amp;"_"&amp;".... "&amp;D720</f>
        <v>1142_T3.2_.... Principal (immediate) 2/</v>
      </c>
      <c r="B720" s="366" t="s">
        <v>2165</v>
      </c>
      <c r="C720" s="372" t="s">
        <v>17</v>
      </c>
      <c r="D720" s="346" t="s">
        <v>4436</v>
      </c>
      <c r="E720" s="462">
        <f t="shared" si="62"/>
        <v>0</v>
      </c>
      <c r="F720" s="311" t="s">
        <v>1362</v>
      </c>
      <c r="G720" s="8">
        <f t="shared" si="63"/>
        <v>6</v>
      </c>
      <c r="H720" s="628" t="str">
        <f>IF(ISNUMBER('STable 3.2'!B29),'STable 3.2'!B29,"")</f>
        <v/>
      </c>
    </row>
    <row r="721" spans="1:8" x14ac:dyDescent="0.2">
      <c r="A721" s="361" t="str">
        <f>B721&amp;"_"&amp;C721&amp;"_"&amp;".... "&amp;D721</f>
        <v>1143_T3.2_.... Interest (immediate) 2/</v>
      </c>
      <c r="B721" s="366" t="s">
        <v>2166</v>
      </c>
      <c r="C721" s="372" t="s">
        <v>17</v>
      </c>
      <c r="D721" s="346" t="s">
        <v>4437</v>
      </c>
      <c r="E721" s="462">
        <f t="shared" si="62"/>
        <v>0</v>
      </c>
      <c r="F721" s="311" t="s">
        <v>1363</v>
      </c>
      <c r="G721" s="8">
        <f t="shared" si="63"/>
        <v>6</v>
      </c>
      <c r="H721" s="628" t="str">
        <f>IF(ISNUMBER('STable 3.2'!B30),'STable 3.2'!B30,"")</f>
        <v/>
      </c>
    </row>
    <row r="722" spans="1:8" x14ac:dyDescent="0.2">
      <c r="A722" s="361" t="str">
        <f>B722&amp;"_"&amp;C722&amp;"_"&amp;".. "&amp;D722</f>
        <v>1144_T3.2_.. Currency and deposits (immediate) 2/</v>
      </c>
      <c r="B722" s="366" t="s">
        <v>2167</v>
      </c>
      <c r="C722" s="372" t="s">
        <v>17</v>
      </c>
      <c r="D722" s="345" t="s">
        <v>4438</v>
      </c>
      <c r="E722" s="462">
        <f t="shared" si="62"/>
        <v>0</v>
      </c>
      <c r="F722" s="311" t="s">
        <v>1364</v>
      </c>
      <c r="G722" s="8">
        <f t="shared" si="63"/>
        <v>6</v>
      </c>
      <c r="H722" s="628">
        <f>IF(ISNUMBER('STable 3.2'!B31),'STable 3.2'!B31,"")</f>
        <v>0</v>
      </c>
    </row>
    <row r="723" spans="1:8" x14ac:dyDescent="0.2">
      <c r="A723" s="361" t="str">
        <f>B723&amp;"_"&amp;C723&amp;"_"&amp;".... "&amp;D723</f>
        <v>1145_T3.2_.... Principal (immediate) 2/</v>
      </c>
      <c r="B723" s="366" t="s">
        <v>2168</v>
      </c>
      <c r="C723" s="372" t="s">
        <v>17</v>
      </c>
      <c r="D723" s="346" t="s">
        <v>4436</v>
      </c>
      <c r="E723" s="462">
        <f t="shared" si="62"/>
        <v>0</v>
      </c>
      <c r="F723" s="311" t="s">
        <v>1365</v>
      </c>
      <c r="G723" s="8">
        <f t="shared" si="63"/>
        <v>6</v>
      </c>
      <c r="H723" s="628" t="str">
        <f>IF(ISNUMBER('STable 3.2'!B32),'STable 3.2'!B32,"")</f>
        <v/>
      </c>
    </row>
    <row r="724" spans="1:8" x14ac:dyDescent="0.2">
      <c r="A724" s="361" t="str">
        <f>B724&amp;"_"&amp;C724&amp;"_"&amp;".... "&amp;D724</f>
        <v>1146_T3.2_.... Interest (immediate) 2/</v>
      </c>
      <c r="B724" s="366" t="s">
        <v>2169</v>
      </c>
      <c r="C724" s="372" t="s">
        <v>17</v>
      </c>
      <c r="D724" s="346" t="s">
        <v>4437</v>
      </c>
      <c r="E724" s="462">
        <f t="shared" si="62"/>
        <v>0</v>
      </c>
      <c r="F724" s="311" t="s">
        <v>1366</v>
      </c>
      <c r="G724" s="8">
        <f t="shared" si="63"/>
        <v>6</v>
      </c>
      <c r="H724" s="628" t="str">
        <f>IF(ISNUMBER('STable 3.2'!B33),'STable 3.2'!B33,"")</f>
        <v/>
      </c>
    </row>
    <row r="725" spans="1:8" x14ac:dyDescent="0.2">
      <c r="A725" s="361" t="str">
        <f>B725&amp;"_"&amp;C725&amp;"_"&amp;".. "&amp;D725</f>
        <v>1147_T3.2_.. Debt securities (immediate) 2/</v>
      </c>
      <c r="B725" s="366" t="s">
        <v>2170</v>
      </c>
      <c r="C725" s="372" t="s">
        <v>17</v>
      </c>
      <c r="D725" s="345" t="s">
        <v>4439</v>
      </c>
      <c r="E725" s="462">
        <f t="shared" si="62"/>
        <v>0</v>
      </c>
      <c r="F725" s="311" t="s">
        <v>1367</v>
      </c>
      <c r="G725" s="8">
        <f t="shared" si="63"/>
        <v>6</v>
      </c>
      <c r="H725" s="628">
        <f>IF(ISNUMBER('STable 3.2'!B34),'STable 3.2'!B34,"")</f>
        <v>0</v>
      </c>
    </row>
    <row r="726" spans="1:8" x14ac:dyDescent="0.2">
      <c r="A726" s="361" t="str">
        <f>B726&amp;"_"&amp;C726&amp;"_"&amp;".... "&amp;D726</f>
        <v>1148_T3.2_.... Principal (immediate) 2/</v>
      </c>
      <c r="B726" s="366" t="s">
        <v>2171</v>
      </c>
      <c r="C726" s="372" t="s">
        <v>17</v>
      </c>
      <c r="D726" s="346" t="s">
        <v>4436</v>
      </c>
      <c r="E726" s="462">
        <f t="shared" si="62"/>
        <v>0</v>
      </c>
      <c r="F726" s="311" t="s">
        <v>1368</v>
      </c>
      <c r="G726" s="8">
        <f t="shared" si="63"/>
        <v>6</v>
      </c>
      <c r="H726" s="628" t="str">
        <f>IF(ISNUMBER('STable 3.2'!B35),'STable 3.2'!B35,"")</f>
        <v/>
      </c>
    </row>
    <row r="727" spans="1:8" x14ac:dyDescent="0.2">
      <c r="A727" s="361" t="str">
        <f>B727&amp;"_"&amp;C727&amp;"_"&amp;".... "&amp;D727</f>
        <v>1149_T3.2_.... Interest (immediate) 2/</v>
      </c>
      <c r="B727" s="366" t="s">
        <v>2172</v>
      </c>
      <c r="C727" s="372" t="s">
        <v>17</v>
      </c>
      <c r="D727" s="346" t="s">
        <v>4437</v>
      </c>
      <c r="E727" s="462">
        <f t="shared" si="62"/>
        <v>0</v>
      </c>
      <c r="F727" s="311" t="s">
        <v>1369</v>
      </c>
      <c r="G727" s="8">
        <f t="shared" si="63"/>
        <v>6</v>
      </c>
      <c r="H727" s="628" t="str">
        <f>IF(ISNUMBER('STable 3.2'!B36),'STable 3.2'!B36,"")</f>
        <v/>
      </c>
    </row>
    <row r="728" spans="1:8" x14ac:dyDescent="0.2">
      <c r="A728" s="361" t="str">
        <f>B728&amp;"_"&amp;C728&amp;"_"&amp;".. "&amp;D728</f>
        <v>1150_T3.2_.. Loans (immediate) 2/</v>
      </c>
      <c r="B728" s="366" t="s">
        <v>2173</v>
      </c>
      <c r="C728" s="372" t="s">
        <v>17</v>
      </c>
      <c r="D728" s="345" t="s">
        <v>4440</v>
      </c>
      <c r="E728" s="462">
        <f t="shared" si="62"/>
        <v>0</v>
      </c>
      <c r="F728" s="311" t="s">
        <v>1370</v>
      </c>
      <c r="G728" s="8">
        <f t="shared" si="63"/>
        <v>6</v>
      </c>
      <c r="H728" s="628">
        <f>IF(ISNUMBER('STable 3.2'!B37),'STable 3.2'!B37,"")</f>
        <v>0</v>
      </c>
    </row>
    <row r="729" spans="1:8" x14ac:dyDescent="0.2">
      <c r="A729" s="361" t="str">
        <f>B729&amp;"_"&amp;C729&amp;"_"&amp;".... "&amp;D729</f>
        <v>1151_T3.2_.... Principal (immediate) 2/</v>
      </c>
      <c r="B729" s="366" t="s">
        <v>2174</v>
      </c>
      <c r="C729" s="372" t="s">
        <v>17</v>
      </c>
      <c r="D729" s="346" t="s">
        <v>4436</v>
      </c>
      <c r="E729" s="462">
        <f t="shared" si="62"/>
        <v>0</v>
      </c>
      <c r="F729" s="311" t="s">
        <v>1371</v>
      </c>
      <c r="G729" s="8">
        <f t="shared" si="63"/>
        <v>6</v>
      </c>
      <c r="H729" s="628" t="str">
        <f>IF(ISNUMBER('STable 3.2'!B38),'STable 3.2'!B38,"")</f>
        <v/>
      </c>
    </row>
    <row r="730" spans="1:8" x14ac:dyDescent="0.2">
      <c r="A730" s="361" t="str">
        <f>B730&amp;"_"&amp;C730&amp;"_"&amp;".... "&amp;D730</f>
        <v>1152_T3.2_.... Interest (immediate) 2/</v>
      </c>
      <c r="B730" s="366" t="s">
        <v>2175</v>
      </c>
      <c r="C730" s="372" t="s">
        <v>17</v>
      </c>
      <c r="D730" s="346" t="s">
        <v>4437</v>
      </c>
      <c r="E730" s="462">
        <f t="shared" si="62"/>
        <v>0</v>
      </c>
      <c r="F730" s="311" t="s">
        <v>1372</v>
      </c>
      <c r="G730" s="8">
        <f t="shared" si="63"/>
        <v>6</v>
      </c>
      <c r="H730" s="628" t="str">
        <f>IF(ISNUMBER('STable 3.2'!B39),'STable 3.2'!B39,"")</f>
        <v/>
      </c>
    </row>
    <row r="731" spans="1:8" x14ac:dyDescent="0.2">
      <c r="A731" s="361" t="str">
        <f>B731&amp;"_"&amp;C731&amp;"_"&amp;".. "&amp;D731</f>
        <v>1153_T3.2_.. Trade credit and advances (immediate) 2/</v>
      </c>
      <c r="B731" s="366" t="s">
        <v>2176</v>
      </c>
      <c r="C731" s="372" t="s">
        <v>17</v>
      </c>
      <c r="D731" s="345" t="s">
        <v>4441</v>
      </c>
      <c r="E731" s="462">
        <f t="shared" si="62"/>
        <v>0</v>
      </c>
      <c r="F731" s="311" t="s">
        <v>1373</v>
      </c>
      <c r="G731" s="8">
        <f t="shared" si="63"/>
        <v>6</v>
      </c>
      <c r="H731" s="628">
        <f>IF(ISNUMBER('STable 3.2'!B40),'STable 3.2'!B40,"")</f>
        <v>0</v>
      </c>
    </row>
    <row r="732" spans="1:8" x14ac:dyDescent="0.2">
      <c r="A732" s="361" t="str">
        <f>B732&amp;"_"&amp;C732&amp;"_"&amp;".... "&amp;D732</f>
        <v>1154_T3.2_.... Principal (immediate) 2/</v>
      </c>
      <c r="B732" s="366" t="s">
        <v>2177</v>
      </c>
      <c r="C732" s="372" t="s">
        <v>17</v>
      </c>
      <c r="D732" s="346" t="s">
        <v>4436</v>
      </c>
      <c r="E732" s="462">
        <f t="shared" si="62"/>
        <v>0</v>
      </c>
      <c r="F732" s="311" t="s">
        <v>1374</v>
      </c>
      <c r="G732" s="8">
        <f t="shared" si="63"/>
        <v>6</v>
      </c>
      <c r="H732" s="628" t="str">
        <f>IF(ISNUMBER('STable 3.2'!B41),'STable 3.2'!B41,"")</f>
        <v/>
      </c>
    </row>
    <row r="733" spans="1:8" x14ac:dyDescent="0.2">
      <c r="A733" s="361" t="str">
        <f>B733&amp;"_"&amp;C733&amp;"_"&amp;".... "&amp;D733</f>
        <v>1155_T3.2_.... Interest (immediate) 2/</v>
      </c>
      <c r="B733" s="366" t="s">
        <v>2178</v>
      </c>
      <c r="C733" s="372" t="s">
        <v>17</v>
      </c>
      <c r="D733" s="346" t="s">
        <v>4437</v>
      </c>
      <c r="E733" s="462">
        <f t="shared" si="62"/>
        <v>0</v>
      </c>
      <c r="F733" s="311" t="s">
        <v>1375</v>
      </c>
      <c r="G733" s="8">
        <f t="shared" si="63"/>
        <v>6</v>
      </c>
      <c r="H733" s="628" t="str">
        <f>IF(ISNUMBER('STable 3.2'!B42),'STable 3.2'!B42,"")</f>
        <v/>
      </c>
    </row>
    <row r="734" spans="1:8" x14ac:dyDescent="0.2">
      <c r="A734" s="361" t="str">
        <f>B734&amp;"_"&amp;C734&amp;"_"&amp;".. "&amp;D734</f>
        <v>1156_T3.2_.. Other debt liabilities 3/ 4/ (immediate) 2/</v>
      </c>
      <c r="B734" s="366" t="s">
        <v>2179</v>
      </c>
      <c r="C734" s="372" t="s">
        <v>17</v>
      </c>
      <c r="D734" s="345" t="s">
        <v>4442</v>
      </c>
      <c r="E734" s="462">
        <f t="shared" si="62"/>
        <v>0</v>
      </c>
      <c r="F734" s="311" t="s">
        <v>1376</v>
      </c>
      <c r="G734" s="8">
        <f t="shared" si="63"/>
        <v>6</v>
      </c>
      <c r="H734" s="628">
        <f>IF(ISNUMBER('STable 3.2'!B43),'STable 3.2'!B43,"")</f>
        <v>0</v>
      </c>
    </row>
    <row r="735" spans="1:8" x14ac:dyDescent="0.2">
      <c r="A735" s="361" t="str">
        <f>B735&amp;"_"&amp;C735&amp;"_"&amp;".... "&amp;D735</f>
        <v>1157_T3.2_.... Principal (immediate) v</v>
      </c>
      <c r="B735" s="366" t="s">
        <v>2180</v>
      </c>
      <c r="C735" s="372" t="s">
        <v>17</v>
      </c>
      <c r="D735" s="346" t="s">
        <v>4444</v>
      </c>
      <c r="E735" s="462">
        <f t="shared" si="62"/>
        <v>0</v>
      </c>
      <c r="F735" s="311" t="s">
        <v>1377</v>
      </c>
      <c r="G735" s="8">
        <f t="shared" si="63"/>
        <v>6</v>
      </c>
      <c r="H735" s="628" t="str">
        <f>IF(ISNUMBER('STable 3.2'!B44),'STable 3.2'!B44,"")</f>
        <v/>
      </c>
    </row>
    <row r="736" spans="1:8" x14ac:dyDescent="0.2">
      <c r="A736" s="361" t="str">
        <f>B736&amp;"_"&amp;C736&amp;"_"&amp;".... "&amp;D736</f>
        <v>1158_T3.2_.... Interest (immediate) 2/</v>
      </c>
      <c r="B736" s="366" t="s">
        <v>2181</v>
      </c>
      <c r="C736" s="372" t="s">
        <v>17</v>
      </c>
      <c r="D736" s="346" t="s">
        <v>4437</v>
      </c>
      <c r="E736" s="462">
        <f t="shared" si="62"/>
        <v>0</v>
      </c>
      <c r="F736" s="311" t="s">
        <v>1378</v>
      </c>
      <c r="G736" s="8">
        <f t="shared" si="63"/>
        <v>6</v>
      </c>
      <c r="H736" s="628" t="str">
        <f>IF(ISNUMBER('STable 3.2'!B45),'STable 3.2'!B45,"")</f>
        <v/>
      </c>
    </row>
    <row r="737" spans="1:8" x14ac:dyDescent="0.2">
      <c r="A737" s="361" t="str">
        <f>B737&amp;"_"&amp;C737&amp;"_"&amp;D737</f>
        <v>1159_T3.2_Deposit-Taking Corporations, except the Central Bank (immediate) 2/</v>
      </c>
      <c r="B737" s="366" t="s">
        <v>2182</v>
      </c>
      <c r="C737" s="372" t="s">
        <v>17</v>
      </c>
      <c r="D737" s="347" t="s">
        <v>4445</v>
      </c>
      <c r="E737" s="462">
        <f t="shared" si="62"/>
        <v>0</v>
      </c>
      <c r="F737" s="311" t="s">
        <v>1379</v>
      </c>
      <c r="G737" s="8">
        <f t="shared" si="63"/>
        <v>6</v>
      </c>
      <c r="H737" s="628">
        <f>IF(ISNUMBER('STable 3.2'!B46),'STable 3.2'!B46,"")</f>
        <v>0</v>
      </c>
    </row>
    <row r="738" spans="1:8" x14ac:dyDescent="0.2">
      <c r="A738" s="361" t="str">
        <f>B738&amp;"_"&amp;C738&amp;"_"&amp;".. "&amp;D738</f>
        <v>1160_T3.2_.. Currency and deposits (immediate) 2/</v>
      </c>
      <c r="B738" s="366" t="s">
        <v>2183</v>
      </c>
      <c r="C738" s="372" t="s">
        <v>17</v>
      </c>
      <c r="D738" s="345" t="s">
        <v>4438</v>
      </c>
      <c r="E738" s="462">
        <f t="shared" si="62"/>
        <v>0</v>
      </c>
      <c r="F738" s="311" t="s">
        <v>1380</v>
      </c>
      <c r="G738" s="8">
        <f t="shared" si="63"/>
        <v>6</v>
      </c>
      <c r="H738" s="628">
        <f>IF(ISNUMBER('STable 3.2'!B47),'STable 3.2'!B47,"")</f>
        <v>0</v>
      </c>
    </row>
    <row r="739" spans="1:8" x14ac:dyDescent="0.2">
      <c r="A739" s="361" t="str">
        <f>B739&amp;"_"&amp;C739&amp;"_"&amp;".... "&amp;D739</f>
        <v>1161_T3.2_.... Principal (immediate) 2/</v>
      </c>
      <c r="B739" s="366" t="s">
        <v>2184</v>
      </c>
      <c r="C739" s="372" t="s">
        <v>17</v>
      </c>
      <c r="D739" s="346" t="s">
        <v>4436</v>
      </c>
      <c r="E739" s="462">
        <f t="shared" si="62"/>
        <v>0</v>
      </c>
      <c r="F739" s="311" t="s">
        <v>1381</v>
      </c>
      <c r="G739" s="8">
        <f t="shared" si="63"/>
        <v>6</v>
      </c>
      <c r="H739" s="628" t="str">
        <f>IF(ISNUMBER('STable 3.2'!B48),'STable 3.2'!B48,"")</f>
        <v/>
      </c>
    </row>
    <row r="740" spans="1:8" x14ac:dyDescent="0.2">
      <c r="A740" s="361" t="str">
        <f>B740&amp;"_"&amp;C740&amp;"_"&amp;".... "&amp;D740</f>
        <v>1162_T3.2_.... Interest (immediate) 2/</v>
      </c>
      <c r="B740" s="366" t="s">
        <v>2185</v>
      </c>
      <c r="C740" s="372" t="s">
        <v>17</v>
      </c>
      <c r="D740" s="346" t="s">
        <v>4437</v>
      </c>
      <c r="E740" s="462">
        <f t="shared" si="62"/>
        <v>0</v>
      </c>
      <c r="F740" s="311" t="s">
        <v>1382</v>
      </c>
      <c r="G740" s="8">
        <f t="shared" si="63"/>
        <v>6</v>
      </c>
      <c r="H740" s="628" t="str">
        <f>IF(ISNUMBER('STable 3.2'!B49),'STable 3.2'!B49,"")</f>
        <v/>
      </c>
    </row>
    <row r="741" spans="1:8" x14ac:dyDescent="0.2">
      <c r="A741" s="361" t="str">
        <f>B741&amp;"_"&amp;C741&amp;"_"&amp;".. "&amp;D741</f>
        <v>1163_T3.2_.. Debt securities (immediate) 2/</v>
      </c>
      <c r="B741" s="366" t="s">
        <v>2186</v>
      </c>
      <c r="C741" s="372" t="s">
        <v>17</v>
      </c>
      <c r="D741" s="345" t="s">
        <v>4439</v>
      </c>
      <c r="E741" s="462">
        <f t="shared" si="62"/>
        <v>0</v>
      </c>
      <c r="F741" s="311" t="s">
        <v>1383</v>
      </c>
      <c r="G741" s="8">
        <f t="shared" si="63"/>
        <v>6</v>
      </c>
      <c r="H741" s="628">
        <f>IF(ISNUMBER('STable 3.2'!B50),'STable 3.2'!B50,"")</f>
        <v>0</v>
      </c>
    </row>
    <row r="742" spans="1:8" x14ac:dyDescent="0.2">
      <c r="A742" s="361" t="str">
        <f>B742&amp;"_"&amp;C742&amp;"_"&amp;".... "&amp;D742</f>
        <v>1164_T3.2_....  Principal (immediate) 2/</v>
      </c>
      <c r="B742" s="366" t="s">
        <v>2187</v>
      </c>
      <c r="C742" s="372" t="s">
        <v>17</v>
      </c>
      <c r="D742" s="346" t="s">
        <v>4446</v>
      </c>
      <c r="E742" s="462">
        <f t="shared" si="62"/>
        <v>0</v>
      </c>
      <c r="F742" s="311" t="s">
        <v>1384</v>
      </c>
      <c r="G742" s="8">
        <f t="shared" si="63"/>
        <v>6</v>
      </c>
      <c r="H742" s="628" t="str">
        <f>IF(ISNUMBER('STable 3.2'!B51),'STable 3.2'!B51,"")</f>
        <v/>
      </c>
    </row>
    <row r="743" spans="1:8" x14ac:dyDescent="0.2">
      <c r="A743" s="361" t="str">
        <f>B743&amp;"_"&amp;C743&amp;"_"&amp;".... "&amp;D743</f>
        <v>1165_T3.2_.... Interest (immediate) 2/</v>
      </c>
      <c r="B743" s="366" t="s">
        <v>2188</v>
      </c>
      <c r="C743" s="372" t="s">
        <v>17</v>
      </c>
      <c r="D743" s="346" t="s">
        <v>4437</v>
      </c>
      <c r="E743" s="462">
        <f t="shared" si="62"/>
        <v>0</v>
      </c>
      <c r="F743" s="311" t="s">
        <v>1385</v>
      </c>
      <c r="G743" s="8">
        <f t="shared" si="63"/>
        <v>6</v>
      </c>
      <c r="H743" s="628" t="str">
        <f>IF(ISNUMBER('STable 3.2'!B52),'STable 3.2'!B52,"")</f>
        <v/>
      </c>
    </row>
    <row r="744" spans="1:8" x14ac:dyDescent="0.2">
      <c r="A744" s="361" t="str">
        <f>B744&amp;"_"&amp;C744&amp;"_"&amp;".. "&amp;D744</f>
        <v>1166_T3.2_.. Loans (immediate) 2/</v>
      </c>
      <c r="B744" s="366" t="s">
        <v>2189</v>
      </c>
      <c r="C744" s="372" t="s">
        <v>17</v>
      </c>
      <c r="D744" s="345" t="s">
        <v>4440</v>
      </c>
      <c r="E744" s="462">
        <f t="shared" si="62"/>
        <v>0</v>
      </c>
      <c r="F744" s="311" t="s">
        <v>1386</v>
      </c>
      <c r="G744" s="8">
        <f t="shared" si="63"/>
        <v>6</v>
      </c>
      <c r="H744" s="628">
        <f>IF(ISNUMBER('STable 3.2'!B53),'STable 3.2'!B53,"")</f>
        <v>0</v>
      </c>
    </row>
    <row r="745" spans="1:8" x14ac:dyDescent="0.2">
      <c r="A745" s="361" t="str">
        <f>B745&amp;"_"&amp;C745&amp;"_"&amp;".... "&amp;D745</f>
        <v>1167_T3.2_.... Principal (immediate) 2/</v>
      </c>
      <c r="B745" s="366" t="s">
        <v>2190</v>
      </c>
      <c r="C745" s="372" t="s">
        <v>17</v>
      </c>
      <c r="D745" s="346" t="s">
        <v>4436</v>
      </c>
      <c r="E745" s="462">
        <f t="shared" si="62"/>
        <v>0</v>
      </c>
      <c r="F745" s="311" t="s">
        <v>1387</v>
      </c>
      <c r="G745" s="8">
        <f t="shared" si="63"/>
        <v>6</v>
      </c>
      <c r="H745" s="628" t="str">
        <f>IF(ISNUMBER('STable 3.2'!B54),'STable 3.2'!B54,"")</f>
        <v/>
      </c>
    </row>
    <row r="746" spans="1:8" x14ac:dyDescent="0.2">
      <c r="A746" s="361" t="str">
        <f>B746&amp;"_"&amp;C746&amp;"_"&amp;".... "&amp;D746</f>
        <v>1168_T3.2_.... Interest (immediate) 2/</v>
      </c>
      <c r="B746" s="366" t="s">
        <v>2191</v>
      </c>
      <c r="C746" s="372" t="s">
        <v>17</v>
      </c>
      <c r="D746" s="346" t="s">
        <v>4437</v>
      </c>
      <c r="E746" s="462">
        <f t="shared" si="62"/>
        <v>0</v>
      </c>
      <c r="F746" s="311" t="s">
        <v>1388</v>
      </c>
      <c r="G746" s="8">
        <f t="shared" si="63"/>
        <v>6</v>
      </c>
      <c r="H746" s="628" t="str">
        <f>IF(ISNUMBER('STable 3.2'!B55),'STable 3.2'!B55,"")</f>
        <v/>
      </c>
    </row>
    <row r="747" spans="1:8" x14ac:dyDescent="0.2">
      <c r="A747" s="361" t="str">
        <f>B747&amp;"_"&amp;C747&amp;"_"&amp;".. "&amp;D747</f>
        <v>1169_T3.2_.. Trade credit and advances (immediate) 2/</v>
      </c>
      <c r="B747" s="366" t="s">
        <v>2192</v>
      </c>
      <c r="C747" s="372" t="s">
        <v>17</v>
      </c>
      <c r="D747" s="345" t="s">
        <v>4441</v>
      </c>
      <c r="E747" s="462">
        <f t="shared" si="62"/>
        <v>0</v>
      </c>
      <c r="F747" s="311" t="s">
        <v>1389</v>
      </c>
      <c r="G747" s="8">
        <f t="shared" si="63"/>
        <v>6</v>
      </c>
      <c r="H747" s="628">
        <f>IF(ISNUMBER('STable 3.2'!B56),'STable 3.2'!B56,"")</f>
        <v>0</v>
      </c>
    </row>
    <row r="748" spans="1:8" x14ac:dyDescent="0.2">
      <c r="A748" s="361" t="str">
        <f>B748&amp;"_"&amp;C748&amp;"_"&amp;".... "&amp;D748</f>
        <v>1170_T3.2_.... Principal (immediate) 2/</v>
      </c>
      <c r="B748" s="366" t="s">
        <v>2193</v>
      </c>
      <c r="C748" s="372" t="s">
        <v>17</v>
      </c>
      <c r="D748" s="346" t="s">
        <v>4436</v>
      </c>
      <c r="E748" s="462">
        <f t="shared" si="62"/>
        <v>0</v>
      </c>
      <c r="F748" s="311" t="s">
        <v>1390</v>
      </c>
      <c r="G748" s="8">
        <f t="shared" si="63"/>
        <v>6</v>
      </c>
      <c r="H748" s="628" t="str">
        <f>IF(ISNUMBER('STable 3.2'!B57),'STable 3.2'!B57,"")</f>
        <v/>
      </c>
    </row>
    <row r="749" spans="1:8" x14ac:dyDescent="0.2">
      <c r="A749" s="361" t="str">
        <f>B749&amp;"_"&amp;C749&amp;"_"&amp;".... "&amp;D749</f>
        <v>1171_T3.2_.... Interest (immediate) 2/</v>
      </c>
      <c r="B749" s="366" t="s">
        <v>2194</v>
      </c>
      <c r="C749" s="372" t="s">
        <v>17</v>
      </c>
      <c r="D749" s="346" t="s">
        <v>4437</v>
      </c>
      <c r="E749" s="462">
        <f t="shared" si="62"/>
        <v>0</v>
      </c>
      <c r="F749" s="311" t="s">
        <v>1391</v>
      </c>
      <c r="G749" s="8">
        <f t="shared" si="63"/>
        <v>6</v>
      </c>
      <c r="H749" s="628" t="str">
        <f>IF(ISNUMBER('STable 3.2'!B58),'STable 3.2'!B58,"")</f>
        <v/>
      </c>
    </row>
    <row r="750" spans="1:8" x14ac:dyDescent="0.2">
      <c r="A750" s="361" t="str">
        <f>B750&amp;"_"&amp;C750&amp;"_"&amp;".. "&amp;D750</f>
        <v>1172_T3.2_.. Other debt liabilities 3/ 4/ (immediate) 2/</v>
      </c>
      <c r="B750" s="366" t="s">
        <v>2195</v>
      </c>
      <c r="C750" s="372" t="s">
        <v>17</v>
      </c>
      <c r="D750" s="345" t="s">
        <v>4442</v>
      </c>
      <c r="E750" s="462">
        <f t="shared" si="62"/>
        <v>0</v>
      </c>
      <c r="F750" s="311" t="s">
        <v>1392</v>
      </c>
      <c r="G750" s="8">
        <f t="shared" si="63"/>
        <v>6</v>
      </c>
      <c r="H750" s="628">
        <f>IF(ISNUMBER('STable 3.2'!B59),'STable 3.2'!B59,"")</f>
        <v>0</v>
      </c>
    </row>
    <row r="751" spans="1:8" x14ac:dyDescent="0.2">
      <c r="A751" s="361" t="str">
        <f>B751&amp;"_"&amp;C751&amp;"_"&amp;".... "&amp;D751</f>
        <v>1173_T3.2_.... Principal (immediate) 2/</v>
      </c>
      <c r="B751" s="366" t="s">
        <v>2196</v>
      </c>
      <c r="C751" s="372" t="s">
        <v>17</v>
      </c>
      <c r="D751" s="346" t="s">
        <v>4436</v>
      </c>
      <c r="E751" s="462">
        <f t="shared" si="62"/>
        <v>0</v>
      </c>
      <c r="F751" s="311" t="s">
        <v>1393</v>
      </c>
      <c r="G751" s="8">
        <f t="shared" si="63"/>
        <v>6</v>
      </c>
      <c r="H751" s="628" t="str">
        <f>IF(ISNUMBER('STable 3.2'!B60),'STable 3.2'!B60,"")</f>
        <v/>
      </c>
    </row>
    <row r="752" spans="1:8" x14ac:dyDescent="0.2">
      <c r="A752" s="361" t="str">
        <f>B752&amp;"_"&amp;C752&amp;"_"&amp;".... "&amp;D752</f>
        <v>1174_T3.2_.... Interest (immediate) 2/</v>
      </c>
      <c r="B752" s="366" t="s">
        <v>2197</v>
      </c>
      <c r="C752" s="372" t="s">
        <v>17</v>
      </c>
      <c r="D752" s="346" t="s">
        <v>4437</v>
      </c>
      <c r="E752" s="462">
        <f t="shared" si="62"/>
        <v>0</v>
      </c>
      <c r="F752" s="311" t="s">
        <v>1394</v>
      </c>
      <c r="G752" s="8">
        <f t="shared" si="63"/>
        <v>6</v>
      </c>
      <c r="H752" s="628" t="str">
        <f>IF(ISNUMBER('STable 3.2'!B61),'STable 3.2'!B61,"")</f>
        <v/>
      </c>
    </row>
    <row r="753" spans="1:8" x14ac:dyDescent="0.2">
      <c r="A753" s="361" t="str">
        <f>B753&amp;"_"&amp;C753&amp;"_"&amp;D753</f>
        <v>1175_T3.2_Other Sectors (immediate) 2/</v>
      </c>
      <c r="B753" s="366" t="s">
        <v>2198</v>
      </c>
      <c r="C753" s="372" t="s">
        <v>17</v>
      </c>
      <c r="D753" s="348" t="s">
        <v>4447</v>
      </c>
      <c r="E753" s="462">
        <f t="shared" si="62"/>
        <v>0</v>
      </c>
      <c r="F753" s="311" t="s">
        <v>1395</v>
      </c>
      <c r="G753" s="8">
        <f t="shared" si="63"/>
        <v>6</v>
      </c>
      <c r="H753" s="628">
        <f>IF(ISNUMBER('STable 3.2'!B62),'STable 3.2'!B62,"")</f>
        <v>0</v>
      </c>
    </row>
    <row r="754" spans="1:8" x14ac:dyDescent="0.2">
      <c r="A754" s="361" t="str">
        <f>B754&amp;"_"&amp;C754&amp;"_"&amp;".. "&amp;D754</f>
        <v>1176_T3.2_.. Currency and deposits (immediate) 2/</v>
      </c>
      <c r="B754" s="366" t="s">
        <v>2199</v>
      </c>
      <c r="C754" s="372" t="s">
        <v>17</v>
      </c>
      <c r="D754" s="345" t="s">
        <v>4438</v>
      </c>
      <c r="E754" s="462">
        <f t="shared" si="62"/>
        <v>0</v>
      </c>
      <c r="F754" s="311" t="s">
        <v>1396</v>
      </c>
      <c r="G754" s="8">
        <f t="shared" si="63"/>
        <v>6</v>
      </c>
      <c r="H754" s="628">
        <f>IF(ISNUMBER('STable 3.2'!B63),'STable 3.2'!B63,"")</f>
        <v>0</v>
      </c>
    </row>
    <row r="755" spans="1:8" x14ac:dyDescent="0.2">
      <c r="A755" s="361" t="str">
        <f>B755&amp;"_"&amp;C755&amp;"_"&amp;".... "&amp;D755</f>
        <v>1177_T3.2_.... Principal (immediate) 2/</v>
      </c>
      <c r="B755" s="366" t="s">
        <v>2200</v>
      </c>
      <c r="C755" s="372" t="s">
        <v>17</v>
      </c>
      <c r="D755" s="346" t="s">
        <v>4436</v>
      </c>
      <c r="E755" s="462">
        <f t="shared" si="62"/>
        <v>0</v>
      </c>
      <c r="F755" s="311" t="s">
        <v>1397</v>
      </c>
      <c r="G755" s="8">
        <f t="shared" si="63"/>
        <v>6</v>
      </c>
      <c r="H755" s="628" t="str">
        <f>IF(ISNUMBER('STable 3.2'!B64),'STable 3.2'!B64,"")</f>
        <v/>
      </c>
    </row>
    <row r="756" spans="1:8" x14ac:dyDescent="0.2">
      <c r="A756" s="361" t="str">
        <f>B756&amp;"_"&amp;C756&amp;"_"&amp;".... "&amp;D756</f>
        <v>1178_T3.2_.... Interest (immediate) 2/</v>
      </c>
      <c r="B756" s="366" t="s">
        <v>2201</v>
      </c>
      <c r="C756" s="372" t="s">
        <v>17</v>
      </c>
      <c r="D756" s="346" t="s">
        <v>4437</v>
      </c>
      <c r="E756" s="462">
        <f t="shared" si="62"/>
        <v>0</v>
      </c>
      <c r="F756" s="311" t="s">
        <v>1398</v>
      </c>
      <c r="G756" s="8">
        <f t="shared" si="63"/>
        <v>6</v>
      </c>
      <c r="H756" s="628" t="str">
        <f>IF(ISNUMBER('STable 3.2'!B65),'STable 3.2'!B65,"")</f>
        <v/>
      </c>
    </row>
    <row r="757" spans="1:8" x14ac:dyDescent="0.2">
      <c r="A757" s="361" t="str">
        <f>B757&amp;"_"&amp;C757&amp;"_"&amp;".. "&amp;D757</f>
        <v>1179_T3.2_.. Debt securities (immediate) 2/</v>
      </c>
      <c r="B757" s="366" t="s">
        <v>2202</v>
      </c>
      <c r="C757" s="372" t="s">
        <v>17</v>
      </c>
      <c r="D757" s="345" t="s">
        <v>4439</v>
      </c>
      <c r="E757" s="462">
        <f t="shared" si="62"/>
        <v>0</v>
      </c>
      <c r="F757" s="311" t="s">
        <v>1399</v>
      </c>
      <c r="G757" s="8">
        <f t="shared" si="63"/>
        <v>6</v>
      </c>
      <c r="H757" s="628">
        <f>IF(ISNUMBER('STable 3.2'!B66),'STable 3.2'!B66,"")</f>
        <v>0</v>
      </c>
    </row>
    <row r="758" spans="1:8" x14ac:dyDescent="0.2">
      <c r="A758" s="361" t="str">
        <f>B758&amp;"_"&amp;C758&amp;"_"&amp;".... "&amp;D758</f>
        <v>1180_T3.2_.... Principal (immediate) 2/</v>
      </c>
      <c r="B758" s="366" t="s">
        <v>2203</v>
      </c>
      <c r="C758" s="372" t="s">
        <v>17</v>
      </c>
      <c r="D758" s="346" t="s">
        <v>4436</v>
      </c>
      <c r="E758" s="462">
        <f t="shared" si="62"/>
        <v>0</v>
      </c>
      <c r="F758" s="311" t="s">
        <v>1400</v>
      </c>
      <c r="G758" s="8">
        <f t="shared" si="63"/>
        <v>6</v>
      </c>
      <c r="H758" s="628" t="str">
        <f>IF(ISNUMBER('STable 3.2'!B67),'STable 3.2'!B67,"")</f>
        <v/>
      </c>
    </row>
    <row r="759" spans="1:8" x14ac:dyDescent="0.2">
      <c r="A759" s="361" t="str">
        <f>B759&amp;"_"&amp;C759&amp;"_"&amp;".... "&amp;D759</f>
        <v>1181_T3.2_.... Interest (immediate) 2/</v>
      </c>
      <c r="B759" s="366" t="s">
        <v>2204</v>
      </c>
      <c r="C759" s="372" t="s">
        <v>17</v>
      </c>
      <c r="D759" s="346" t="s">
        <v>4437</v>
      </c>
      <c r="E759" s="462">
        <f t="shared" si="62"/>
        <v>0</v>
      </c>
      <c r="F759" s="311" t="s">
        <v>1401</v>
      </c>
      <c r="G759" s="8">
        <f t="shared" si="63"/>
        <v>6</v>
      </c>
      <c r="H759" s="628" t="str">
        <f>IF(ISNUMBER('STable 3.2'!B68),'STable 3.2'!B68,"")</f>
        <v/>
      </c>
    </row>
    <row r="760" spans="1:8" x14ac:dyDescent="0.2">
      <c r="A760" s="361" t="str">
        <f>B760&amp;"_"&amp;C760&amp;"_"&amp;".. "&amp;D760</f>
        <v>1182_T3.2_.. Loans (immediate) 2/</v>
      </c>
      <c r="B760" s="366" t="s">
        <v>2205</v>
      </c>
      <c r="C760" s="372" t="s">
        <v>17</v>
      </c>
      <c r="D760" s="345" t="s">
        <v>4440</v>
      </c>
      <c r="E760" s="462">
        <f t="shared" si="62"/>
        <v>0</v>
      </c>
      <c r="F760" s="311" t="s">
        <v>1402</v>
      </c>
      <c r="G760" s="8">
        <f t="shared" si="63"/>
        <v>6</v>
      </c>
      <c r="H760" s="628">
        <f>IF(ISNUMBER('STable 3.2'!B69),'STable 3.2'!B69,"")</f>
        <v>0</v>
      </c>
    </row>
    <row r="761" spans="1:8" x14ac:dyDescent="0.2">
      <c r="A761" s="361" t="str">
        <f>B761&amp;"_"&amp;C761&amp;"_"&amp;".... "&amp;D761</f>
        <v>1183_T3.2_.... Principal (immediate) 2/</v>
      </c>
      <c r="B761" s="366" t="s">
        <v>2206</v>
      </c>
      <c r="C761" s="372" t="s">
        <v>17</v>
      </c>
      <c r="D761" s="346" t="s">
        <v>4436</v>
      </c>
      <c r="E761" s="462">
        <f t="shared" si="62"/>
        <v>0</v>
      </c>
      <c r="F761" s="311" t="s">
        <v>1403</v>
      </c>
      <c r="G761" s="8">
        <f t="shared" si="63"/>
        <v>6</v>
      </c>
      <c r="H761" s="628" t="str">
        <f>IF(ISNUMBER('STable 3.2'!B70),'STable 3.2'!B70,"")</f>
        <v/>
      </c>
    </row>
    <row r="762" spans="1:8" x14ac:dyDescent="0.2">
      <c r="A762" s="361" t="str">
        <f>B762&amp;"_"&amp;C762&amp;"_"&amp;".... "&amp;D762</f>
        <v>1184_T3.2_.... Interest (immediate) 2/</v>
      </c>
      <c r="B762" s="366" t="s">
        <v>2207</v>
      </c>
      <c r="C762" s="372" t="s">
        <v>17</v>
      </c>
      <c r="D762" s="346" t="s">
        <v>4437</v>
      </c>
      <c r="E762" s="462">
        <f t="shared" si="62"/>
        <v>0</v>
      </c>
      <c r="F762" s="311" t="s">
        <v>1404</v>
      </c>
      <c r="G762" s="8">
        <f t="shared" si="63"/>
        <v>6</v>
      </c>
      <c r="H762" s="628" t="str">
        <f>IF(ISNUMBER('STable 3.2'!B71),'STable 3.2'!B71,"")</f>
        <v/>
      </c>
    </row>
    <row r="763" spans="1:8" x14ac:dyDescent="0.2">
      <c r="A763" s="361" t="str">
        <f>B763&amp;"_"&amp;C763&amp;"_"&amp;".. "&amp;D763</f>
        <v>1185_T3.2_.. Trade credit and advances (immediate) 2/</v>
      </c>
      <c r="B763" s="366" t="s">
        <v>2208</v>
      </c>
      <c r="C763" s="372" t="s">
        <v>17</v>
      </c>
      <c r="D763" s="345" t="s">
        <v>4441</v>
      </c>
      <c r="E763" s="462">
        <f t="shared" si="62"/>
        <v>0</v>
      </c>
      <c r="F763" s="311" t="s">
        <v>1405</v>
      </c>
      <c r="G763" s="8">
        <f t="shared" si="63"/>
        <v>6</v>
      </c>
      <c r="H763" s="628">
        <f>IF(ISNUMBER('STable 3.2'!B72),'STable 3.2'!B72,"")</f>
        <v>0</v>
      </c>
    </row>
    <row r="764" spans="1:8" x14ac:dyDescent="0.2">
      <c r="A764" s="361" t="str">
        <f>B764&amp;"_"&amp;C764&amp;"_"&amp;".... "&amp;D764</f>
        <v>1186_T3.2_.... Principal (immediate) 2/</v>
      </c>
      <c r="B764" s="366" t="s">
        <v>2209</v>
      </c>
      <c r="C764" s="372" t="s">
        <v>17</v>
      </c>
      <c r="D764" s="346" t="s">
        <v>4436</v>
      </c>
      <c r="E764" s="462">
        <f t="shared" si="62"/>
        <v>0</v>
      </c>
      <c r="F764" s="311" t="s">
        <v>1406</v>
      </c>
      <c r="G764" s="8">
        <f t="shared" si="63"/>
        <v>6</v>
      </c>
      <c r="H764" s="628" t="str">
        <f>IF(ISNUMBER('STable 3.2'!B73),'STable 3.2'!B73,"")</f>
        <v/>
      </c>
    </row>
    <row r="765" spans="1:8" x14ac:dyDescent="0.2">
      <c r="A765" s="361" t="str">
        <f>B765&amp;"_"&amp;C765&amp;"_"&amp;".... "&amp;D765</f>
        <v>1187_T3.2_.... Interest (immediate) 2/</v>
      </c>
      <c r="B765" s="366" t="s">
        <v>2210</v>
      </c>
      <c r="C765" s="372" t="s">
        <v>17</v>
      </c>
      <c r="D765" s="346" t="s">
        <v>4437</v>
      </c>
      <c r="E765" s="462">
        <f t="shared" si="62"/>
        <v>0</v>
      </c>
      <c r="F765" s="311" t="s">
        <v>1407</v>
      </c>
      <c r="G765" s="8">
        <f t="shared" si="63"/>
        <v>6</v>
      </c>
      <c r="H765" s="628" t="str">
        <f>IF(ISNUMBER('STable 3.2'!B74),'STable 3.2'!B74,"")</f>
        <v/>
      </c>
    </row>
    <row r="766" spans="1:8" x14ac:dyDescent="0.2">
      <c r="A766" s="361" t="str">
        <f>B766&amp;"_"&amp;C766&amp;"_"&amp;".. "&amp;D766</f>
        <v>1188_T3.2_.. Other debt liabilities 3/ 4/ (immediate) 2/</v>
      </c>
      <c r="B766" s="366" t="s">
        <v>2211</v>
      </c>
      <c r="C766" s="372" t="s">
        <v>17</v>
      </c>
      <c r="D766" s="345" t="s">
        <v>4442</v>
      </c>
      <c r="E766" s="462">
        <f t="shared" si="62"/>
        <v>0</v>
      </c>
      <c r="F766" s="311" t="s">
        <v>1408</v>
      </c>
      <c r="G766" s="8">
        <f t="shared" si="63"/>
        <v>6</v>
      </c>
      <c r="H766" s="628">
        <f>IF(ISNUMBER('STable 3.2'!B75),'STable 3.2'!B75,"")</f>
        <v>0</v>
      </c>
    </row>
    <row r="767" spans="1:8" x14ac:dyDescent="0.2">
      <c r="A767" s="361" t="str">
        <f>B767&amp;"_"&amp;C767&amp;"_"&amp;".... "&amp;D767</f>
        <v>1189_T3.2_.... Principal (immediate) 2/</v>
      </c>
      <c r="B767" s="366" t="s">
        <v>2212</v>
      </c>
      <c r="C767" s="372" t="s">
        <v>17</v>
      </c>
      <c r="D767" s="346" t="s">
        <v>4436</v>
      </c>
      <c r="E767" s="462">
        <f t="shared" si="62"/>
        <v>0</v>
      </c>
      <c r="F767" s="311" t="s">
        <v>1409</v>
      </c>
      <c r="G767" s="8">
        <f t="shared" si="63"/>
        <v>6</v>
      </c>
      <c r="H767" s="628" t="str">
        <f>IF(ISNUMBER('STable 3.2'!B76),'STable 3.2'!B76,"")</f>
        <v/>
      </c>
    </row>
    <row r="768" spans="1:8" x14ac:dyDescent="0.2">
      <c r="A768" s="361" t="str">
        <f>B768&amp;"_"&amp;C768&amp;"_"&amp;".... "&amp;D768</f>
        <v>1190_T3.2_.... Interest (immediate) 2/</v>
      </c>
      <c r="B768" s="366" t="s">
        <v>2213</v>
      </c>
      <c r="C768" s="372" t="s">
        <v>17</v>
      </c>
      <c r="D768" s="346" t="s">
        <v>4437</v>
      </c>
      <c r="E768" s="462">
        <f t="shared" si="62"/>
        <v>0</v>
      </c>
      <c r="F768" s="311" t="s">
        <v>1410</v>
      </c>
      <c r="G768" s="8">
        <f t="shared" si="63"/>
        <v>6</v>
      </c>
      <c r="H768" s="628" t="str">
        <f>IF(ISNUMBER('STable 3.2'!B77),'STable 3.2'!B77,"")</f>
        <v/>
      </c>
    </row>
    <row r="769" spans="1:8" x14ac:dyDescent="0.2">
      <c r="A769" s="361" t="str">
        <f>B769&amp;"_"&amp;C769&amp;"_"&amp;D769</f>
        <v>1191_T3.2_Direct Investment: Intercompany Lending 5/ (immediate) 2/</v>
      </c>
      <c r="B769" s="366" t="s">
        <v>2214</v>
      </c>
      <c r="C769" s="372" t="s">
        <v>17</v>
      </c>
      <c r="D769" s="297" t="s">
        <v>4448</v>
      </c>
      <c r="E769" s="462">
        <f t="shared" si="62"/>
        <v>0</v>
      </c>
      <c r="F769" s="311" t="s">
        <v>1411</v>
      </c>
      <c r="G769" s="8">
        <f t="shared" si="63"/>
        <v>6</v>
      </c>
      <c r="H769" s="628">
        <f>IF(ISNUMBER('STable 3.2'!B78),'STable 3.2'!B78,"")</f>
        <v>0</v>
      </c>
    </row>
    <row r="770" spans="1:8" x14ac:dyDescent="0.2">
      <c r="A770" s="361" t="str">
        <f>B770&amp;"_"&amp;C770&amp;"_"&amp;".. "&amp;D770</f>
        <v>1192_T3.2_.. Debt liabilities of direct investment enterprises to direct investors (immediate) 2/</v>
      </c>
      <c r="B770" s="366" t="s">
        <v>2215</v>
      </c>
      <c r="C770" s="372" t="s">
        <v>17</v>
      </c>
      <c r="D770" s="349" t="s">
        <v>4449</v>
      </c>
      <c r="E770" s="462">
        <f t="shared" si="62"/>
        <v>0</v>
      </c>
      <c r="F770" s="311" t="s">
        <v>1412</v>
      </c>
      <c r="G770" s="8">
        <f t="shared" si="63"/>
        <v>6</v>
      </c>
      <c r="H770" s="628">
        <f>IF(ISNUMBER('STable 3.2'!B79),'STable 3.2'!B79,"")</f>
        <v>0</v>
      </c>
    </row>
    <row r="771" spans="1:8" x14ac:dyDescent="0.2">
      <c r="A771" s="361" t="str">
        <f>B771&amp;"_"&amp;C771&amp;"_"&amp;".... "&amp;D771</f>
        <v>1193_T3.2_.... Principal (immediate) 2/</v>
      </c>
      <c r="B771" s="366" t="s">
        <v>2216</v>
      </c>
      <c r="C771" s="372" t="s">
        <v>17</v>
      </c>
      <c r="D771" s="350" t="s">
        <v>4436</v>
      </c>
      <c r="E771" s="462">
        <f t="shared" si="62"/>
        <v>0</v>
      </c>
      <c r="F771" s="311" t="s">
        <v>1413</v>
      </c>
      <c r="G771" s="8">
        <f t="shared" si="63"/>
        <v>6</v>
      </c>
      <c r="H771" s="628" t="str">
        <f>IF(ISNUMBER('STable 3.2'!B80),'STable 3.2'!B80,"")</f>
        <v/>
      </c>
    </row>
    <row r="772" spans="1:8" x14ac:dyDescent="0.2">
      <c r="A772" s="361" t="str">
        <f>B772&amp;"_"&amp;C772&amp;"_"&amp;".... "&amp;D772</f>
        <v>1194_T3.2_.... Interest (immediate) 2/</v>
      </c>
      <c r="B772" s="366" t="s">
        <v>2217</v>
      </c>
      <c r="C772" s="372" t="s">
        <v>17</v>
      </c>
      <c r="D772" s="350" t="s">
        <v>4437</v>
      </c>
      <c r="E772" s="462">
        <f t="shared" si="62"/>
        <v>0</v>
      </c>
      <c r="F772" s="311" t="s">
        <v>1414</v>
      </c>
      <c r="G772" s="8">
        <f t="shared" si="63"/>
        <v>6</v>
      </c>
      <c r="H772" s="628" t="str">
        <f>IF(ISNUMBER('STable 3.2'!B81),'STable 3.2'!B81,"")</f>
        <v/>
      </c>
    </row>
    <row r="773" spans="1:8" x14ac:dyDescent="0.2">
      <c r="A773" s="361" t="str">
        <f>B773&amp;"_"&amp;C773&amp;"_"&amp;".. "&amp;D773</f>
        <v>1195_T3.2_.. Debt liabilities of direct investors to direct investment enterprises (immediate) 2/</v>
      </c>
      <c r="B773" s="366" t="s">
        <v>2218</v>
      </c>
      <c r="C773" s="372" t="s">
        <v>17</v>
      </c>
      <c r="D773" s="349" t="s">
        <v>4450</v>
      </c>
      <c r="E773" s="462">
        <f t="shared" ref="E773:E836" si="64">E772</f>
        <v>0</v>
      </c>
      <c r="F773" s="311" t="s">
        <v>1415</v>
      </c>
      <c r="G773" s="8">
        <f t="shared" ref="G773:G836" si="65">G772</f>
        <v>6</v>
      </c>
      <c r="H773" s="628">
        <f>IF(ISNUMBER('STable 3.2'!B82),'STable 3.2'!B82,"")</f>
        <v>0</v>
      </c>
    </row>
    <row r="774" spans="1:8" x14ac:dyDescent="0.2">
      <c r="A774" s="361" t="str">
        <f>B774&amp;"_"&amp;C774&amp;"_"&amp;".... "&amp;D774</f>
        <v>1196_T3.2_.... Principal (immediate) 2/</v>
      </c>
      <c r="B774" s="366" t="s">
        <v>2219</v>
      </c>
      <c r="C774" s="372" t="s">
        <v>17</v>
      </c>
      <c r="D774" s="350" t="s">
        <v>4436</v>
      </c>
      <c r="E774" s="462">
        <f t="shared" si="64"/>
        <v>0</v>
      </c>
      <c r="F774" s="311" t="s">
        <v>1416</v>
      </c>
      <c r="G774" s="8">
        <f t="shared" si="65"/>
        <v>6</v>
      </c>
      <c r="H774" s="628" t="str">
        <f>IF(ISNUMBER('STable 3.2'!B83),'STable 3.2'!B83,"")</f>
        <v/>
      </c>
    </row>
    <row r="775" spans="1:8" x14ac:dyDescent="0.2">
      <c r="A775" s="361" t="str">
        <f>B775&amp;"_"&amp;C775&amp;"_"&amp;".... "&amp;D775</f>
        <v>1197_T3.2_.... Interest (immediate) 2/</v>
      </c>
      <c r="B775" s="366" t="s">
        <v>2220</v>
      </c>
      <c r="C775" s="372" t="s">
        <v>17</v>
      </c>
      <c r="D775" s="350" t="s">
        <v>4437</v>
      </c>
      <c r="E775" s="462">
        <f t="shared" si="64"/>
        <v>0</v>
      </c>
      <c r="F775" s="311" t="s">
        <v>1417</v>
      </c>
      <c r="G775" s="8">
        <f t="shared" si="65"/>
        <v>6</v>
      </c>
      <c r="H775" s="628" t="str">
        <f>IF(ISNUMBER('STable 3.2'!B84),'STable 3.2'!B84,"")</f>
        <v/>
      </c>
    </row>
    <row r="776" spans="1:8" x14ac:dyDescent="0.2">
      <c r="A776" s="361" t="str">
        <f>B776&amp;"_"&amp;C776&amp;"_"&amp;".. "&amp;D776</f>
        <v>1198_T3.2_.. Debt liabilities between fellow enterprises (immediate) 2/</v>
      </c>
      <c r="B776" s="366" t="s">
        <v>2221</v>
      </c>
      <c r="C776" s="372" t="s">
        <v>17</v>
      </c>
      <c r="D776" s="349" t="s">
        <v>4451</v>
      </c>
      <c r="E776" s="462">
        <f t="shared" si="64"/>
        <v>0</v>
      </c>
      <c r="F776" s="311" t="s">
        <v>1418</v>
      </c>
      <c r="G776" s="8">
        <f t="shared" si="65"/>
        <v>6</v>
      </c>
      <c r="H776" s="628">
        <f>IF(ISNUMBER('STable 3.2'!B85),'STable 3.2'!B85,"")</f>
        <v>0</v>
      </c>
    </row>
    <row r="777" spans="1:8" x14ac:dyDescent="0.2">
      <c r="A777" s="361" t="str">
        <f>B777&amp;"_"&amp;C777&amp;"_"&amp;".... "&amp;D777</f>
        <v>1199_T3.2_.... Principal (immediate) 2/</v>
      </c>
      <c r="B777" s="366" t="s">
        <v>2222</v>
      </c>
      <c r="C777" s="372" t="s">
        <v>17</v>
      </c>
      <c r="D777" s="350" t="s">
        <v>4436</v>
      </c>
      <c r="E777" s="462">
        <f t="shared" si="64"/>
        <v>0</v>
      </c>
      <c r="F777" s="311" t="s">
        <v>1419</v>
      </c>
      <c r="G777" s="8">
        <f t="shared" si="65"/>
        <v>6</v>
      </c>
      <c r="H777" s="628" t="str">
        <f>IF(ISNUMBER('STable 3.2'!B86),'STable 3.2'!B86,"")</f>
        <v/>
      </c>
    </row>
    <row r="778" spans="1:8" x14ac:dyDescent="0.2">
      <c r="A778" s="361" t="str">
        <f>B778&amp;"_"&amp;C778&amp;"_"&amp;".... "&amp;D778</f>
        <v>1200_T3.2_.... Interest (immediate) 2/</v>
      </c>
      <c r="B778" s="366" t="s">
        <v>2223</v>
      </c>
      <c r="C778" s="372" t="s">
        <v>17</v>
      </c>
      <c r="D778" s="350" t="s">
        <v>4437</v>
      </c>
      <c r="E778" s="462">
        <f t="shared" si="64"/>
        <v>0</v>
      </c>
      <c r="F778" s="311" t="s">
        <v>1420</v>
      </c>
      <c r="G778" s="8">
        <f t="shared" si="65"/>
        <v>6</v>
      </c>
      <c r="H778" s="628" t="str">
        <f>IF(ISNUMBER('STable 3.2'!B87),'STable 3.2'!B87,"")</f>
        <v/>
      </c>
    </row>
    <row r="779" spans="1:8" x14ac:dyDescent="0.2">
      <c r="A779" s="361" t="str">
        <f>B779&amp;"_"&amp;C779&amp;"_"&amp;D779</f>
        <v>1201_T3.2_Gross External Debt Payments (immediate) 2/</v>
      </c>
      <c r="B779" s="366" t="s">
        <v>2224</v>
      </c>
      <c r="C779" s="372" t="s">
        <v>17</v>
      </c>
      <c r="D779" s="351" t="s">
        <v>4452</v>
      </c>
      <c r="E779" s="462">
        <f t="shared" si="64"/>
        <v>0</v>
      </c>
      <c r="F779" s="311" t="s">
        <v>1421</v>
      </c>
      <c r="G779" s="8">
        <f t="shared" si="65"/>
        <v>6</v>
      </c>
      <c r="H779" s="628">
        <f>IF(ISNUMBER('STable 3.2'!B88),'STable 3.2'!B88,"")</f>
        <v>0</v>
      </c>
    </row>
    <row r="780" spans="1:8" x14ac:dyDescent="0.2">
      <c r="A780" s="361" t="str">
        <f>B780&amp;"_"&amp;C780&amp;"_"&amp;".... "&amp;D780</f>
        <v>1202_T3.2_.... Principal  (immediate) 2/</v>
      </c>
      <c r="B780" s="366" t="s">
        <v>2225</v>
      </c>
      <c r="C780" s="372" t="s">
        <v>17</v>
      </c>
      <c r="D780" s="352" t="s">
        <v>4453</v>
      </c>
      <c r="E780" s="462">
        <f t="shared" si="64"/>
        <v>0</v>
      </c>
      <c r="F780" s="311" t="s">
        <v>1422</v>
      </c>
      <c r="G780" s="8">
        <f t="shared" si="65"/>
        <v>6</v>
      </c>
      <c r="H780" s="628">
        <f>IF(ISNUMBER('STable 3.2'!B89),'STable 3.2'!B89,"")</f>
        <v>0</v>
      </c>
    </row>
    <row r="781" spans="1:8" x14ac:dyDescent="0.2">
      <c r="A781" s="361" t="str">
        <f>B781&amp;"_"&amp;C781&amp;"_"&amp;".... "&amp;D781</f>
        <v>1203_T3.2_.... Interest (immediate) 2/</v>
      </c>
      <c r="B781" s="366" t="s">
        <v>2226</v>
      </c>
      <c r="C781" s="372" t="s">
        <v>17</v>
      </c>
      <c r="D781" s="352" t="s">
        <v>4437</v>
      </c>
      <c r="E781" s="462">
        <f t="shared" si="64"/>
        <v>0</v>
      </c>
      <c r="F781" s="311" t="s">
        <v>1423</v>
      </c>
      <c r="G781" s="8">
        <f t="shared" si="65"/>
        <v>6</v>
      </c>
      <c r="H781" s="628">
        <f>IF(ISNUMBER('STable 3.2'!B90),'STable 3.2'!B90,"")</f>
        <v>0</v>
      </c>
    </row>
    <row r="782" spans="1:8" x14ac:dyDescent="0.2">
      <c r="A782" s="361" t="str">
        <f t="shared" ref="A782:A783" si="66">B782&amp;"_"&amp;C782&amp;"_"&amp;D782</f>
        <v>1204_T3.2_Interest receipts on SDR holdings (immediate) 2/</v>
      </c>
      <c r="B782" s="366" t="s">
        <v>2227</v>
      </c>
      <c r="C782" s="372" t="s">
        <v>17</v>
      </c>
      <c r="D782" s="353" t="s">
        <v>4454</v>
      </c>
      <c r="E782" s="462">
        <f t="shared" si="64"/>
        <v>0</v>
      </c>
      <c r="F782" s="311" t="s">
        <v>2005</v>
      </c>
      <c r="G782" s="8">
        <f t="shared" si="65"/>
        <v>6</v>
      </c>
      <c r="H782" s="628" t="str">
        <f>IF(ISNUMBER('STable 3.2'!B91),'STable 3.2'!B91,"")</f>
        <v/>
      </c>
    </row>
    <row r="783" spans="1:8" x14ac:dyDescent="0.2">
      <c r="A783" s="361" t="str">
        <f t="shared" si="66"/>
        <v>1205_T3.2_Interest payments on SDR allocations (immediate) 2/</v>
      </c>
      <c r="B783" s="366" t="s">
        <v>2228</v>
      </c>
      <c r="C783" s="372" t="s">
        <v>17</v>
      </c>
      <c r="D783" s="353" t="s">
        <v>4455</v>
      </c>
      <c r="E783" s="462">
        <f t="shared" si="64"/>
        <v>0</v>
      </c>
      <c r="F783" s="311" t="s">
        <v>2006</v>
      </c>
      <c r="G783" s="8">
        <f t="shared" si="65"/>
        <v>6</v>
      </c>
      <c r="H783" s="628" t="str">
        <f>IF(ISNUMBER('STable 3.2'!B92),'STable 3.2'!B92,"")</f>
        <v/>
      </c>
    </row>
    <row r="784" spans="1:8" x14ac:dyDescent="0.2">
      <c r="A784" s="361" t="str">
        <f>B784&amp;"_"&amp;C784&amp;"_"&amp;D784</f>
        <v>1206_T3.2_General Government (More than 0 to 3)</v>
      </c>
      <c r="B784" s="366" t="s">
        <v>2229</v>
      </c>
      <c r="C784" s="372" t="s">
        <v>17</v>
      </c>
      <c r="D784" s="344" t="s">
        <v>4074</v>
      </c>
      <c r="E784" s="462">
        <f t="shared" si="64"/>
        <v>0</v>
      </c>
      <c r="F784" s="311" t="s">
        <v>1424</v>
      </c>
      <c r="G784" s="8">
        <f t="shared" si="65"/>
        <v>6</v>
      </c>
      <c r="H784" s="628">
        <f>IF(ISNUMBER('STable 3.2'!C8),'STable 3.2'!C8,"")</f>
        <v>0</v>
      </c>
    </row>
    <row r="785" spans="1:8" x14ac:dyDescent="0.2">
      <c r="A785" s="361" t="str">
        <f>B785&amp;"_"&amp;C785&amp;"_"&amp;".. "&amp;D785</f>
        <v>1207_T3.2_.. Special drawing rights (allocations) * (More than 0 to 3)</v>
      </c>
      <c r="B785" s="366" t="s">
        <v>2230</v>
      </c>
      <c r="C785" s="372" t="s">
        <v>17</v>
      </c>
      <c r="D785" s="345" t="s">
        <v>4297</v>
      </c>
      <c r="E785" s="462">
        <f t="shared" si="64"/>
        <v>0</v>
      </c>
      <c r="F785" s="311" t="s">
        <v>1431</v>
      </c>
      <c r="G785" s="8">
        <f t="shared" si="65"/>
        <v>6</v>
      </c>
      <c r="H785" s="628">
        <f>IF(ISNUMBER('STable 3.2'!C9),'STable 3.2'!C9,"")</f>
        <v>0</v>
      </c>
    </row>
    <row r="786" spans="1:8" x14ac:dyDescent="0.2">
      <c r="A786" s="361" t="str">
        <f>B786&amp;"_"&amp;C786&amp;"_"&amp;".... "&amp;D786</f>
        <v>1208_T3.2_.... Principal (More than 0 to 3)</v>
      </c>
      <c r="B786" s="366" t="s">
        <v>2231</v>
      </c>
      <c r="C786" s="372" t="s">
        <v>17</v>
      </c>
      <c r="D786" s="346" t="s">
        <v>3829</v>
      </c>
      <c r="E786" s="462">
        <f t="shared" si="64"/>
        <v>0</v>
      </c>
      <c r="F786" s="311" t="s">
        <v>1438</v>
      </c>
      <c r="G786" s="8">
        <f t="shared" si="65"/>
        <v>6</v>
      </c>
      <c r="H786" s="628" t="str">
        <f>IF(ISNUMBER('STable 3.2'!C10),'STable 3.2'!C10,"")</f>
        <v/>
      </c>
    </row>
    <row r="787" spans="1:8" x14ac:dyDescent="0.2">
      <c r="A787" s="361" t="str">
        <f>B787&amp;"_"&amp;C787&amp;"_"&amp;".... "&amp;D787</f>
        <v>1209_T3.2_.... Interest (More than 0 to 3)</v>
      </c>
      <c r="B787" s="366" t="s">
        <v>2232</v>
      </c>
      <c r="C787" s="372" t="s">
        <v>17</v>
      </c>
      <c r="D787" s="346" t="s">
        <v>3830</v>
      </c>
      <c r="E787" s="462">
        <f t="shared" si="64"/>
        <v>0</v>
      </c>
      <c r="F787" s="311" t="s">
        <v>1445</v>
      </c>
      <c r="G787" s="8">
        <f t="shared" si="65"/>
        <v>6</v>
      </c>
      <c r="H787" s="628" t="str">
        <f>IF(ISNUMBER('STable 3.2'!C11),'STable 3.2'!C11,"")</f>
        <v/>
      </c>
    </row>
    <row r="788" spans="1:8" x14ac:dyDescent="0.2">
      <c r="A788" s="361" t="str">
        <f>B788&amp;"_"&amp;C788&amp;"_"&amp;".. "&amp;D788</f>
        <v>1210_T3.2_.. Currency and deposits (More than 0 to 3)</v>
      </c>
      <c r="B788" s="366" t="s">
        <v>2233</v>
      </c>
      <c r="C788" s="372" t="s">
        <v>17</v>
      </c>
      <c r="D788" s="345" t="s">
        <v>4075</v>
      </c>
      <c r="E788" s="462">
        <f t="shared" si="64"/>
        <v>0</v>
      </c>
      <c r="F788" s="311" t="s">
        <v>1452</v>
      </c>
      <c r="G788" s="8">
        <f t="shared" si="65"/>
        <v>6</v>
      </c>
      <c r="H788" s="628">
        <f>IF(ISNUMBER('STable 3.2'!C12),'STable 3.2'!C12,"")</f>
        <v>0</v>
      </c>
    </row>
    <row r="789" spans="1:8" x14ac:dyDescent="0.2">
      <c r="A789" s="361" t="str">
        <f>B789&amp;"_"&amp;C789&amp;"_"&amp;".... "&amp;D789</f>
        <v>1211_T3.2_.... Principal (More than 0 to 3)</v>
      </c>
      <c r="B789" s="366" t="s">
        <v>2234</v>
      </c>
      <c r="C789" s="372" t="s">
        <v>17</v>
      </c>
      <c r="D789" s="346" t="s">
        <v>3829</v>
      </c>
      <c r="E789" s="462">
        <f t="shared" si="64"/>
        <v>0</v>
      </c>
      <c r="F789" s="311" t="s">
        <v>1459</v>
      </c>
      <c r="G789" s="8">
        <f t="shared" si="65"/>
        <v>6</v>
      </c>
      <c r="H789" s="628" t="str">
        <f>IF(ISNUMBER('STable 3.2'!C13),'STable 3.2'!C13,"")</f>
        <v/>
      </c>
    </row>
    <row r="790" spans="1:8" x14ac:dyDescent="0.2">
      <c r="A790" s="361" t="str">
        <f>B790&amp;"_"&amp;C790&amp;"_"&amp;".... "&amp;D790</f>
        <v>1212_T3.2_.... Interest (More than 0 to 3)</v>
      </c>
      <c r="B790" s="366" t="s">
        <v>2235</v>
      </c>
      <c r="C790" s="372" t="s">
        <v>17</v>
      </c>
      <c r="D790" s="346" t="s">
        <v>3830</v>
      </c>
      <c r="E790" s="462">
        <f t="shared" si="64"/>
        <v>0</v>
      </c>
      <c r="F790" s="311" t="s">
        <v>1466</v>
      </c>
      <c r="G790" s="8">
        <f t="shared" si="65"/>
        <v>6</v>
      </c>
      <c r="H790" s="628" t="str">
        <f>IF(ISNUMBER('STable 3.2'!C14),'STable 3.2'!C14,"")</f>
        <v/>
      </c>
    </row>
    <row r="791" spans="1:8" x14ac:dyDescent="0.2">
      <c r="A791" s="361" t="str">
        <f>B791&amp;"_"&amp;C791&amp;"_"&amp;".. "&amp;D791</f>
        <v>1213_T3.2_.. Debt securities (More than 0 to 3)</v>
      </c>
      <c r="B791" s="366" t="s">
        <v>2236</v>
      </c>
      <c r="C791" s="372" t="s">
        <v>17</v>
      </c>
      <c r="D791" s="345" t="s">
        <v>4076</v>
      </c>
      <c r="E791" s="462">
        <f t="shared" si="64"/>
        <v>0</v>
      </c>
      <c r="F791" s="311" t="s">
        <v>1473</v>
      </c>
      <c r="G791" s="8">
        <f t="shared" si="65"/>
        <v>6</v>
      </c>
      <c r="H791" s="628">
        <f>IF(ISNUMBER('STable 3.2'!C15),'STable 3.2'!C15,"")</f>
        <v>0</v>
      </c>
    </row>
    <row r="792" spans="1:8" x14ac:dyDescent="0.2">
      <c r="A792" s="361" t="str">
        <f>B792&amp;"_"&amp;C792&amp;"_"&amp;".... "&amp;D792</f>
        <v>1214_T3.2_.... Principal (More than 0 to 3)</v>
      </c>
      <c r="B792" s="366" t="s">
        <v>2237</v>
      </c>
      <c r="C792" s="372" t="s">
        <v>17</v>
      </c>
      <c r="D792" s="346" t="s">
        <v>3829</v>
      </c>
      <c r="E792" s="462">
        <f t="shared" si="64"/>
        <v>0</v>
      </c>
      <c r="F792" s="311" t="s">
        <v>1480</v>
      </c>
      <c r="G792" s="8">
        <f t="shared" si="65"/>
        <v>6</v>
      </c>
      <c r="H792" s="628" t="str">
        <f>IF(ISNUMBER('STable 3.2'!C16),'STable 3.2'!C16,"")</f>
        <v/>
      </c>
    </row>
    <row r="793" spans="1:8" x14ac:dyDescent="0.2">
      <c r="A793" s="361" t="str">
        <f>B793&amp;"_"&amp;C793&amp;"_"&amp;".... "&amp;D793</f>
        <v>1215_T3.2_.... Interest (More than 0 to 3)</v>
      </c>
      <c r="B793" s="366" t="s">
        <v>2238</v>
      </c>
      <c r="C793" s="372" t="s">
        <v>17</v>
      </c>
      <c r="D793" s="346" t="s">
        <v>3830</v>
      </c>
      <c r="E793" s="462">
        <f t="shared" si="64"/>
        <v>0</v>
      </c>
      <c r="F793" s="311" t="s">
        <v>1487</v>
      </c>
      <c r="G793" s="8">
        <f t="shared" si="65"/>
        <v>6</v>
      </c>
      <c r="H793" s="628" t="str">
        <f>IF(ISNUMBER('STable 3.2'!C17),'STable 3.2'!C17,"")</f>
        <v/>
      </c>
    </row>
    <row r="794" spans="1:8" x14ac:dyDescent="0.2">
      <c r="A794" s="361" t="str">
        <f>B794&amp;"_"&amp;C794&amp;"_"&amp;".. "&amp;D794</f>
        <v>1216_T3.2_.. Loans (More than 0 to 3)</v>
      </c>
      <c r="B794" s="366" t="s">
        <v>2239</v>
      </c>
      <c r="C794" s="372" t="s">
        <v>17</v>
      </c>
      <c r="D794" s="345" t="s">
        <v>4077</v>
      </c>
      <c r="E794" s="462">
        <f t="shared" si="64"/>
        <v>0</v>
      </c>
      <c r="F794" s="311" t="s">
        <v>1494</v>
      </c>
      <c r="G794" s="8">
        <f t="shared" si="65"/>
        <v>6</v>
      </c>
      <c r="H794" s="628">
        <f>IF(ISNUMBER('STable 3.2'!C18),'STable 3.2'!C18,"")</f>
        <v>0</v>
      </c>
    </row>
    <row r="795" spans="1:8" x14ac:dyDescent="0.2">
      <c r="A795" s="361" t="str">
        <f>B795&amp;"_"&amp;C795&amp;"_"&amp;".... "&amp;D795</f>
        <v>1217_T3.2_.... Principal (More than 0 to 3)</v>
      </c>
      <c r="B795" s="366" t="s">
        <v>2240</v>
      </c>
      <c r="C795" s="372" t="s">
        <v>17</v>
      </c>
      <c r="D795" s="346" t="s">
        <v>3829</v>
      </c>
      <c r="E795" s="462">
        <f t="shared" si="64"/>
        <v>0</v>
      </c>
      <c r="F795" s="311" t="s">
        <v>1501</v>
      </c>
      <c r="G795" s="8">
        <f t="shared" si="65"/>
        <v>6</v>
      </c>
      <c r="H795" s="628" t="str">
        <f>IF(ISNUMBER('STable 3.2'!C19),'STable 3.2'!C19,"")</f>
        <v/>
      </c>
    </row>
    <row r="796" spans="1:8" x14ac:dyDescent="0.2">
      <c r="A796" s="361" t="str">
        <f>B796&amp;"_"&amp;C796&amp;"_"&amp;".... "&amp;D796</f>
        <v>1218_T3.2_.... Interest (More than 0 to 3)</v>
      </c>
      <c r="B796" s="366" t="s">
        <v>2241</v>
      </c>
      <c r="C796" s="372" t="s">
        <v>17</v>
      </c>
      <c r="D796" s="346" t="s">
        <v>3830</v>
      </c>
      <c r="E796" s="462">
        <f t="shared" si="64"/>
        <v>0</v>
      </c>
      <c r="F796" s="311" t="s">
        <v>1508</v>
      </c>
      <c r="G796" s="8">
        <f t="shared" si="65"/>
        <v>6</v>
      </c>
      <c r="H796" s="628" t="str">
        <f>IF(ISNUMBER('STable 3.2'!C20),'STable 3.2'!C20,"")</f>
        <v/>
      </c>
    </row>
    <row r="797" spans="1:8" x14ac:dyDescent="0.2">
      <c r="A797" s="361" t="str">
        <f>B797&amp;"_"&amp;C797&amp;"_"&amp;".. "&amp;D797</f>
        <v>1219_T3.2_.. Trade credit and advances (More than 0 to 3)</v>
      </c>
      <c r="B797" s="366" t="s">
        <v>2242</v>
      </c>
      <c r="C797" s="372" t="s">
        <v>17</v>
      </c>
      <c r="D797" s="345" t="s">
        <v>4078</v>
      </c>
      <c r="E797" s="462">
        <f t="shared" si="64"/>
        <v>0</v>
      </c>
      <c r="F797" s="311" t="s">
        <v>1515</v>
      </c>
      <c r="G797" s="8">
        <f t="shared" si="65"/>
        <v>6</v>
      </c>
      <c r="H797" s="628">
        <f>IF(ISNUMBER('STable 3.2'!C21),'STable 3.2'!C21,"")</f>
        <v>0</v>
      </c>
    </row>
    <row r="798" spans="1:8" x14ac:dyDescent="0.2">
      <c r="A798" s="361" t="str">
        <f>B798&amp;"_"&amp;C798&amp;"_"&amp;".... "&amp;D798</f>
        <v>1220_T3.2_.... Principal (More than 0 to 3)</v>
      </c>
      <c r="B798" s="366" t="s">
        <v>2243</v>
      </c>
      <c r="C798" s="372" t="s">
        <v>17</v>
      </c>
      <c r="D798" s="346" t="s">
        <v>3829</v>
      </c>
      <c r="E798" s="462">
        <f t="shared" si="64"/>
        <v>0</v>
      </c>
      <c r="F798" s="311" t="s">
        <v>1522</v>
      </c>
      <c r="G798" s="8">
        <f t="shared" si="65"/>
        <v>6</v>
      </c>
      <c r="H798" s="628" t="str">
        <f>IF(ISNUMBER('STable 3.2'!C22),'STable 3.2'!C22,"")</f>
        <v/>
      </c>
    </row>
    <row r="799" spans="1:8" x14ac:dyDescent="0.2">
      <c r="A799" s="361" t="str">
        <f>B799&amp;"_"&amp;C799&amp;"_"&amp;".... "&amp;D799</f>
        <v>1221_T3.2_.... Interest (More than 0 to 3)</v>
      </c>
      <c r="B799" s="366" t="s">
        <v>2244</v>
      </c>
      <c r="C799" s="372" t="s">
        <v>17</v>
      </c>
      <c r="D799" s="346" t="s">
        <v>3830</v>
      </c>
      <c r="E799" s="462">
        <f t="shared" si="64"/>
        <v>0</v>
      </c>
      <c r="F799" s="311" t="s">
        <v>1529</v>
      </c>
      <c r="G799" s="8">
        <f t="shared" si="65"/>
        <v>6</v>
      </c>
      <c r="H799" s="628" t="str">
        <f>IF(ISNUMBER('STable 3.2'!C23),'STable 3.2'!C23,"")</f>
        <v/>
      </c>
    </row>
    <row r="800" spans="1:8" x14ac:dyDescent="0.2">
      <c r="A800" s="361" t="str">
        <f>B800&amp;"_"&amp;C800&amp;"_"&amp;".. "&amp;D800</f>
        <v>1222_T3.2_.. Other debt liabilities 3/ 4/ (More than 0 to 3)</v>
      </c>
      <c r="B800" s="366" t="s">
        <v>2245</v>
      </c>
      <c r="C800" s="372" t="s">
        <v>17</v>
      </c>
      <c r="D800" s="345" t="s">
        <v>4079</v>
      </c>
      <c r="E800" s="462">
        <f t="shared" si="64"/>
        <v>0</v>
      </c>
      <c r="F800" s="311" t="s">
        <v>1536</v>
      </c>
      <c r="G800" s="8">
        <f t="shared" si="65"/>
        <v>6</v>
      </c>
      <c r="H800" s="628">
        <f>IF(ISNUMBER('STable 3.2'!C24),'STable 3.2'!C24,"")</f>
        <v>0</v>
      </c>
    </row>
    <row r="801" spans="1:8" x14ac:dyDescent="0.2">
      <c r="A801" s="361" t="str">
        <f>B801&amp;"_"&amp;C801&amp;"_"&amp;".... "&amp;D801</f>
        <v>1223_T3.2_.... Principal (More than 0 to 3)</v>
      </c>
      <c r="B801" s="366" t="s">
        <v>2246</v>
      </c>
      <c r="C801" s="372" t="s">
        <v>17</v>
      </c>
      <c r="D801" s="346" t="s">
        <v>3829</v>
      </c>
      <c r="E801" s="462">
        <f t="shared" si="64"/>
        <v>0</v>
      </c>
      <c r="F801" s="311" t="s">
        <v>1543</v>
      </c>
      <c r="G801" s="8">
        <f t="shared" si="65"/>
        <v>6</v>
      </c>
      <c r="H801" s="628" t="str">
        <f>IF(ISNUMBER('STable 3.2'!C25),'STable 3.2'!C25,"")</f>
        <v/>
      </c>
    </row>
    <row r="802" spans="1:8" x14ac:dyDescent="0.2">
      <c r="A802" s="361" t="str">
        <f>B802&amp;"_"&amp;C802&amp;"_"&amp;".... "&amp;D802</f>
        <v>1224_T3.2_.... Interest (More than 0 to 3)</v>
      </c>
      <c r="B802" s="366" t="s">
        <v>2247</v>
      </c>
      <c r="C802" s="372" t="s">
        <v>17</v>
      </c>
      <c r="D802" s="346" t="s">
        <v>3830</v>
      </c>
      <c r="E802" s="462">
        <f t="shared" si="64"/>
        <v>0</v>
      </c>
      <c r="F802" s="311" t="s">
        <v>1550</v>
      </c>
      <c r="G802" s="8">
        <f t="shared" si="65"/>
        <v>6</v>
      </c>
      <c r="H802" s="628" t="str">
        <f>IF(ISNUMBER('STable 3.2'!C26),'STable 3.2'!C26,"")</f>
        <v/>
      </c>
    </row>
    <row r="803" spans="1:8" x14ac:dyDescent="0.2">
      <c r="A803" s="361" t="str">
        <f>B803&amp;"_"&amp;C803&amp;"_"&amp;D803</f>
        <v>1225_T3.2_Central Bank (More than 0 to 3)</v>
      </c>
      <c r="B803" s="366" t="s">
        <v>2248</v>
      </c>
      <c r="C803" s="372" t="s">
        <v>17</v>
      </c>
      <c r="D803" s="301" t="s">
        <v>4080</v>
      </c>
      <c r="E803" s="462">
        <f t="shared" si="64"/>
        <v>0</v>
      </c>
      <c r="F803" s="311" t="s">
        <v>1557</v>
      </c>
      <c r="G803" s="8">
        <f t="shared" si="65"/>
        <v>6</v>
      </c>
      <c r="H803" s="628">
        <f>IF(ISNUMBER('STable 3.2'!C27),'STable 3.2'!C27,"")</f>
        <v>0</v>
      </c>
    </row>
    <row r="804" spans="1:8" x14ac:dyDescent="0.2">
      <c r="A804" s="361" t="str">
        <f>B804&amp;"_"&amp;C804&amp;"_"&amp;".. "&amp;D804</f>
        <v>1226_T3.2_.. Special drawing rights (allocations) * (More than 0 to 3)</v>
      </c>
      <c r="B804" s="366" t="s">
        <v>2249</v>
      </c>
      <c r="C804" s="372" t="s">
        <v>17</v>
      </c>
      <c r="D804" s="345" t="s">
        <v>4297</v>
      </c>
      <c r="E804" s="462">
        <f t="shared" si="64"/>
        <v>0</v>
      </c>
      <c r="F804" s="311" t="s">
        <v>1564</v>
      </c>
      <c r="G804" s="8">
        <f t="shared" si="65"/>
        <v>6</v>
      </c>
      <c r="H804" s="628">
        <f>IF(ISNUMBER('STable 3.2'!C28),'STable 3.2'!C28,"")</f>
        <v>0</v>
      </c>
    </row>
    <row r="805" spans="1:8" x14ac:dyDescent="0.2">
      <c r="A805" s="361" t="str">
        <f>B805&amp;"_"&amp;C805&amp;"_"&amp;".... "&amp;D805</f>
        <v>1227_T3.2_.... Principal (More than 0 to 3)</v>
      </c>
      <c r="B805" s="366" t="s">
        <v>2250</v>
      </c>
      <c r="C805" s="372" t="s">
        <v>17</v>
      </c>
      <c r="D805" s="346" t="s">
        <v>3829</v>
      </c>
      <c r="E805" s="462">
        <f t="shared" si="64"/>
        <v>0</v>
      </c>
      <c r="F805" s="311" t="s">
        <v>1571</v>
      </c>
      <c r="G805" s="8">
        <f t="shared" si="65"/>
        <v>6</v>
      </c>
      <c r="H805" s="628" t="str">
        <f>IF(ISNUMBER('STable 3.2'!C29),'STable 3.2'!C29,"")</f>
        <v/>
      </c>
    </row>
    <row r="806" spans="1:8" x14ac:dyDescent="0.2">
      <c r="A806" s="361" t="str">
        <f>B806&amp;"_"&amp;C806&amp;"_"&amp;".... "&amp;D806</f>
        <v>1228_T3.2_.... Interest (More than 0 to 3)</v>
      </c>
      <c r="B806" s="366" t="s">
        <v>2251</v>
      </c>
      <c r="C806" s="372" t="s">
        <v>17</v>
      </c>
      <c r="D806" s="346" t="s">
        <v>3830</v>
      </c>
      <c r="E806" s="462">
        <f t="shared" si="64"/>
        <v>0</v>
      </c>
      <c r="F806" s="311" t="s">
        <v>1578</v>
      </c>
      <c r="G806" s="8">
        <f t="shared" si="65"/>
        <v>6</v>
      </c>
      <c r="H806" s="628" t="str">
        <f>IF(ISNUMBER('STable 3.2'!C30),'STable 3.2'!C30,"")</f>
        <v/>
      </c>
    </row>
    <row r="807" spans="1:8" x14ac:dyDescent="0.2">
      <c r="A807" s="361" t="str">
        <f>B807&amp;"_"&amp;C807&amp;"_"&amp;".. "&amp;D807</f>
        <v>1229_T3.2_.. Currency and deposits (More than 0 to 3)</v>
      </c>
      <c r="B807" s="366" t="s">
        <v>2252</v>
      </c>
      <c r="C807" s="372" t="s">
        <v>17</v>
      </c>
      <c r="D807" s="345" t="s">
        <v>4075</v>
      </c>
      <c r="E807" s="462">
        <f t="shared" si="64"/>
        <v>0</v>
      </c>
      <c r="F807" s="311" t="s">
        <v>1585</v>
      </c>
      <c r="G807" s="8">
        <f t="shared" si="65"/>
        <v>6</v>
      </c>
      <c r="H807" s="628">
        <f>IF(ISNUMBER('STable 3.2'!C31),'STable 3.2'!C31,"")</f>
        <v>0</v>
      </c>
    </row>
    <row r="808" spans="1:8" x14ac:dyDescent="0.2">
      <c r="A808" s="361" t="str">
        <f>B808&amp;"_"&amp;C808&amp;"_"&amp;".... "&amp;D808</f>
        <v>1230_T3.2_.... Principal (More than 0 to 3)</v>
      </c>
      <c r="B808" s="366" t="s">
        <v>2253</v>
      </c>
      <c r="C808" s="372" t="s">
        <v>17</v>
      </c>
      <c r="D808" s="346" t="s">
        <v>3829</v>
      </c>
      <c r="E808" s="462">
        <f t="shared" si="64"/>
        <v>0</v>
      </c>
      <c r="F808" s="311" t="s">
        <v>1592</v>
      </c>
      <c r="G808" s="8">
        <f t="shared" si="65"/>
        <v>6</v>
      </c>
      <c r="H808" s="628" t="str">
        <f>IF(ISNUMBER('STable 3.2'!C32),'STable 3.2'!C32,"")</f>
        <v/>
      </c>
    </row>
    <row r="809" spans="1:8" x14ac:dyDescent="0.2">
      <c r="A809" s="361" t="str">
        <f>B809&amp;"_"&amp;C809&amp;"_"&amp;".... "&amp;D809</f>
        <v>1231_T3.2_.... Interest (More than 0 to 3)</v>
      </c>
      <c r="B809" s="366" t="s">
        <v>2254</v>
      </c>
      <c r="C809" s="372" t="s">
        <v>17</v>
      </c>
      <c r="D809" s="346" t="s">
        <v>3830</v>
      </c>
      <c r="E809" s="462">
        <f t="shared" si="64"/>
        <v>0</v>
      </c>
      <c r="F809" s="311" t="s">
        <v>1599</v>
      </c>
      <c r="G809" s="8">
        <f t="shared" si="65"/>
        <v>6</v>
      </c>
      <c r="H809" s="628" t="str">
        <f>IF(ISNUMBER('STable 3.2'!C33),'STable 3.2'!C33,"")</f>
        <v/>
      </c>
    </row>
    <row r="810" spans="1:8" x14ac:dyDescent="0.2">
      <c r="A810" s="361" t="str">
        <f>B810&amp;"_"&amp;C810&amp;"_"&amp;".. "&amp;D810</f>
        <v>1232_T3.2_.. Debt securities (More than 0 to 3)</v>
      </c>
      <c r="B810" s="366" t="s">
        <v>2255</v>
      </c>
      <c r="C810" s="372" t="s">
        <v>17</v>
      </c>
      <c r="D810" s="345" t="s">
        <v>4076</v>
      </c>
      <c r="E810" s="462">
        <f t="shared" si="64"/>
        <v>0</v>
      </c>
      <c r="F810" s="311" t="s">
        <v>1606</v>
      </c>
      <c r="G810" s="8">
        <f t="shared" si="65"/>
        <v>6</v>
      </c>
      <c r="H810" s="628">
        <f>IF(ISNUMBER('STable 3.2'!C34),'STable 3.2'!C34,"")</f>
        <v>0</v>
      </c>
    </row>
    <row r="811" spans="1:8" x14ac:dyDescent="0.2">
      <c r="A811" s="361" t="str">
        <f>B811&amp;"_"&amp;C811&amp;"_"&amp;".... "&amp;D811</f>
        <v>1233_T3.2_.... Principal (More than 0 to 3)</v>
      </c>
      <c r="B811" s="366" t="s">
        <v>2256</v>
      </c>
      <c r="C811" s="372" t="s">
        <v>17</v>
      </c>
      <c r="D811" s="346" t="s">
        <v>3829</v>
      </c>
      <c r="E811" s="462">
        <f t="shared" si="64"/>
        <v>0</v>
      </c>
      <c r="F811" s="311" t="s">
        <v>1613</v>
      </c>
      <c r="G811" s="8">
        <f t="shared" si="65"/>
        <v>6</v>
      </c>
      <c r="H811" s="628" t="str">
        <f>IF(ISNUMBER('STable 3.2'!C35),'STable 3.2'!C35,"")</f>
        <v/>
      </c>
    </row>
    <row r="812" spans="1:8" x14ac:dyDescent="0.2">
      <c r="A812" s="361" t="str">
        <f>B812&amp;"_"&amp;C812&amp;"_"&amp;".... "&amp;D812</f>
        <v>1234_T3.2_.... Interest (More than 0 to 3)</v>
      </c>
      <c r="B812" s="366" t="s">
        <v>2257</v>
      </c>
      <c r="C812" s="372" t="s">
        <v>17</v>
      </c>
      <c r="D812" s="346" t="s">
        <v>3830</v>
      </c>
      <c r="E812" s="462">
        <f t="shared" si="64"/>
        <v>0</v>
      </c>
      <c r="F812" s="311" t="s">
        <v>1620</v>
      </c>
      <c r="G812" s="8">
        <f t="shared" si="65"/>
        <v>6</v>
      </c>
      <c r="H812" s="628" t="str">
        <f>IF(ISNUMBER('STable 3.2'!C36),'STable 3.2'!C36,"")</f>
        <v/>
      </c>
    </row>
    <row r="813" spans="1:8" x14ac:dyDescent="0.2">
      <c r="A813" s="361" t="str">
        <f>B813&amp;"_"&amp;C813&amp;"_"&amp;".. "&amp;D813</f>
        <v>1235_T3.2_.. Loans (More than 0 to 3)</v>
      </c>
      <c r="B813" s="366" t="s">
        <v>2258</v>
      </c>
      <c r="C813" s="372" t="s">
        <v>17</v>
      </c>
      <c r="D813" s="345" t="s">
        <v>4077</v>
      </c>
      <c r="E813" s="462">
        <f t="shared" si="64"/>
        <v>0</v>
      </c>
      <c r="F813" s="311" t="s">
        <v>1627</v>
      </c>
      <c r="G813" s="8">
        <f t="shared" si="65"/>
        <v>6</v>
      </c>
      <c r="H813" s="628">
        <f>IF(ISNUMBER('STable 3.2'!C37),'STable 3.2'!C37,"")</f>
        <v>0</v>
      </c>
    </row>
    <row r="814" spans="1:8" x14ac:dyDescent="0.2">
      <c r="A814" s="361" t="str">
        <f>B814&amp;"_"&amp;C814&amp;"_"&amp;".... "&amp;D814</f>
        <v>1236_T3.2_.... Principal (More than 0 to 3)</v>
      </c>
      <c r="B814" s="366" t="s">
        <v>2259</v>
      </c>
      <c r="C814" s="372" t="s">
        <v>17</v>
      </c>
      <c r="D814" s="346" t="s">
        <v>3829</v>
      </c>
      <c r="E814" s="462">
        <f t="shared" si="64"/>
        <v>0</v>
      </c>
      <c r="F814" s="311" t="s">
        <v>1634</v>
      </c>
      <c r="G814" s="8">
        <f t="shared" si="65"/>
        <v>6</v>
      </c>
      <c r="H814" s="628" t="str">
        <f>IF(ISNUMBER('STable 3.2'!C38),'STable 3.2'!C38,"")</f>
        <v/>
      </c>
    </row>
    <row r="815" spans="1:8" x14ac:dyDescent="0.2">
      <c r="A815" s="361" t="str">
        <f>B815&amp;"_"&amp;C815&amp;"_"&amp;".... "&amp;D815</f>
        <v>1237_T3.2_.... Interest (More than 0 to 3)</v>
      </c>
      <c r="B815" s="366" t="s">
        <v>2260</v>
      </c>
      <c r="C815" s="372" t="s">
        <v>17</v>
      </c>
      <c r="D815" s="346" t="s">
        <v>3830</v>
      </c>
      <c r="E815" s="462">
        <f t="shared" si="64"/>
        <v>0</v>
      </c>
      <c r="F815" s="311" t="s">
        <v>1641</v>
      </c>
      <c r="G815" s="8">
        <f t="shared" si="65"/>
        <v>6</v>
      </c>
      <c r="H815" s="628" t="str">
        <f>IF(ISNUMBER('STable 3.2'!C39),'STable 3.2'!C39,"")</f>
        <v/>
      </c>
    </row>
    <row r="816" spans="1:8" x14ac:dyDescent="0.2">
      <c r="A816" s="361" t="str">
        <f>B816&amp;"_"&amp;C816&amp;"_"&amp;".. "&amp;D816</f>
        <v>1238_T3.2_.. Trade credit and advances (More than 0 to 3)</v>
      </c>
      <c r="B816" s="366" t="s">
        <v>2261</v>
      </c>
      <c r="C816" s="372" t="s">
        <v>17</v>
      </c>
      <c r="D816" s="345" t="s">
        <v>4078</v>
      </c>
      <c r="E816" s="462">
        <f t="shared" si="64"/>
        <v>0</v>
      </c>
      <c r="F816" s="311" t="s">
        <v>1648</v>
      </c>
      <c r="G816" s="8">
        <f t="shared" si="65"/>
        <v>6</v>
      </c>
      <c r="H816" s="628">
        <f>IF(ISNUMBER('STable 3.2'!C40),'STable 3.2'!C40,"")</f>
        <v>0</v>
      </c>
    </row>
    <row r="817" spans="1:8" x14ac:dyDescent="0.2">
      <c r="A817" s="361" t="str">
        <f>B817&amp;"_"&amp;C817&amp;"_"&amp;".... "&amp;D817</f>
        <v>1239_T3.2_.... Principal (More than 0 to 3)</v>
      </c>
      <c r="B817" s="366" t="s">
        <v>2262</v>
      </c>
      <c r="C817" s="372" t="s">
        <v>17</v>
      </c>
      <c r="D817" s="346" t="s">
        <v>3829</v>
      </c>
      <c r="E817" s="462">
        <f t="shared" si="64"/>
        <v>0</v>
      </c>
      <c r="F817" s="311" t="s">
        <v>1655</v>
      </c>
      <c r="G817" s="8">
        <f t="shared" si="65"/>
        <v>6</v>
      </c>
      <c r="H817" s="628" t="str">
        <f>IF(ISNUMBER('STable 3.2'!C41),'STable 3.2'!C41,"")</f>
        <v/>
      </c>
    </row>
    <row r="818" spans="1:8" x14ac:dyDescent="0.2">
      <c r="A818" s="361" t="str">
        <f>B818&amp;"_"&amp;C818&amp;"_"&amp;".... "&amp;D818</f>
        <v>1240_T3.2_.... Interest (More than 0 to 3)</v>
      </c>
      <c r="B818" s="366" t="s">
        <v>2263</v>
      </c>
      <c r="C818" s="372" t="s">
        <v>17</v>
      </c>
      <c r="D818" s="346" t="s">
        <v>3830</v>
      </c>
      <c r="E818" s="462">
        <f t="shared" si="64"/>
        <v>0</v>
      </c>
      <c r="F818" s="311" t="s">
        <v>1662</v>
      </c>
      <c r="G818" s="8">
        <f t="shared" si="65"/>
        <v>6</v>
      </c>
      <c r="H818" s="628" t="str">
        <f>IF(ISNUMBER('STable 3.2'!C42),'STable 3.2'!C42,"")</f>
        <v/>
      </c>
    </row>
    <row r="819" spans="1:8" x14ac:dyDescent="0.2">
      <c r="A819" s="361" t="str">
        <f>B819&amp;"_"&amp;C819&amp;"_"&amp;".. "&amp;D819</f>
        <v>1241_T3.2_.. Other debt liabilities 3/ 4/ (More than 0 to 3)</v>
      </c>
      <c r="B819" s="366" t="s">
        <v>2264</v>
      </c>
      <c r="C819" s="372" t="s">
        <v>17</v>
      </c>
      <c r="D819" s="345" t="s">
        <v>4079</v>
      </c>
      <c r="E819" s="462">
        <f t="shared" si="64"/>
        <v>0</v>
      </c>
      <c r="F819" s="311" t="s">
        <v>1669</v>
      </c>
      <c r="G819" s="8">
        <f t="shared" si="65"/>
        <v>6</v>
      </c>
      <c r="H819" s="628">
        <f>IF(ISNUMBER('STable 3.2'!C43),'STable 3.2'!C43,"")</f>
        <v>0</v>
      </c>
    </row>
    <row r="820" spans="1:8" x14ac:dyDescent="0.2">
      <c r="A820" s="361" t="str">
        <f>B820&amp;"_"&amp;C820&amp;"_"&amp;".... "&amp;D820</f>
        <v>1242_T3.2_.... Principal (More than 0 to 3)</v>
      </c>
      <c r="B820" s="366" t="s">
        <v>2265</v>
      </c>
      <c r="C820" s="372" t="s">
        <v>17</v>
      </c>
      <c r="D820" s="346" t="s">
        <v>3829</v>
      </c>
      <c r="E820" s="462">
        <f t="shared" si="64"/>
        <v>0</v>
      </c>
      <c r="F820" s="311" t="s">
        <v>1676</v>
      </c>
      <c r="G820" s="8">
        <f t="shared" si="65"/>
        <v>6</v>
      </c>
      <c r="H820" s="628" t="str">
        <f>IF(ISNUMBER('STable 3.2'!C44),'STable 3.2'!C44,"")</f>
        <v/>
      </c>
    </row>
    <row r="821" spans="1:8" x14ac:dyDescent="0.2">
      <c r="A821" s="361" t="str">
        <f>B821&amp;"_"&amp;C821&amp;"_"&amp;".... "&amp;D821</f>
        <v>1243_T3.2_.... Interest (More than 0 to 3)</v>
      </c>
      <c r="B821" s="366" t="s">
        <v>2266</v>
      </c>
      <c r="C821" s="372" t="s">
        <v>17</v>
      </c>
      <c r="D821" s="346" t="s">
        <v>3830</v>
      </c>
      <c r="E821" s="462">
        <f t="shared" si="64"/>
        <v>0</v>
      </c>
      <c r="F821" s="311" t="s">
        <v>1683</v>
      </c>
      <c r="G821" s="8">
        <f t="shared" si="65"/>
        <v>6</v>
      </c>
      <c r="H821" s="628" t="str">
        <f>IF(ISNUMBER('STable 3.2'!C45),'STable 3.2'!C45,"")</f>
        <v/>
      </c>
    </row>
    <row r="822" spans="1:8" x14ac:dyDescent="0.2">
      <c r="A822" s="361" t="str">
        <f>B822&amp;"_"&amp;C822&amp;"_"&amp;D822</f>
        <v>1244_T3.2_Deposit-Taking Corporations, except the Central Bank (More than 0 to 3)</v>
      </c>
      <c r="B822" s="366" t="s">
        <v>2267</v>
      </c>
      <c r="C822" s="372" t="s">
        <v>17</v>
      </c>
      <c r="D822" s="347" t="s">
        <v>3833</v>
      </c>
      <c r="E822" s="462">
        <f t="shared" si="64"/>
        <v>0</v>
      </c>
      <c r="F822" s="311" t="s">
        <v>1690</v>
      </c>
      <c r="G822" s="8">
        <f t="shared" si="65"/>
        <v>6</v>
      </c>
      <c r="H822" s="628">
        <f>IF(ISNUMBER('STable 3.2'!C46),'STable 3.2'!C46,"")</f>
        <v>0</v>
      </c>
    </row>
    <row r="823" spans="1:8" x14ac:dyDescent="0.2">
      <c r="A823" s="361" t="str">
        <f>B823&amp;"_"&amp;C823&amp;"_"&amp;".. "&amp;D823</f>
        <v>1245_T3.2_.. Currency and deposits (More than 0 to 3)</v>
      </c>
      <c r="B823" s="366" t="s">
        <v>2268</v>
      </c>
      <c r="C823" s="372" t="s">
        <v>17</v>
      </c>
      <c r="D823" s="345" t="s">
        <v>4075</v>
      </c>
      <c r="E823" s="462">
        <f t="shared" si="64"/>
        <v>0</v>
      </c>
      <c r="F823" s="311" t="s">
        <v>1697</v>
      </c>
      <c r="G823" s="8">
        <f t="shared" si="65"/>
        <v>6</v>
      </c>
      <c r="H823" s="628">
        <f>IF(ISNUMBER('STable 3.2'!C47),'STable 3.2'!C47,"")</f>
        <v>0</v>
      </c>
    </row>
    <row r="824" spans="1:8" x14ac:dyDescent="0.2">
      <c r="A824" s="361" t="str">
        <f>B824&amp;"_"&amp;C824&amp;"_"&amp;".... "&amp;D824</f>
        <v>1246_T3.2_.... Principal (More than 0 to 3)</v>
      </c>
      <c r="B824" s="366" t="s">
        <v>2269</v>
      </c>
      <c r="C824" s="372" t="s">
        <v>17</v>
      </c>
      <c r="D824" s="346" t="s">
        <v>3829</v>
      </c>
      <c r="E824" s="462">
        <f t="shared" si="64"/>
        <v>0</v>
      </c>
      <c r="F824" s="311" t="s">
        <v>1704</v>
      </c>
      <c r="G824" s="8">
        <f t="shared" si="65"/>
        <v>6</v>
      </c>
      <c r="H824" s="628" t="str">
        <f>IF(ISNUMBER('STable 3.2'!C48),'STable 3.2'!C48,"")</f>
        <v/>
      </c>
    </row>
    <row r="825" spans="1:8" x14ac:dyDescent="0.2">
      <c r="A825" s="361" t="str">
        <f>B825&amp;"_"&amp;C825&amp;"_"&amp;".... "&amp;D825</f>
        <v>1247_T3.2_.... Interest (More than 0 to 3)</v>
      </c>
      <c r="B825" s="366" t="s">
        <v>2270</v>
      </c>
      <c r="C825" s="372" t="s">
        <v>17</v>
      </c>
      <c r="D825" s="346" t="s">
        <v>3830</v>
      </c>
      <c r="E825" s="462">
        <f t="shared" si="64"/>
        <v>0</v>
      </c>
      <c r="F825" s="311" t="s">
        <v>1711</v>
      </c>
      <c r="G825" s="8">
        <f t="shared" si="65"/>
        <v>6</v>
      </c>
      <c r="H825" s="628" t="str">
        <f>IF(ISNUMBER('STable 3.2'!C49),'STable 3.2'!C49,"")</f>
        <v/>
      </c>
    </row>
    <row r="826" spans="1:8" x14ac:dyDescent="0.2">
      <c r="A826" s="361" t="str">
        <f>B826&amp;"_"&amp;C826&amp;"_"&amp;".. "&amp;D826</f>
        <v>1248_T3.2_.. Debt securities (More than 0 to 3)</v>
      </c>
      <c r="B826" s="366" t="s">
        <v>2271</v>
      </c>
      <c r="C826" s="372" t="s">
        <v>17</v>
      </c>
      <c r="D826" s="345" t="s">
        <v>4076</v>
      </c>
      <c r="E826" s="462">
        <f t="shared" si="64"/>
        <v>0</v>
      </c>
      <c r="F826" s="311" t="s">
        <v>1718</v>
      </c>
      <c r="G826" s="8">
        <f t="shared" si="65"/>
        <v>6</v>
      </c>
      <c r="H826" s="628">
        <f>IF(ISNUMBER('STable 3.2'!C50),'STable 3.2'!C50,"")</f>
        <v>0</v>
      </c>
    </row>
    <row r="827" spans="1:8" x14ac:dyDescent="0.2">
      <c r="A827" s="361" t="str">
        <f>B827&amp;"_"&amp;C827&amp;"_"&amp;".... "&amp;D827</f>
        <v>1249_T3.2_.... Principal (More than 0 to 3)</v>
      </c>
      <c r="B827" s="366" t="s">
        <v>2272</v>
      </c>
      <c r="C827" s="372" t="s">
        <v>17</v>
      </c>
      <c r="D827" s="346" t="s">
        <v>3829</v>
      </c>
      <c r="E827" s="462">
        <f t="shared" si="64"/>
        <v>0</v>
      </c>
      <c r="F827" s="311" t="s">
        <v>1725</v>
      </c>
      <c r="G827" s="8">
        <f t="shared" si="65"/>
        <v>6</v>
      </c>
      <c r="H827" s="628" t="str">
        <f>IF(ISNUMBER('STable 3.2'!C51),'STable 3.2'!C51,"")</f>
        <v/>
      </c>
    </row>
    <row r="828" spans="1:8" x14ac:dyDescent="0.2">
      <c r="A828" s="361" t="str">
        <f>B828&amp;"_"&amp;C828&amp;"_"&amp;".... "&amp;D828</f>
        <v>1250_T3.2_.... Interest (More than 0 to 3)</v>
      </c>
      <c r="B828" s="366" t="s">
        <v>2273</v>
      </c>
      <c r="C828" s="372" t="s">
        <v>17</v>
      </c>
      <c r="D828" s="346" t="s">
        <v>3830</v>
      </c>
      <c r="E828" s="462">
        <f t="shared" si="64"/>
        <v>0</v>
      </c>
      <c r="F828" s="311" t="s">
        <v>1732</v>
      </c>
      <c r="G828" s="8">
        <f t="shared" si="65"/>
        <v>6</v>
      </c>
      <c r="H828" s="628" t="str">
        <f>IF(ISNUMBER('STable 3.2'!C52),'STable 3.2'!C52,"")</f>
        <v/>
      </c>
    </row>
    <row r="829" spans="1:8" x14ac:dyDescent="0.2">
      <c r="A829" s="361" t="str">
        <f>B829&amp;"_"&amp;C829&amp;"_"&amp;".. "&amp;D829</f>
        <v>1251_T3.2_.. Loans (More than 0 to 3)</v>
      </c>
      <c r="B829" s="366" t="s">
        <v>2274</v>
      </c>
      <c r="C829" s="372" t="s">
        <v>17</v>
      </c>
      <c r="D829" s="345" t="s">
        <v>4077</v>
      </c>
      <c r="E829" s="462">
        <f t="shared" si="64"/>
        <v>0</v>
      </c>
      <c r="F829" s="311" t="s">
        <v>1739</v>
      </c>
      <c r="G829" s="8">
        <f t="shared" si="65"/>
        <v>6</v>
      </c>
      <c r="H829" s="628">
        <f>IF(ISNUMBER('STable 3.2'!C53),'STable 3.2'!C53,"")</f>
        <v>0</v>
      </c>
    </row>
    <row r="830" spans="1:8" x14ac:dyDescent="0.2">
      <c r="A830" s="361" t="str">
        <f>B830&amp;"_"&amp;C830&amp;"_"&amp;".... "&amp;D830</f>
        <v>1252_T3.2_.... Principal (More than 0 to 3)</v>
      </c>
      <c r="B830" s="366" t="s">
        <v>2275</v>
      </c>
      <c r="C830" s="372" t="s">
        <v>17</v>
      </c>
      <c r="D830" s="346" t="s">
        <v>3829</v>
      </c>
      <c r="E830" s="462">
        <f t="shared" si="64"/>
        <v>0</v>
      </c>
      <c r="F830" s="311" t="s">
        <v>1746</v>
      </c>
      <c r="G830" s="8">
        <f t="shared" si="65"/>
        <v>6</v>
      </c>
      <c r="H830" s="628" t="str">
        <f>IF(ISNUMBER('STable 3.2'!C54),'STable 3.2'!C54,"")</f>
        <v/>
      </c>
    </row>
    <row r="831" spans="1:8" x14ac:dyDescent="0.2">
      <c r="A831" s="361" t="str">
        <f>B831&amp;"_"&amp;C831&amp;"_"&amp;".... "&amp;D831</f>
        <v>1253_T3.2_.... Interest (More than 0 to 3)</v>
      </c>
      <c r="B831" s="366" t="s">
        <v>2276</v>
      </c>
      <c r="C831" s="372" t="s">
        <v>17</v>
      </c>
      <c r="D831" s="346" t="s">
        <v>3830</v>
      </c>
      <c r="E831" s="462">
        <f t="shared" si="64"/>
        <v>0</v>
      </c>
      <c r="F831" s="311" t="s">
        <v>1753</v>
      </c>
      <c r="G831" s="8">
        <f t="shared" si="65"/>
        <v>6</v>
      </c>
      <c r="H831" s="628" t="str">
        <f>IF(ISNUMBER('STable 3.2'!C55),'STable 3.2'!C55,"")</f>
        <v/>
      </c>
    </row>
    <row r="832" spans="1:8" x14ac:dyDescent="0.2">
      <c r="A832" s="361" t="str">
        <f>B832&amp;"_"&amp;C832&amp;"_"&amp;".. "&amp;D832</f>
        <v>1254_T3.2_.. Trade credit and advances (More than 0 to 3)</v>
      </c>
      <c r="B832" s="366" t="s">
        <v>2277</v>
      </c>
      <c r="C832" s="372" t="s">
        <v>17</v>
      </c>
      <c r="D832" s="345" t="s">
        <v>4078</v>
      </c>
      <c r="E832" s="462">
        <f t="shared" si="64"/>
        <v>0</v>
      </c>
      <c r="F832" s="311" t="s">
        <v>1760</v>
      </c>
      <c r="G832" s="8">
        <f t="shared" si="65"/>
        <v>6</v>
      </c>
      <c r="H832" s="628">
        <f>IF(ISNUMBER('STable 3.2'!C56),'STable 3.2'!C56,"")</f>
        <v>0</v>
      </c>
    </row>
    <row r="833" spans="1:8" x14ac:dyDescent="0.2">
      <c r="A833" s="361" t="str">
        <f>B833&amp;"_"&amp;C833&amp;"_"&amp;".... "&amp;D833</f>
        <v>1255_T3.2_.... Principal (More than 0 to 3)</v>
      </c>
      <c r="B833" s="366" t="s">
        <v>2278</v>
      </c>
      <c r="C833" s="372" t="s">
        <v>17</v>
      </c>
      <c r="D833" s="346" t="s">
        <v>3829</v>
      </c>
      <c r="E833" s="462">
        <f t="shared" si="64"/>
        <v>0</v>
      </c>
      <c r="F833" s="311" t="s">
        <v>1767</v>
      </c>
      <c r="G833" s="8">
        <f t="shared" si="65"/>
        <v>6</v>
      </c>
      <c r="H833" s="628" t="str">
        <f>IF(ISNUMBER('STable 3.2'!C57),'STable 3.2'!C57,"")</f>
        <v/>
      </c>
    </row>
    <row r="834" spans="1:8" x14ac:dyDescent="0.2">
      <c r="A834" s="361" t="str">
        <f>B834&amp;"_"&amp;C834&amp;"_"&amp;".... "&amp;D834</f>
        <v>1256_T3.2_.... Interest (More than 0 to 3)</v>
      </c>
      <c r="B834" s="366" t="s">
        <v>2279</v>
      </c>
      <c r="C834" s="372" t="s">
        <v>17</v>
      </c>
      <c r="D834" s="346" t="s">
        <v>3830</v>
      </c>
      <c r="E834" s="462">
        <f t="shared" si="64"/>
        <v>0</v>
      </c>
      <c r="F834" s="311" t="s">
        <v>1774</v>
      </c>
      <c r="G834" s="8">
        <f t="shared" si="65"/>
        <v>6</v>
      </c>
      <c r="H834" s="628" t="str">
        <f>IF(ISNUMBER('STable 3.2'!C58),'STable 3.2'!C58,"")</f>
        <v/>
      </c>
    </row>
    <row r="835" spans="1:8" x14ac:dyDescent="0.2">
      <c r="A835" s="361" t="str">
        <f>B835&amp;"_"&amp;C835&amp;"_"&amp;".. "&amp;D835</f>
        <v>1257_T3.2_.. Other debt liabilities 3/ 4/ (More than 0 to 3)</v>
      </c>
      <c r="B835" s="366" t="s">
        <v>2280</v>
      </c>
      <c r="C835" s="372" t="s">
        <v>17</v>
      </c>
      <c r="D835" s="345" t="s">
        <v>4079</v>
      </c>
      <c r="E835" s="462">
        <f t="shared" si="64"/>
        <v>0</v>
      </c>
      <c r="F835" s="311" t="s">
        <v>1781</v>
      </c>
      <c r="G835" s="8">
        <f t="shared" si="65"/>
        <v>6</v>
      </c>
      <c r="H835" s="628">
        <f>IF(ISNUMBER('STable 3.2'!C59),'STable 3.2'!C59,"")</f>
        <v>0</v>
      </c>
    </row>
    <row r="836" spans="1:8" x14ac:dyDescent="0.2">
      <c r="A836" s="361" t="str">
        <f>B836&amp;"_"&amp;C836&amp;"_"&amp;".... "&amp;D836</f>
        <v>1258_T3.2_.... Principal (More than 0 to 3)</v>
      </c>
      <c r="B836" s="366" t="s">
        <v>2281</v>
      </c>
      <c r="C836" s="372" t="s">
        <v>17</v>
      </c>
      <c r="D836" s="346" t="s">
        <v>3829</v>
      </c>
      <c r="E836" s="462">
        <f t="shared" si="64"/>
        <v>0</v>
      </c>
      <c r="F836" s="311" t="s">
        <v>1788</v>
      </c>
      <c r="G836" s="8">
        <f t="shared" si="65"/>
        <v>6</v>
      </c>
      <c r="H836" s="628" t="str">
        <f>IF(ISNUMBER('STable 3.2'!C60),'STable 3.2'!C60,"")</f>
        <v/>
      </c>
    </row>
    <row r="837" spans="1:8" x14ac:dyDescent="0.2">
      <c r="A837" s="361" t="str">
        <f>B837&amp;"_"&amp;C837&amp;"_"&amp;".... "&amp;D837</f>
        <v>1259_T3.2_.... Interest (More than 0 to 3)</v>
      </c>
      <c r="B837" s="366" t="s">
        <v>2282</v>
      </c>
      <c r="C837" s="372" t="s">
        <v>17</v>
      </c>
      <c r="D837" s="346" t="s">
        <v>3830</v>
      </c>
      <c r="E837" s="462">
        <f t="shared" ref="E837:E900" si="67">E836</f>
        <v>0</v>
      </c>
      <c r="F837" s="311" t="s">
        <v>1795</v>
      </c>
      <c r="G837" s="8">
        <f t="shared" ref="G837:G900" si="68">G836</f>
        <v>6</v>
      </c>
      <c r="H837" s="628" t="str">
        <f>IF(ISNUMBER('STable 3.2'!C61),'STable 3.2'!C61,"")</f>
        <v/>
      </c>
    </row>
    <row r="838" spans="1:8" x14ac:dyDescent="0.2">
      <c r="A838" s="361" t="str">
        <f>B838&amp;"_"&amp;C838&amp;"_"&amp;D838</f>
        <v>1260_T3.2_Other Sectors (More than 0 to 3)</v>
      </c>
      <c r="B838" s="366" t="s">
        <v>2283</v>
      </c>
      <c r="C838" s="372" t="s">
        <v>17</v>
      </c>
      <c r="D838" s="348" t="s">
        <v>3834</v>
      </c>
      <c r="E838" s="462">
        <f t="shared" si="67"/>
        <v>0</v>
      </c>
      <c r="F838" s="311" t="s">
        <v>1802</v>
      </c>
      <c r="G838" s="8">
        <f t="shared" si="68"/>
        <v>6</v>
      </c>
      <c r="H838" s="628">
        <f>IF(ISNUMBER('STable 3.2'!C62),'STable 3.2'!C62,"")</f>
        <v>0</v>
      </c>
    </row>
    <row r="839" spans="1:8" x14ac:dyDescent="0.2">
      <c r="A839" s="361" t="str">
        <f>B839&amp;"_"&amp;C839&amp;"_"&amp;".. "&amp;D839</f>
        <v>1261_T3.2_.. Currency and deposits (More than 0 to 3)</v>
      </c>
      <c r="B839" s="366" t="s">
        <v>2284</v>
      </c>
      <c r="C839" s="372" t="s">
        <v>17</v>
      </c>
      <c r="D839" s="345" t="s">
        <v>4075</v>
      </c>
      <c r="E839" s="462">
        <f t="shared" si="67"/>
        <v>0</v>
      </c>
      <c r="F839" s="311" t="s">
        <v>1809</v>
      </c>
      <c r="G839" s="8">
        <f t="shared" si="68"/>
        <v>6</v>
      </c>
      <c r="H839" s="628">
        <f>IF(ISNUMBER('STable 3.2'!C63),'STable 3.2'!C63,"")</f>
        <v>0</v>
      </c>
    </row>
    <row r="840" spans="1:8" x14ac:dyDescent="0.2">
      <c r="A840" s="361" t="str">
        <f>B840&amp;"_"&amp;C840&amp;"_"&amp;".... "&amp;D840</f>
        <v>1262_T3.2_.... Principal (More than 0 to 3)</v>
      </c>
      <c r="B840" s="366" t="s">
        <v>2285</v>
      </c>
      <c r="C840" s="372" t="s">
        <v>17</v>
      </c>
      <c r="D840" s="346" t="s">
        <v>3829</v>
      </c>
      <c r="E840" s="462">
        <f t="shared" si="67"/>
        <v>0</v>
      </c>
      <c r="F840" s="311" t="s">
        <v>1816</v>
      </c>
      <c r="G840" s="8">
        <f t="shared" si="68"/>
        <v>6</v>
      </c>
      <c r="H840" s="628" t="str">
        <f>IF(ISNUMBER('STable 3.2'!C64),'STable 3.2'!C64,"")</f>
        <v/>
      </c>
    </row>
    <row r="841" spans="1:8" x14ac:dyDescent="0.2">
      <c r="A841" s="361" t="str">
        <f>B841&amp;"_"&amp;C841&amp;"_"&amp;".... "&amp;D841</f>
        <v>1263_T3.2_.... Interest (More than 0 to 3)</v>
      </c>
      <c r="B841" s="366" t="s">
        <v>2286</v>
      </c>
      <c r="C841" s="372" t="s">
        <v>17</v>
      </c>
      <c r="D841" s="346" t="s">
        <v>3830</v>
      </c>
      <c r="E841" s="462">
        <f t="shared" si="67"/>
        <v>0</v>
      </c>
      <c r="F841" s="311" t="s">
        <v>1823</v>
      </c>
      <c r="G841" s="8">
        <f t="shared" si="68"/>
        <v>6</v>
      </c>
      <c r="H841" s="628" t="str">
        <f>IF(ISNUMBER('STable 3.2'!C65),'STable 3.2'!C65,"")</f>
        <v/>
      </c>
    </row>
    <row r="842" spans="1:8" x14ac:dyDescent="0.2">
      <c r="A842" s="361" t="str">
        <f>B842&amp;"_"&amp;C842&amp;"_"&amp;".. "&amp;D842</f>
        <v>1264_T3.2_.. Debt securities (More than 0 to 3)</v>
      </c>
      <c r="B842" s="366" t="s">
        <v>2287</v>
      </c>
      <c r="C842" s="372" t="s">
        <v>17</v>
      </c>
      <c r="D842" s="345" t="s">
        <v>4076</v>
      </c>
      <c r="E842" s="462">
        <f t="shared" si="67"/>
        <v>0</v>
      </c>
      <c r="F842" s="311" t="s">
        <v>1830</v>
      </c>
      <c r="G842" s="8">
        <f t="shared" si="68"/>
        <v>6</v>
      </c>
      <c r="H842" s="628">
        <f>IF(ISNUMBER('STable 3.2'!C66),'STable 3.2'!C66,"")</f>
        <v>0</v>
      </c>
    </row>
    <row r="843" spans="1:8" x14ac:dyDescent="0.2">
      <c r="A843" s="361" t="str">
        <f>B843&amp;"_"&amp;C843&amp;"_"&amp;".... "&amp;D843</f>
        <v>1265_T3.2_.... Principal (More than 0 to 3)</v>
      </c>
      <c r="B843" s="366" t="s">
        <v>2288</v>
      </c>
      <c r="C843" s="372" t="s">
        <v>17</v>
      </c>
      <c r="D843" s="346" t="s">
        <v>3829</v>
      </c>
      <c r="E843" s="462">
        <f t="shared" si="67"/>
        <v>0</v>
      </c>
      <c r="F843" s="311" t="s">
        <v>1837</v>
      </c>
      <c r="G843" s="8">
        <f t="shared" si="68"/>
        <v>6</v>
      </c>
      <c r="H843" s="628" t="str">
        <f>IF(ISNUMBER('STable 3.2'!C67),'STable 3.2'!C67,"")</f>
        <v/>
      </c>
    </row>
    <row r="844" spans="1:8" x14ac:dyDescent="0.2">
      <c r="A844" s="361" t="str">
        <f>B844&amp;"_"&amp;C844&amp;"_"&amp;".... "&amp;D844</f>
        <v>1266_T3.2_.... Interest (More than 0 to 3)</v>
      </c>
      <c r="B844" s="366" t="s">
        <v>2289</v>
      </c>
      <c r="C844" s="372" t="s">
        <v>17</v>
      </c>
      <c r="D844" s="346" t="s">
        <v>3830</v>
      </c>
      <c r="E844" s="462">
        <f t="shared" si="67"/>
        <v>0</v>
      </c>
      <c r="F844" s="311" t="s">
        <v>1844</v>
      </c>
      <c r="G844" s="8">
        <f t="shared" si="68"/>
        <v>6</v>
      </c>
      <c r="H844" s="628" t="str">
        <f>IF(ISNUMBER('STable 3.2'!C68),'STable 3.2'!C68,"")</f>
        <v/>
      </c>
    </row>
    <row r="845" spans="1:8" x14ac:dyDescent="0.2">
      <c r="A845" s="361" t="str">
        <f>B845&amp;"_"&amp;C845&amp;"_"&amp;".. "&amp;D845</f>
        <v>1267_T3.2_.. Loans (More than 0 to 3)</v>
      </c>
      <c r="B845" s="366" t="s">
        <v>2290</v>
      </c>
      <c r="C845" s="372" t="s">
        <v>17</v>
      </c>
      <c r="D845" s="345" t="s">
        <v>4077</v>
      </c>
      <c r="E845" s="462">
        <f t="shared" si="67"/>
        <v>0</v>
      </c>
      <c r="F845" s="311" t="s">
        <v>1851</v>
      </c>
      <c r="G845" s="8">
        <f t="shared" si="68"/>
        <v>6</v>
      </c>
      <c r="H845" s="628">
        <f>IF(ISNUMBER('STable 3.2'!C69),'STable 3.2'!C69,"")</f>
        <v>0</v>
      </c>
    </row>
    <row r="846" spans="1:8" x14ac:dyDescent="0.2">
      <c r="A846" s="361" t="str">
        <f>B846&amp;"_"&amp;C846&amp;"_"&amp;".... "&amp;D846</f>
        <v>1268_T3.2_.... Principal (More than 0 to 3)</v>
      </c>
      <c r="B846" s="366" t="s">
        <v>2291</v>
      </c>
      <c r="C846" s="372" t="s">
        <v>17</v>
      </c>
      <c r="D846" s="346" t="s">
        <v>3829</v>
      </c>
      <c r="E846" s="462">
        <f t="shared" si="67"/>
        <v>0</v>
      </c>
      <c r="F846" s="311" t="s">
        <v>1858</v>
      </c>
      <c r="G846" s="8">
        <f t="shared" si="68"/>
        <v>6</v>
      </c>
      <c r="H846" s="628" t="str">
        <f>IF(ISNUMBER('STable 3.2'!C70),'STable 3.2'!C70,"")</f>
        <v/>
      </c>
    </row>
    <row r="847" spans="1:8" x14ac:dyDescent="0.2">
      <c r="A847" s="361" t="str">
        <f>B847&amp;"_"&amp;C847&amp;"_"&amp;".... "&amp;D847</f>
        <v>1269_T3.2_.... Interest (More than 0 to 3)</v>
      </c>
      <c r="B847" s="366" t="s">
        <v>2292</v>
      </c>
      <c r="C847" s="372" t="s">
        <v>17</v>
      </c>
      <c r="D847" s="346" t="s">
        <v>3830</v>
      </c>
      <c r="E847" s="462">
        <f t="shared" si="67"/>
        <v>0</v>
      </c>
      <c r="F847" s="311" t="s">
        <v>1865</v>
      </c>
      <c r="G847" s="8">
        <f t="shared" si="68"/>
        <v>6</v>
      </c>
      <c r="H847" s="628" t="str">
        <f>IF(ISNUMBER('STable 3.2'!C71),'STable 3.2'!C71,"")</f>
        <v/>
      </c>
    </row>
    <row r="848" spans="1:8" x14ac:dyDescent="0.2">
      <c r="A848" s="361" t="str">
        <f>B848&amp;"_"&amp;C848&amp;"_"&amp;".. "&amp;D848</f>
        <v>1270_T3.2_.. Trade credit and advances (More than 0 to 3)</v>
      </c>
      <c r="B848" s="366" t="s">
        <v>2293</v>
      </c>
      <c r="C848" s="372" t="s">
        <v>17</v>
      </c>
      <c r="D848" s="345" t="s">
        <v>4078</v>
      </c>
      <c r="E848" s="462">
        <f t="shared" si="67"/>
        <v>0</v>
      </c>
      <c r="F848" s="311" t="s">
        <v>1872</v>
      </c>
      <c r="G848" s="8">
        <f t="shared" si="68"/>
        <v>6</v>
      </c>
      <c r="H848" s="628">
        <f>IF(ISNUMBER('STable 3.2'!C72),'STable 3.2'!C72,"")</f>
        <v>0</v>
      </c>
    </row>
    <row r="849" spans="1:8" x14ac:dyDescent="0.2">
      <c r="A849" s="361" t="str">
        <f>B849&amp;"_"&amp;C849&amp;"_"&amp;".... "&amp;D849</f>
        <v>1271_T3.2_.... Principal (More than 0 to 3)</v>
      </c>
      <c r="B849" s="366" t="s">
        <v>2294</v>
      </c>
      <c r="C849" s="372" t="s">
        <v>17</v>
      </c>
      <c r="D849" s="346" t="s">
        <v>3829</v>
      </c>
      <c r="E849" s="462">
        <f t="shared" si="67"/>
        <v>0</v>
      </c>
      <c r="F849" s="311" t="s">
        <v>1879</v>
      </c>
      <c r="G849" s="8">
        <f t="shared" si="68"/>
        <v>6</v>
      </c>
      <c r="H849" s="628" t="str">
        <f>IF(ISNUMBER('STable 3.2'!C73),'STable 3.2'!C73,"")</f>
        <v/>
      </c>
    </row>
    <row r="850" spans="1:8" x14ac:dyDescent="0.2">
      <c r="A850" s="361" t="str">
        <f>B850&amp;"_"&amp;C850&amp;"_"&amp;".... "&amp;D850</f>
        <v>1272_T3.2_.... Interest (More than 0 to 3)</v>
      </c>
      <c r="B850" s="366" t="s">
        <v>2295</v>
      </c>
      <c r="C850" s="372" t="s">
        <v>17</v>
      </c>
      <c r="D850" s="346" t="s">
        <v>3830</v>
      </c>
      <c r="E850" s="462">
        <f t="shared" si="67"/>
        <v>0</v>
      </c>
      <c r="F850" s="311" t="s">
        <v>1886</v>
      </c>
      <c r="G850" s="8">
        <f t="shared" si="68"/>
        <v>6</v>
      </c>
      <c r="H850" s="628" t="str">
        <f>IF(ISNUMBER('STable 3.2'!C74),'STable 3.2'!C74,"")</f>
        <v/>
      </c>
    </row>
    <row r="851" spans="1:8" x14ac:dyDescent="0.2">
      <c r="A851" s="361" t="str">
        <f>B851&amp;"_"&amp;C851&amp;"_"&amp;".. "&amp;D851</f>
        <v>1273_T3.2_.. Other debt liabilities 3/ 4/ (More than 0 to 3)</v>
      </c>
      <c r="B851" s="366" t="s">
        <v>2296</v>
      </c>
      <c r="C851" s="372" t="s">
        <v>17</v>
      </c>
      <c r="D851" s="345" t="s">
        <v>4079</v>
      </c>
      <c r="E851" s="462">
        <f t="shared" si="67"/>
        <v>0</v>
      </c>
      <c r="F851" s="311" t="s">
        <v>1893</v>
      </c>
      <c r="G851" s="8">
        <f t="shared" si="68"/>
        <v>6</v>
      </c>
      <c r="H851" s="628">
        <f>IF(ISNUMBER('STable 3.2'!C75),'STable 3.2'!C75,"")</f>
        <v>0</v>
      </c>
    </row>
    <row r="852" spans="1:8" x14ac:dyDescent="0.2">
      <c r="A852" s="361" t="str">
        <f>B852&amp;"_"&amp;C852&amp;"_"&amp;".... "&amp;D852</f>
        <v>1274_T3.2_.... Principal (More than 0 to 3)</v>
      </c>
      <c r="B852" s="366" t="s">
        <v>2297</v>
      </c>
      <c r="C852" s="372" t="s">
        <v>17</v>
      </c>
      <c r="D852" s="346" t="s">
        <v>3829</v>
      </c>
      <c r="E852" s="462">
        <f t="shared" si="67"/>
        <v>0</v>
      </c>
      <c r="F852" s="311" t="s">
        <v>1900</v>
      </c>
      <c r="G852" s="8">
        <f t="shared" si="68"/>
        <v>6</v>
      </c>
      <c r="H852" s="628" t="str">
        <f>IF(ISNUMBER('STable 3.2'!C76),'STable 3.2'!C76,"")</f>
        <v/>
      </c>
    </row>
    <row r="853" spans="1:8" x14ac:dyDescent="0.2">
      <c r="A853" s="361" t="str">
        <f>B853&amp;"_"&amp;C853&amp;"_"&amp;".... "&amp;D853</f>
        <v>1275_T3.2_.... Interest (More than 0 to 3)</v>
      </c>
      <c r="B853" s="366" t="s">
        <v>2298</v>
      </c>
      <c r="C853" s="372" t="s">
        <v>17</v>
      </c>
      <c r="D853" s="346" t="s">
        <v>3830</v>
      </c>
      <c r="E853" s="462">
        <f t="shared" si="67"/>
        <v>0</v>
      </c>
      <c r="F853" s="311" t="s">
        <v>1907</v>
      </c>
      <c r="G853" s="8">
        <f t="shared" si="68"/>
        <v>6</v>
      </c>
      <c r="H853" s="628" t="str">
        <f>IF(ISNUMBER('STable 3.2'!C77),'STable 3.2'!C77,"")</f>
        <v/>
      </c>
    </row>
    <row r="854" spans="1:8" x14ac:dyDescent="0.2">
      <c r="A854" s="361" t="str">
        <f>B854&amp;"_"&amp;C854&amp;"_"&amp;D854</f>
        <v>1276_T3.2_Direct Investment: Intercompany Lending 5/ (More than 0 to 3)</v>
      </c>
      <c r="B854" s="366" t="s">
        <v>2299</v>
      </c>
      <c r="C854" s="372" t="s">
        <v>17</v>
      </c>
      <c r="D854" s="297" t="s">
        <v>4081</v>
      </c>
      <c r="E854" s="462">
        <f t="shared" si="67"/>
        <v>0</v>
      </c>
      <c r="F854" s="311" t="s">
        <v>1914</v>
      </c>
      <c r="G854" s="8">
        <f t="shared" si="68"/>
        <v>6</v>
      </c>
      <c r="H854" s="628">
        <f>IF(ISNUMBER('STable 3.2'!C78),'STable 3.2'!C78,"")</f>
        <v>0</v>
      </c>
    </row>
    <row r="855" spans="1:8" x14ac:dyDescent="0.2">
      <c r="A855" s="361" t="str">
        <f>B855&amp;"_"&amp;C855&amp;"_"&amp;".. "&amp;D855</f>
        <v>1277_T3.2_.. Debt liabilities of direct investment enterprises to direct investors (More than 0 to 3)</v>
      </c>
      <c r="B855" s="366" t="s">
        <v>2300</v>
      </c>
      <c r="C855" s="372" t="s">
        <v>17</v>
      </c>
      <c r="D855" s="349" t="s">
        <v>4082</v>
      </c>
      <c r="E855" s="462">
        <f t="shared" si="67"/>
        <v>0</v>
      </c>
      <c r="F855" s="311" t="s">
        <v>1921</v>
      </c>
      <c r="G855" s="8">
        <f t="shared" si="68"/>
        <v>6</v>
      </c>
      <c r="H855" s="628">
        <f>IF(ISNUMBER('STable 3.2'!C79),'STable 3.2'!C79,"")</f>
        <v>0</v>
      </c>
    </row>
    <row r="856" spans="1:8" x14ac:dyDescent="0.2">
      <c r="A856" s="361" t="str">
        <f>B856&amp;"_"&amp;C856&amp;"_"&amp;".... "&amp;D856</f>
        <v>1278_T3.2_.... Principal (More than 0 to 3)</v>
      </c>
      <c r="B856" s="366" t="s">
        <v>2301</v>
      </c>
      <c r="C856" s="372" t="s">
        <v>17</v>
      </c>
      <c r="D856" s="350" t="s">
        <v>3829</v>
      </c>
      <c r="E856" s="462">
        <f t="shared" si="67"/>
        <v>0</v>
      </c>
      <c r="F856" s="311" t="s">
        <v>1928</v>
      </c>
      <c r="G856" s="8">
        <f t="shared" si="68"/>
        <v>6</v>
      </c>
      <c r="H856" s="628" t="str">
        <f>IF(ISNUMBER('STable 3.2'!C80),'STable 3.2'!C80,"")</f>
        <v/>
      </c>
    </row>
    <row r="857" spans="1:8" x14ac:dyDescent="0.2">
      <c r="A857" s="361" t="str">
        <f>B857&amp;"_"&amp;C857&amp;"_"&amp;".... "&amp;D857</f>
        <v>1279_T3.2_.... Interest (More than 0 to 3)</v>
      </c>
      <c r="B857" s="366" t="s">
        <v>2302</v>
      </c>
      <c r="C857" s="372" t="s">
        <v>17</v>
      </c>
      <c r="D857" s="350" t="s">
        <v>3830</v>
      </c>
      <c r="E857" s="462">
        <f t="shared" si="67"/>
        <v>0</v>
      </c>
      <c r="F857" s="311" t="s">
        <v>1935</v>
      </c>
      <c r="G857" s="8">
        <f t="shared" si="68"/>
        <v>6</v>
      </c>
      <c r="H857" s="628" t="str">
        <f>IF(ISNUMBER('STable 3.2'!C81),'STable 3.2'!C81,"")</f>
        <v/>
      </c>
    </row>
    <row r="858" spans="1:8" x14ac:dyDescent="0.2">
      <c r="A858" s="361" t="str">
        <f>B858&amp;"_"&amp;C858&amp;"_"&amp;".. "&amp;D858</f>
        <v>1280_T3.2_.. Debt liabilities of direct investors to direct investment enterprises (More than 0 to 3)</v>
      </c>
      <c r="B858" s="366" t="s">
        <v>2303</v>
      </c>
      <c r="C858" s="372" t="s">
        <v>17</v>
      </c>
      <c r="D858" s="349" t="s">
        <v>4083</v>
      </c>
      <c r="E858" s="462">
        <f t="shared" si="67"/>
        <v>0</v>
      </c>
      <c r="F858" s="311" t="s">
        <v>1942</v>
      </c>
      <c r="G858" s="8">
        <f t="shared" si="68"/>
        <v>6</v>
      </c>
      <c r="H858" s="628">
        <f>IF(ISNUMBER('STable 3.2'!C82),'STable 3.2'!C82,"")</f>
        <v>0</v>
      </c>
    </row>
    <row r="859" spans="1:8" x14ac:dyDescent="0.2">
      <c r="A859" s="361" t="str">
        <f>B859&amp;"_"&amp;C859&amp;"_"&amp;".... "&amp;D859</f>
        <v>1281_T3.2_.... Principal (More than 0 to 3)</v>
      </c>
      <c r="B859" s="366" t="s">
        <v>2304</v>
      </c>
      <c r="C859" s="372" t="s">
        <v>17</v>
      </c>
      <c r="D859" s="350" t="s">
        <v>3829</v>
      </c>
      <c r="E859" s="462">
        <f t="shared" si="67"/>
        <v>0</v>
      </c>
      <c r="F859" s="311" t="s">
        <v>1949</v>
      </c>
      <c r="G859" s="8">
        <f t="shared" si="68"/>
        <v>6</v>
      </c>
      <c r="H859" s="628" t="str">
        <f>IF(ISNUMBER('STable 3.2'!C83),'STable 3.2'!C83,"")</f>
        <v/>
      </c>
    </row>
    <row r="860" spans="1:8" x14ac:dyDescent="0.2">
      <c r="A860" s="361" t="str">
        <f>B860&amp;"_"&amp;C860&amp;"_"&amp;".... "&amp;D860</f>
        <v>1282_T3.2_.... Interest (More than 0 to 3)</v>
      </c>
      <c r="B860" s="366" t="s">
        <v>2305</v>
      </c>
      <c r="C860" s="372" t="s">
        <v>17</v>
      </c>
      <c r="D860" s="350" t="s">
        <v>3830</v>
      </c>
      <c r="E860" s="462">
        <f t="shared" si="67"/>
        <v>0</v>
      </c>
      <c r="F860" s="311" t="s">
        <v>1956</v>
      </c>
      <c r="G860" s="8">
        <f t="shared" si="68"/>
        <v>6</v>
      </c>
      <c r="H860" s="628" t="str">
        <f>IF(ISNUMBER('STable 3.2'!C84),'STable 3.2'!C84,"")</f>
        <v/>
      </c>
    </row>
    <row r="861" spans="1:8" x14ac:dyDescent="0.2">
      <c r="A861" s="361" t="str">
        <f>B861&amp;"_"&amp;C861&amp;"_"&amp;".. "&amp;D861</f>
        <v>1283_T3.2_.. Debt liabilities between fellow enterprises (More than 0 to 3)</v>
      </c>
      <c r="B861" s="366" t="s">
        <v>2306</v>
      </c>
      <c r="C861" s="372" t="s">
        <v>17</v>
      </c>
      <c r="D861" s="349" t="s">
        <v>4084</v>
      </c>
      <c r="E861" s="462">
        <f t="shared" si="67"/>
        <v>0</v>
      </c>
      <c r="F861" s="311" t="s">
        <v>1963</v>
      </c>
      <c r="G861" s="8">
        <f t="shared" si="68"/>
        <v>6</v>
      </c>
      <c r="H861" s="628">
        <f>IF(ISNUMBER('STable 3.2'!C85),'STable 3.2'!C85,"")</f>
        <v>0</v>
      </c>
    </row>
    <row r="862" spans="1:8" x14ac:dyDescent="0.2">
      <c r="A862" s="361" t="str">
        <f>B862&amp;"_"&amp;C862&amp;"_"&amp;".... "&amp;D862</f>
        <v>1284_T3.2_.... Principal (More than 0 to 3)</v>
      </c>
      <c r="B862" s="366" t="s">
        <v>2307</v>
      </c>
      <c r="C862" s="372" t="s">
        <v>17</v>
      </c>
      <c r="D862" s="350" t="s">
        <v>3829</v>
      </c>
      <c r="E862" s="462">
        <f t="shared" si="67"/>
        <v>0</v>
      </c>
      <c r="F862" s="311" t="s">
        <v>1970</v>
      </c>
      <c r="G862" s="8">
        <f t="shared" si="68"/>
        <v>6</v>
      </c>
      <c r="H862" s="628" t="str">
        <f>IF(ISNUMBER('STable 3.2'!C86),'STable 3.2'!C86,"")</f>
        <v/>
      </c>
    </row>
    <row r="863" spans="1:8" x14ac:dyDescent="0.2">
      <c r="A863" s="361" t="str">
        <f>B863&amp;"_"&amp;C863&amp;"_"&amp;".... "&amp;D863</f>
        <v>1285_T3.2_.... Interest (More than 0 to 3)</v>
      </c>
      <c r="B863" s="366" t="s">
        <v>2308</v>
      </c>
      <c r="C863" s="372" t="s">
        <v>17</v>
      </c>
      <c r="D863" s="350" t="s">
        <v>3830</v>
      </c>
      <c r="E863" s="462">
        <f t="shared" si="67"/>
        <v>0</v>
      </c>
      <c r="F863" s="311" t="s">
        <v>1977</v>
      </c>
      <c r="G863" s="8">
        <f t="shared" si="68"/>
        <v>6</v>
      </c>
      <c r="H863" s="628" t="str">
        <f>IF(ISNUMBER('STable 3.2'!C87),'STable 3.2'!C87,"")</f>
        <v/>
      </c>
    </row>
    <row r="864" spans="1:8" x14ac:dyDescent="0.2">
      <c r="A864" s="361" t="str">
        <f>B864&amp;"_"&amp;C864&amp;"_"&amp;D864</f>
        <v>1286_T3.2_Gross External Debt Payments (More than 0 to 3)</v>
      </c>
      <c r="B864" s="366" t="s">
        <v>2309</v>
      </c>
      <c r="C864" s="372" t="s">
        <v>17</v>
      </c>
      <c r="D864" s="351" t="s">
        <v>4085</v>
      </c>
      <c r="E864" s="462">
        <f t="shared" si="67"/>
        <v>0</v>
      </c>
      <c r="F864" s="311" t="s">
        <v>1984</v>
      </c>
      <c r="G864" s="8">
        <f t="shared" si="68"/>
        <v>6</v>
      </c>
      <c r="H864" s="628">
        <f>IF(ISNUMBER('STable 3.2'!C88),'STable 3.2'!C88,"")</f>
        <v>0</v>
      </c>
    </row>
    <row r="865" spans="1:8" x14ac:dyDescent="0.2">
      <c r="A865" s="361" t="str">
        <f>B865&amp;"_"&amp;C865&amp;"_"&amp;".... "&amp;D865</f>
        <v>1287_T3.2_.... Principal  (More than 0 to 3)</v>
      </c>
      <c r="B865" s="366" t="s">
        <v>2310</v>
      </c>
      <c r="C865" s="372" t="s">
        <v>17</v>
      </c>
      <c r="D865" s="352" t="s">
        <v>3836</v>
      </c>
      <c r="E865" s="462">
        <f t="shared" si="67"/>
        <v>0</v>
      </c>
      <c r="F865" s="311" t="s">
        <v>1991</v>
      </c>
      <c r="G865" s="8">
        <f t="shared" si="68"/>
        <v>6</v>
      </c>
      <c r="H865" s="628">
        <f>IF(ISNUMBER('STable 3.2'!C89),'STable 3.2'!C89,"")</f>
        <v>0</v>
      </c>
    </row>
    <row r="866" spans="1:8" x14ac:dyDescent="0.2">
      <c r="A866" s="361" t="str">
        <f>B866&amp;"_"&amp;C866&amp;"_"&amp;".... "&amp;D866</f>
        <v>1288_T3.2_.... Interest (More than 0 to 3)</v>
      </c>
      <c r="B866" s="366" t="s">
        <v>2311</v>
      </c>
      <c r="C866" s="372" t="s">
        <v>17</v>
      </c>
      <c r="D866" s="352" t="s">
        <v>3830</v>
      </c>
      <c r="E866" s="462">
        <f t="shared" si="67"/>
        <v>0</v>
      </c>
      <c r="F866" s="311" t="s">
        <v>1998</v>
      </c>
      <c r="G866" s="8">
        <f t="shared" si="68"/>
        <v>6</v>
      </c>
      <c r="H866" s="628">
        <f>IF(ISNUMBER('STable 3.2'!C90),'STable 3.2'!C90,"")</f>
        <v>0</v>
      </c>
    </row>
    <row r="867" spans="1:8" x14ac:dyDescent="0.2">
      <c r="A867" s="361" t="str">
        <f t="shared" ref="A867:A868" si="69">B867&amp;"_"&amp;C867&amp;"_"&amp;D867</f>
        <v>1289_T3.2_Interest receipts on SDR holdings (More than 0 to 3)</v>
      </c>
      <c r="B867" s="366" t="s">
        <v>2312</v>
      </c>
      <c r="C867" s="372" t="s">
        <v>17</v>
      </c>
      <c r="D867" s="353" t="s">
        <v>3838</v>
      </c>
      <c r="E867" s="462">
        <f t="shared" si="67"/>
        <v>0</v>
      </c>
      <c r="F867" s="311" t="s">
        <v>2007</v>
      </c>
      <c r="G867" s="8">
        <f t="shared" si="68"/>
        <v>6</v>
      </c>
      <c r="H867" s="628" t="str">
        <f>IF(ISNUMBER('STable 3.2'!C93),'STable 3.2'!C93,"")</f>
        <v/>
      </c>
    </row>
    <row r="868" spans="1:8" x14ac:dyDescent="0.2">
      <c r="A868" s="361" t="str">
        <f t="shared" si="69"/>
        <v>1290_T3.2_Interest payments on SDR allocations (More than 0 to 3)</v>
      </c>
      <c r="B868" s="366" t="s">
        <v>2313</v>
      </c>
      <c r="C868" s="372" t="s">
        <v>17</v>
      </c>
      <c r="D868" s="353" t="s">
        <v>3839</v>
      </c>
      <c r="E868" s="462">
        <f t="shared" si="67"/>
        <v>0</v>
      </c>
      <c r="F868" s="311" t="s">
        <v>2008</v>
      </c>
      <c r="G868" s="8">
        <f t="shared" si="68"/>
        <v>6</v>
      </c>
      <c r="H868" s="628" t="str">
        <f>IF(ISNUMBER('STable 3.2'!C94),'STable 3.2'!C94,"")</f>
        <v/>
      </c>
    </row>
    <row r="869" spans="1:8" x14ac:dyDescent="0.2">
      <c r="A869" s="361" t="str">
        <f>B869&amp;"_"&amp;C869&amp;"_"&amp;D869</f>
        <v>1291_T3.2_General Government (More than 3 to 6)</v>
      </c>
      <c r="B869" s="366" t="s">
        <v>2314</v>
      </c>
      <c r="C869" s="372" t="s">
        <v>17</v>
      </c>
      <c r="D869" s="344" t="s">
        <v>4086</v>
      </c>
      <c r="E869" s="462">
        <f t="shared" si="67"/>
        <v>0</v>
      </c>
      <c r="F869" s="311" t="s">
        <v>1425</v>
      </c>
      <c r="G869" s="8">
        <f t="shared" si="68"/>
        <v>6</v>
      </c>
      <c r="H869" s="628">
        <f>IF(ISNUMBER('STable 3.2'!D8),'STable 3.2'!D8,"")</f>
        <v>0</v>
      </c>
    </row>
    <row r="870" spans="1:8" x14ac:dyDescent="0.2">
      <c r="A870" s="361" t="str">
        <f>B870&amp;"_"&amp;C870&amp;"_"&amp;".. "&amp;D870</f>
        <v>1292_T3.2_.. Special drawing rights (allocations) * (More than 3 to 6)</v>
      </c>
      <c r="B870" s="366" t="s">
        <v>2315</v>
      </c>
      <c r="C870" s="372" t="s">
        <v>17</v>
      </c>
      <c r="D870" s="345" t="s">
        <v>4298</v>
      </c>
      <c r="E870" s="462">
        <f t="shared" si="67"/>
        <v>0</v>
      </c>
      <c r="F870" s="311" t="s">
        <v>1432</v>
      </c>
      <c r="G870" s="8">
        <f t="shared" si="68"/>
        <v>6</v>
      </c>
      <c r="H870" s="628">
        <f>IF(ISNUMBER('STable 3.2'!D9),'STable 3.2'!D9,"")</f>
        <v>0</v>
      </c>
    </row>
    <row r="871" spans="1:8" x14ac:dyDescent="0.2">
      <c r="A871" s="361" t="str">
        <f>B871&amp;"_"&amp;C871&amp;"_"&amp;".... "&amp;D871</f>
        <v>1293_T3.2_.... Principal (More than 3 to 6)</v>
      </c>
      <c r="B871" s="366" t="s">
        <v>2316</v>
      </c>
      <c r="C871" s="372" t="s">
        <v>17</v>
      </c>
      <c r="D871" s="346" t="s">
        <v>3841</v>
      </c>
      <c r="E871" s="462">
        <f t="shared" si="67"/>
        <v>0</v>
      </c>
      <c r="F871" s="311" t="s">
        <v>1439</v>
      </c>
      <c r="G871" s="8">
        <f t="shared" si="68"/>
        <v>6</v>
      </c>
      <c r="H871" s="628" t="str">
        <f>IF(ISNUMBER('STable 3.2'!D10),'STable 3.2'!D10,"")</f>
        <v/>
      </c>
    </row>
    <row r="872" spans="1:8" x14ac:dyDescent="0.2">
      <c r="A872" s="361" t="str">
        <f>B872&amp;"_"&amp;C872&amp;"_"&amp;".... "&amp;D872</f>
        <v>1294_T3.2_.... Interest (More than 3 to 6)</v>
      </c>
      <c r="B872" s="366" t="s">
        <v>2317</v>
      </c>
      <c r="C872" s="372" t="s">
        <v>17</v>
      </c>
      <c r="D872" s="346" t="s">
        <v>3842</v>
      </c>
      <c r="E872" s="462">
        <f t="shared" si="67"/>
        <v>0</v>
      </c>
      <c r="F872" s="311" t="s">
        <v>1446</v>
      </c>
      <c r="G872" s="8">
        <f t="shared" si="68"/>
        <v>6</v>
      </c>
      <c r="H872" s="628" t="str">
        <f>IF(ISNUMBER('STable 3.2'!D11),'STable 3.2'!D11,"")</f>
        <v/>
      </c>
    </row>
    <row r="873" spans="1:8" x14ac:dyDescent="0.2">
      <c r="A873" s="361" t="str">
        <f>B873&amp;"_"&amp;C873&amp;"_"&amp;".. "&amp;D873</f>
        <v>1295_T3.2_.. Currency and deposits (More than 3 to 6)</v>
      </c>
      <c r="B873" s="366" t="s">
        <v>2318</v>
      </c>
      <c r="C873" s="372" t="s">
        <v>17</v>
      </c>
      <c r="D873" s="345" t="s">
        <v>4087</v>
      </c>
      <c r="E873" s="462">
        <f t="shared" si="67"/>
        <v>0</v>
      </c>
      <c r="F873" s="311" t="s">
        <v>1453</v>
      </c>
      <c r="G873" s="8">
        <f t="shared" si="68"/>
        <v>6</v>
      </c>
      <c r="H873" s="628">
        <f>IF(ISNUMBER('STable 3.2'!D12),'STable 3.2'!D12,"")</f>
        <v>0</v>
      </c>
    </row>
    <row r="874" spans="1:8" x14ac:dyDescent="0.2">
      <c r="A874" s="361" t="str">
        <f>B874&amp;"_"&amp;C874&amp;"_"&amp;".... "&amp;D874</f>
        <v>1296_T3.2_.... Principal (More than 3 to 6)</v>
      </c>
      <c r="B874" s="366" t="s">
        <v>2319</v>
      </c>
      <c r="C874" s="372" t="s">
        <v>17</v>
      </c>
      <c r="D874" s="346" t="s">
        <v>3841</v>
      </c>
      <c r="E874" s="462">
        <f t="shared" si="67"/>
        <v>0</v>
      </c>
      <c r="F874" s="311" t="s">
        <v>1460</v>
      </c>
      <c r="G874" s="8">
        <f t="shared" si="68"/>
        <v>6</v>
      </c>
      <c r="H874" s="628" t="str">
        <f>IF(ISNUMBER('STable 3.2'!D13),'STable 3.2'!D13,"")</f>
        <v/>
      </c>
    </row>
    <row r="875" spans="1:8" x14ac:dyDescent="0.2">
      <c r="A875" s="361" t="str">
        <f>B875&amp;"_"&amp;C875&amp;"_"&amp;".... "&amp;D875</f>
        <v>1297_T3.2_.... Interest (More than 3 to 6)</v>
      </c>
      <c r="B875" s="366" t="s">
        <v>2320</v>
      </c>
      <c r="C875" s="372" t="s">
        <v>17</v>
      </c>
      <c r="D875" s="346" t="s">
        <v>3842</v>
      </c>
      <c r="E875" s="462">
        <f t="shared" si="67"/>
        <v>0</v>
      </c>
      <c r="F875" s="311" t="s">
        <v>1467</v>
      </c>
      <c r="G875" s="8">
        <f t="shared" si="68"/>
        <v>6</v>
      </c>
      <c r="H875" s="628" t="str">
        <f>IF(ISNUMBER('STable 3.2'!D14),'STable 3.2'!D14,"")</f>
        <v/>
      </c>
    </row>
    <row r="876" spans="1:8" x14ac:dyDescent="0.2">
      <c r="A876" s="361" t="str">
        <f>B876&amp;"_"&amp;C876&amp;"_"&amp;".. "&amp;D876</f>
        <v>1298_T3.2_.. Debt securities (More than 3 to 6)</v>
      </c>
      <c r="B876" s="366" t="s">
        <v>2321</v>
      </c>
      <c r="C876" s="372" t="s">
        <v>17</v>
      </c>
      <c r="D876" s="345" t="s">
        <v>4088</v>
      </c>
      <c r="E876" s="462">
        <f t="shared" si="67"/>
        <v>0</v>
      </c>
      <c r="F876" s="311" t="s">
        <v>1474</v>
      </c>
      <c r="G876" s="8">
        <f t="shared" si="68"/>
        <v>6</v>
      </c>
      <c r="H876" s="628">
        <f>IF(ISNUMBER('STable 3.2'!D15),'STable 3.2'!D15,"")</f>
        <v>0</v>
      </c>
    </row>
    <row r="877" spans="1:8" x14ac:dyDescent="0.2">
      <c r="A877" s="361" t="str">
        <f>B877&amp;"_"&amp;C877&amp;"_"&amp;".... "&amp;D877</f>
        <v>1299_T3.2_.... Principal (More than 3 to 6)</v>
      </c>
      <c r="B877" s="366" t="s">
        <v>2322</v>
      </c>
      <c r="C877" s="372" t="s">
        <v>17</v>
      </c>
      <c r="D877" s="346" t="s">
        <v>3841</v>
      </c>
      <c r="E877" s="462">
        <f t="shared" si="67"/>
        <v>0</v>
      </c>
      <c r="F877" s="311" t="s">
        <v>1481</v>
      </c>
      <c r="G877" s="8">
        <f t="shared" si="68"/>
        <v>6</v>
      </c>
      <c r="H877" s="628" t="str">
        <f>IF(ISNUMBER('STable 3.2'!D16),'STable 3.2'!D16,"")</f>
        <v/>
      </c>
    </row>
    <row r="878" spans="1:8" x14ac:dyDescent="0.2">
      <c r="A878" s="361" t="str">
        <f>B878&amp;"_"&amp;C878&amp;"_"&amp;".... "&amp;D878</f>
        <v>1300_T3.2_.... Interest (More than 3 to 6)</v>
      </c>
      <c r="B878" s="366" t="s">
        <v>2323</v>
      </c>
      <c r="C878" s="372" t="s">
        <v>17</v>
      </c>
      <c r="D878" s="346" t="s">
        <v>3842</v>
      </c>
      <c r="E878" s="462">
        <f t="shared" si="67"/>
        <v>0</v>
      </c>
      <c r="F878" s="311" t="s">
        <v>1488</v>
      </c>
      <c r="G878" s="8">
        <f t="shared" si="68"/>
        <v>6</v>
      </c>
      <c r="H878" s="628" t="str">
        <f>IF(ISNUMBER('STable 3.2'!D17),'STable 3.2'!D17,"")</f>
        <v/>
      </c>
    </row>
    <row r="879" spans="1:8" x14ac:dyDescent="0.2">
      <c r="A879" s="361" t="str">
        <f>B879&amp;"_"&amp;C879&amp;"_"&amp;".. "&amp;D879</f>
        <v>1301_T3.2_.. Loans (More than 3 to 6)</v>
      </c>
      <c r="B879" s="366" t="s">
        <v>2324</v>
      </c>
      <c r="C879" s="372" t="s">
        <v>17</v>
      </c>
      <c r="D879" s="345" t="s">
        <v>4089</v>
      </c>
      <c r="E879" s="462">
        <f t="shared" si="67"/>
        <v>0</v>
      </c>
      <c r="F879" s="311" t="s">
        <v>1495</v>
      </c>
      <c r="G879" s="8">
        <f t="shared" si="68"/>
        <v>6</v>
      </c>
      <c r="H879" s="628">
        <f>IF(ISNUMBER('STable 3.2'!D18),'STable 3.2'!D18,"")</f>
        <v>0</v>
      </c>
    </row>
    <row r="880" spans="1:8" x14ac:dyDescent="0.2">
      <c r="A880" s="361" t="str">
        <f>B880&amp;"_"&amp;C880&amp;"_"&amp;".... "&amp;D880</f>
        <v>1302_T3.2_.... Principal (More than 3 to 6)</v>
      </c>
      <c r="B880" s="366" t="s">
        <v>2325</v>
      </c>
      <c r="C880" s="372" t="s">
        <v>17</v>
      </c>
      <c r="D880" s="346" t="s">
        <v>3841</v>
      </c>
      <c r="E880" s="462">
        <f t="shared" si="67"/>
        <v>0</v>
      </c>
      <c r="F880" s="311" t="s">
        <v>1502</v>
      </c>
      <c r="G880" s="8">
        <f t="shared" si="68"/>
        <v>6</v>
      </c>
      <c r="H880" s="628" t="str">
        <f>IF(ISNUMBER('STable 3.2'!D19),'STable 3.2'!D19,"")</f>
        <v/>
      </c>
    </row>
    <row r="881" spans="1:8" x14ac:dyDescent="0.2">
      <c r="A881" s="361" t="str">
        <f>B881&amp;"_"&amp;C881&amp;"_"&amp;".... "&amp;D881</f>
        <v>1303_T3.2_.... Interest (More than 3 to 6)</v>
      </c>
      <c r="B881" s="366" t="s">
        <v>2326</v>
      </c>
      <c r="C881" s="372" t="s">
        <v>17</v>
      </c>
      <c r="D881" s="346" t="s">
        <v>3842</v>
      </c>
      <c r="E881" s="462">
        <f t="shared" si="67"/>
        <v>0</v>
      </c>
      <c r="F881" s="311" t="s">
        <v>1509</v>
      </c>
      <c r="G881" s="8">
        <f t="shared" si="68"/>
        <v>6</v>
      </c>
      <c r="H881" s="628" t="str">
        <f>IF(ISNUMBER('STable 3.2'!D20),'STable 3.2'!D20,"")</f>
        <v/>
      </c>
    </row>
    <row r="882" spans="1:8" x14ac:dyDescent="0.2">
      <c r="A882" s="361" t="str">
        <f>B882&amp;"_"&amp;C882&amp;"_"&amp;".. "&amp;D882</f>
        <v>1304_T3.2_.. Trade credit and advances (More than 3 to 6)</v>
      </c>
      <c r="B882" s="366" t="s">
        <v>2327</v>
      </c>
      <c r="C882" s="372" t="s">
        <v>17</v>
      </c>
      <c r="D882" s="345" t="s">
        <v>4090</v>
      </c>
      <c r="E882" s="462">
        <f t="shared" si="67"/>
        <v>0</v>
      </c>
      <c r="F882" s="311" t="s">
        <v>1516</v>
      </c>
      <c r="G882" s="8">
        <f t="shared" si="68"/>
        <v>6</v>
      </c>
      <c r="H882" s="628">
        <f>IF(ISNUMBER('STable 3.2'!D21),'STable 3.2'!D21,"")</f>
        <v>0</v>
      </c>
    </row>
    <row r="883" spans="1:8" x14ac:dyDescent="0.2">
      <c r="A883" s="361" t="str">
        <f>B883&amp;"_"&amp;C883&amp;"_"&amp;".... "&amp;D883</f>
        <v>1305_T3.2_.... Principal (More than 3 to 6)</v>
      </c>
      <c r="B883" s="366" t="s">
        <v>2328</v>
      </c>
      <c r="C883" s="372" t="s">
        <v>17</v>
      </c>
      <c r="D883" s="346" t="s">
        <v>3841</v>
      </c>
      <c r="E883" s="462">
        <f t="shared" si="67"/>
        <v>0</v>
      </c>
      <c r="F883" s="311" t="s">
        <v>1523</v>
      </c>
      <c r="G883" s="8">
        <f t="shared" si="68"/>
        <v>6</v>
      </c>
      <c r="H883" s="628" t="str">
        <f>IF(ISNUMBER('STable 3.2'!D22),'STable 3.2'!D22,"")</f>
        <v/>
      </c>
    </row>
    <row r="884" spans="1:8" x14ac:dyDescent="0.2">
      <c r="A884" s="361" t="str">
        <f>B884&amp;"_"&amp;C884&amp;"_"&amp;".... "&amp;D884</f>
        <v>1306_T3.2_.... Interest (More than 3 to 6)</v>
      </c>
      <c r="B884" s="366" t="s">
        <v>2329</v>
      </c>
      <c r="C884" s="372" t="s">
        <v>17</v>
      </c>
      <c r="D884" s="346" t="s">
        <v>3842</v>
      </c>
      <c r="E884" s="462">
        <f t="shared" si="67"/>
        <v>0</v>
      </c>
      <c r="F884" s="311" t="s">
        <v>1530</v>
      </c>
      <c r="G884" s="8">
        <f t="shared" si="68"/>
        <v>6</v>
      </c>
      <c r="H884" s="628" t="str">
        <f>IF(ISNUMBER('STable 3.2'!D23),'STable 3.2'!D23,"")</f>
        <v/>
      </c>
    </row>
    <row r="885" spans="1:8" x14ac:dyDescent="0.2">
      <c r="A885" s="361" t="str">
        <f>B885&amp;"_"&amp;C885&amp;"_"&amp;".. "&amp;D885</f>
        <v>1307_T3.2_.. Other debt liabilities 3/ 4/ (More than 3 to 6)</v>
      </c>
      <c r="B885" s="366" t="s">
        <v>2330</v>
      </c>
      <c r="C885" s="372" t="s">
        <v>17</v>
      </c>
      <c r="D885" s="345" t="s">
        <v>4091</v>
      </c>
      <c r="E885" s="462">
        <f t="shared" si="67"/>
        <v>0</v>
      </c>
      <c r="F885" s="311" t="s">
        <v>1537</v>
      </c>
      <c r="G885" s="8">
        <f t="shared" si="68"/>
        <v>6</v>
      </c>
      <c r="H885" s="628">
        <f>IF(ISNUMBER('STable 3.2'!D24),'STable 3.2'!D24,"")</f>
        <v>0</v>
      </c>
    </row>
    <row r="886" spans="1:8" x14ac:dyDescent="0.2">
      <c r="A886" s="361" t="str">
        <f>B886&amp;"_"&amp;C886&amp;"_"&amp;".... "&amp;D886</f>
        <v>1308_T3.2_.... Principal (More than 3 to 6)</v>
      </c>
      <c r="B886" s="366" t="s">
        <v>2331</v>
      </c>
      <c r="C886" s="372" t="s">
        <v>17</v>
      </c>
      <c r="D886" s="346" t="s">
        <v>3841</v>
      </c>
      <c r="E886" s="462">
        <f t="shared" si="67"/>
        <v>0</v>
      </c>
      <c r="F886" s="311" t="s">
        <v>1544</v>
      </c>
      <c r="G886" s="8">
        <f t="shared" si="68"/>
        <v>6</v>
      </c>
      <c r="H886" s="628" t="str">
        <f>IF(ISNUMBER('STable 3.2'!D25),'STable 3.2'!D25,"")</f>
        <v/>
      </c>
    </row>
    <row r="887" spans="1:8" x14ac:dyDescent="0.2">
      <c r="A887" s="361" t="str">
        <f>B887&amp;"_"&amp;C887&amp;"_"&amp;".... "&amp;D887</f>
        <v>1309_T3.2_.... Interest (More than 3 to 6)</v>
      </c>
      <c r="B887" s="366" t="s">
        <v>2332</v>
      </c>
      <c r="C887" s="372" t="s">
        <v>17</v>
      </c>
      <c r="D887" s="346" t="s">
        <v>3842</v>
      </c>
      <c r="E887" s="462">
        <f t="shared" si="67"/>
        <v>0</v>
      </c>
      <c r="F887" s="311" t="s">
        <v>1551</v>
      </c>
      <c r="G887" s="8">
        <f t="shared" si="68"/>
        <v>6</v>
      </c>
      <c r="H887" s="628" t="str">
        <f>IF(ISNUMBER('STable 3.2'!D26),'STable 3.2'!D26,"")</f>
        <v/>
      </c>
    </row>
    <row r="888" spans="1:8" x14ac:dyDescent="0.2">
      <c r="A888" s="361" t="str">
        <f>B888&amp;"_"&amp;C888&amp;"_"&amp;D888</f>
        <v>1310_T3.2_Central Bank (More than 3 to 6)</v>
      </c>
      <c r="B888" s="366" t="s">
        <v>2333</v>
      </c>
      <c r="C888" s="372" t="s">
        <v>17</v>
      </c>
      <c r="D888" s="301" t="s">
        <v>4092</v>
      </c>
      <c r="E888" s="462">
        <f t="shared" si="67"/>
        <v>0</v>
      </c>
      <c r="F888" s="311" t="s">
        <v>1558</v>
      </c>
      <c r="G888" s="8">
        <f t="shared" si="68"/>
        <v>6</v>
      </c>
      <c r="H888" s="628">
        <f>IF(ISNUMBER('STable 3.2'!D27),'STable 3.2'!D27,"")</f>
        <v>0</v>
      </c>
    </row>
    <row r="889" spans="1:8" x14ac:dyDescent="0.2">
      <c r="A889" s="361" t="str">
        <f>B889&amp;"_"&amp;C889&amp;"_"&amp;".. "&amp;D889</f>
        <v>1311_T3.2_.. Special drawing rights (allocations) * (More than 3 to 6)</v>
      </c>
      <c r="B889" s="366" t="s">
        <v>2334</v>
      </c>
      <c r="C889" s="372" t="s">
        <v>17</v>
      </c>
      <c r="D889" s="345" t="s">
        <v>4298</v>
      </c>
      <c r="E889" s="462">
        <f t="shared" si="67"/>
        <v>0</v>
      </c>
      <c r="F889" s="311" t="s">
        <v>1565</v>
      </c>
      <c r="G889" s="8">
        <f t="shared" si="68"/>
        <v>6</v>
      </c>
      <c r="H889" s="628">
        <f>IF(ISNUMBER('STable 3.2'!D28),'STable 3.2'!D28,"")</f>
        <v>0</v>
      </c>
    </row>
    <row r="890" spans="1:8" x14ac:dyDescent="0.2">
      <c r="A890" s="361" t="str">
        <f>B890&amp;"_"&amp;C890&amp;"_"&amp;".... "&amp;D890</f>
        <v>1312_T3.2_.... Principal (More than 3 to 6)</v>
      </c>
      <c r="B890" s="366" t="s">
        <v>2335</v>
      </c>
      <c r="C890" s="372" t="s">
        <v>17</v>
      </c>
      <c r="D890" s="346" t="s">
        <v>3841</v>
      </c>
      <c r="E890" s="462">
        <f t="shared" si="67"/>
        <v>0</v>
      </c>
      <c r="F890" s="311" t="s">
        <v>1572</v>
      </c>
      <c r="G890" s="8">
        <f t="shared" si="68"/>
        <v>6</v>
      </c>
      <c r="H890" s="628" t="str">
        <f>IF(ISNUMBER('STable 3.2'!D29),'STable 3.2'!D29,"")</f>
        <v/>
      </c>
    </row>
    <row r="891" spans="1:8" x14ac:dyDescent="0.2">
      <c r="A891" s="361" t="str">
        <f>B891&amp;"_"&amp;C891&amp;"_"&amp;".... "&amp;D891</f>
        <v>1313_T3.2_.... Interest (More than 3 to 6)</v>
      </c>
      <c r="B891" s="366" t="s">
        <v>2336</v>
      </c>
      <c r="C891" s="372" t="s">
        <v>17</v>
      </c>
      <c r="D891" s="346" t="s">
        <v>3842</v>
      </c>
      <c r="E891" s="462">
        <f t="shared" si="67"/>
        <v>0</v>
      </c>
      <c r="F891" s="311" t="s">
        <v>1579</v>
      </c>
      <c r="G891" s="8">
        <f t="shared" si="68"/>
        <v>6</v>
      </c>
      <c r="H891" s="628" t="str">
        <f>IF(ISNUMBER('STable 3.2'!D30),'STable 3.2'!D30,"")</f>
        <v/>
      </c>
    </row>
    <row r="892" spans="1:8" x14ac:dyDescent="0.2">
      <c r="A892" s="361" t="str">
        <f>B892&amp;"_"&amp;C892&amp;"_"&amp;".. "&amp;D892</f>
        <v>1314_T3.2_.. Currency and deposits (More than 3 to 6)</v>
      </c>
      <c r="B892" s="366" t="s">
        <v>2337</v>
      </c>
      <c r="C892" s="372" t="s">
        <v>17</v>
      </c>
      <c r="D892" s="345" t="s">
        <v>4087</v>
      </c>
      <c r="E892" s="462">
        <f t="shared" si="67"/>
        <v>0</v>
      </c>
      <c r="F892" s="311" t="s">
        <v>1586</v>
      </c>
      <c r="G892" s="8">
        <f t="shared" si="68"/>
        <v>6</v>
      </c>
      <c r="H892" s="628">
        <f>IF(ISNUMBER('STable 3.2'!D31),'STable 3.2'!D31,"")</f>
        <v>0</v>
      </c>
    </row>
    <row r="893" spans="1:8" x14ac:dyDescent="0.2">
      <c r="A893" s="361" t="str">
        <f>B893&amp;"_"&amp;C893&amp;"_"&amp;".... "&amp;D893</f>
        <v>1315_T3.2_.... Principal (More than 3 to 6)</v>
      </c>
      <c r="B893" s="366" t="s">
        <v>2338</v>
      </c>
      <c r="C893" s="372" t="s">
        <v>17</v>
      </c>
      <c r="D893" s="346" t="s">
        <v>3841</v>
      </c>
      <c r="E893" s="462">
        <f t="shared" si="67"/>
        <v>0</v>
      </c>
      <c r="F893" s="311" t="s">
        <v>1593</v>
      </c>
      <c r="G893" s="8">
        <f t="shared" si="68"/>
        <v>6</v>
      </c>
      <c r="H893" s="628" t="str">
        <f>IF(ISNUMBER('STable 3.2'!D32),'STable 3.2'!D32,"")</f>
        <v/>
      </c>
    </row>
    <row r="894" spans="1:8" x14ac:dyDescent="0.2">
      <c r="A894" s="361" t="str">
        <f>B894&amp;"_"&amp;C894&amp;"_"&amp;".... "&amp;D894</f>
        <v>1316_T3.2_.... Interest (More than 3 to 6)</v>
      </c>
      <c r="B894" s="366" t="s">
        <v>2339</v>
      </c>
      <c r="C894" s="372" t="s">
        <v>17</v>
      </c>
      <c r="D894" s="346" t="s">
        <v>3842</v>
      </c>
      <c r="E894" s="462">
        <f t="shared" si="67"/>
        <v>0</v>
      </c>
      <c r="F894" s="311" t="s">
        <v>1600</v>
      </c>
      <c r="G894" s="8">
        <f t="shared" si="68"/>
        <v>6</v>
      </c>
      <c r="H894" s="628" t="str">
        <f>IF(ISNUMBER('STable 3.2'!D33),'STable 3.2'!D33,"")</f>
        <v/>
      </c>
    </row>
    <row r="895" spans="1:8" x14ac:dyDescent="0.2">
      <c r="A895" s="361" t="str">
        <f>B895&amp;"_"&amp;C895&amp;"_"&amp;".. "&amp;D895</f>
        <v>1317_T3.2_.. Debt securities (More than 3 to 6)</v>
      </c>
      <c r="B895" s="366" t="s">
        <v>2340</v>
      </c>
      <c r="C895" s="372" t="s">
        <v>17</v>
      </c>
      <c r="D895" s="345" t="s">
        <v>4088</v>
      </c>
      <c r="E895" s="462">
        <f t="shared" si="67"/>
        <v>0</v>
      </c>
      <c r="F895" s="311" t="s">
        <v>1607</v>
      </c>
      <c r="G895" s="8">
        <f t="shared" si="68"/>
        <v>6</v>
      </c>
      <c r="H895" s="628">
        <f>IF(ISNUMBER('STable 3.2'!D34),'STable 3.2'!D34,"")</f>
        <v>0</v>
      </c>
    </row>
    <row r="896" spans="1:8" x14ac:dyDescent="0.2">
      <c r="A896" s="361" t="str">
        <f>B896&amp;"_"&amp;C896&amp;"_"&amp;".... "&amp;D896</f>
        <v>1318_T3.2_.... Principal (More than 3 to 6)</v>
      </c>
      <c r="B896" s="366" t="s">
        <v>2341</v>
      </c>
      <c r="C896" s="372" t="s">
        <v>17</v>
      </c>
      <c r="D896" s="346" t="s">
        <v>3841</v>
      </c>
      <c r="E896" s="462">
        <f t="shared" si="67"/>
        <v>0</v>
      </c>
      <c r="F896" s="311" t="s">
        <v>1614</v>
      </c>
      <c r="G896" s="8">
        <f t="shared" si="68"/>
        <v>6</v>
      </c>
      <c r="H896" s="628" t="str">
        <f>IF(ISNUMBER('STable 3.2'!D35),'STable 3.2'!D35,"")</f>
        <v/>
      </c>
    </row>
    <row r="897" spans="1:8" x14ac:dyDescent="0.2">
      <c r="A897" s="361" t="str">
        <f>B897&amp;"_"&amp;C897&amp;"_"&amp;".... "&amp;D897</f>
        <v>1319_T3.2_.... Interest (More than 3 to 6)</v>
      </c>
      <c r="B897" s="366" t="s">
        <v>2342</v>
      </c>
      <c r="C897" s="372" t="s">
        <v>17</v>
      </c>
      <c r="D897" s="346" t="s">
        <v>3842</v>
      </c>
      <c r="E897" s="462">
        <f t="shared" si="67"/>
        <v>0</v>
      </c>
      <c r="F897" s="311" t="s">
        <v>1621</v>
      </c>
      <c r="G897" s="8">
        <f t="shared" si="68"/>
        <v>6</v>
      </c>
      <c r="H897" s="628" t="str">
        <f>IF(ISNUMBER('STable 3.2'!D36),'STable 3.2'!D36,"")</f>
        <v/>
      </c>
    </row>
    <row r="898" spans="1:8" x14ac:dyDescent="0.2">
      <c r="A898" s="361" t="str">
        <f>B898&amp;"_"&amp;C898&amp;"_"&amp;".. "&amp;D898</f>
        <v>1320_T3.2_.. Loans (More than 3 to 6)</v>
      </c>
      <c r="B898" s="366" t="s">
        <v>2343</v>
      </c>
      <c r="C898" s="372" t="s">
        <v>17</v>
      </c>
      <c r="D898" s="345" t="s">
        <v>4089</v>
      </c>
      <c r="E898" s="462">
        <f t="shared" si="67"/>
        <v>0</v>
      </c>
      <c r="F898" s="311" t="s">
        <v>1628</v>
      </c>
      <c r="G898" s="8">
        <f t="shared" si="68"/>
        <v>6</v>
      </c>
      <c r="H898" s="628">
        <f>IF(ISNUMBER('STable 3.2'!D37),'STable 3.2'!D37,"")</f>
        <v>0</v>
      </c>
    </row>
    <row r="899" spans="1:8" x14ac:dyDescent="0.2">
      <c r="A899" s="361" t="str">
        <f>B899&amp;"_"&amp;C899&amp;"_"&amp;".... "&amp;D899</f>
        <v>1321_T3.2_.... Principal (More than 3 to 6)</v>
      </c>
      <c r="B899" s="366" t="s">
        <v>2344</v>
      </c>
      <c r="C899" s="372" t="s">
        <v>17</v>
      </c>
      <c r="D899" s="346" t="s">
        <v>3841</v>
      </c>
      <c r="E899" s="462">
        <f t="shared" si="67"/>
        <v>0</v>
      </c>
      <c r="F899" s="311" t="s">
        <v>1635</v>
      </c>
      <c r="G899" s="8">
        <f t="shared" si="68"/>
        <v>6</v>
      </c>
      <c r="H899" s="628" t="str">
        <f>IF(ISNUMBER('STable 3.2'!D38),'STable 3.2'!D38,"")</f>
        <v/>
      </c>
    </row>
    <row r="900" spans="1:8" x14ac:dyDescent="0.2">
      <c r="A900" s="361" t="str">
        <f>B900&amp;"_"&amp;C900&amp;"_"&amp;".... "&amp;D900</f>
        <v>1322_T3.2_.... Interest (More than 3 to 6)</v>
      </c>
      <c r="B900" s="366" t="s">
        <v>2345</v>
      </c>
      <c r="C900" s="372" t="s">
        <v>17</v>
      </c>
      <c r="D900" s="346" t="s">
        <v>3842</v>
      </c>
      <c r="E900" s="462">
        <f t="shared" si="67"/>
        <v>0</v>
      </c>
      <c r="F900" s="311" t="s">
        <v>1642</v>
      </c>
      <c r="G900" s="8">
        <f t="shared" si="68"/>
        <v>6</v>
      </c>
      <c r="H900" s="628" t="str">
        <f>IF(ISNUMBER('STable 3.2'!D39),'STable 3.2'!D39,"")</f>
        <v/>
      </c>
    </row>
    <row r="901" spans="1:8" x14ac:dyDescent="0.2">
      <c r="A901" s="361" t="str">
        <f>B901&amp;"_"&amp;C901&amp;"_"&amp;".. "&amp;D901</f>
        <v>1323_T3.2_.. Trade credit and advances (More than 3 to 6)</v>
      </c>
      <c r="B901" s="366" t="s">
        <v>2346</v>
      </c>
      <c r="C901" s="372" t="s">
        <v>17</v>
      </c>
      <c r="D901" s="345" t="s">
        <v>4090</v>
      </c>
      <c r="E901" s="462">
        <f t="shared" ref="E901:E964" si="70">E900</f>
        <v>0</v>
      </c>
      <c r="F901" s="311" t="s">
        <v>1649</v>
      </c>
      <c r="G901" s="8">
        <f t="shared" ref="G901:G964" si="71">G900</f>
        <v>6</v>
      </c>
      <c r="H901" s="628">
        <f>IF(ISNUMBER('STable 3.2'!D40),'STable 3.2'!D40,"")</f>
        <v>0</v>
      </c>
    </row>
    <row r="902" spans="1:8" x14ac:dyDescent="0.2">
      <c r="A902" s="361" t="str">
        <f>B902&amp;"_"&amp;C902&amp;"_"&amp;".... "&amp;D902</f>
        <v>1324_T3.2_.... Principal (More than 3 to 6)</v>
      </c>
      <c r="B902" s="366" t="s">
        <v>2347</v>
      </c>
      <c r="C902" s="372" t="s">
        <v>17</v>
      </c>
      <c r="D902" s="346" t="s">
        <v>3841</v>
      </c>
      <c r="E902" s="462">
        <f t="shared" si="70"/>
        <v>0</v>
      </c>
      <c r="F902" s="311" t="s">
        <v>1656</v>
      </c>
      <c r="G902" s="8">
        <f t="shared" si="71"/>
        <v>6</v>
      </c>
      <c r="H902" s="628" t="str">
        <f>IF(ISNUMBER('STable 3.2'!D41),'STable 3.2'!D41,"")</f>
        <v/>
      </c>
    </row>
    <row r="903" spans="1:8" x14ac:dyDescent="0.2">
      <c r="A903" s="361" t="str">
        <f>B903&amp;"_"&amp;C903&amp;"_"&amp;".... "&amp;D903</f>
        <v>1325_T3.2_.... Interest (More than 3 to 6)</v>
      </c>
      <c r="B903" s="366" t="s">
        <v>2348</v>
      </c>
      <c r="C903" s="372" t="s">
        <v>17</v>
      </c>
      <c r="D903" s="346" t="s">
        <v>3842</v>
      </c>
      <c r="E903" s="462">
        <f t="shared" si="70"/>
        <v>0</v>
      </c>
      <c r="F903" s="311" t="s">
        <v>1663</v>
      </c>
      <c r="G903" s="8">
        <f t="shared" si="71"/>
        <v>6</v>
      </c>
      <c r="H903" s="628" t="str">
        <f>IF(ISNUMBER('STable 3.2'!D42),'STable 3.2'!D42,"")</f>
        <v/>
      </c>
    </row>
    <row r="904" spans="1:8" x14ac:dyDescent="0.2">
      <c r="A904" s="361" t="str">
        <f>B904&amp;"_"&amp;C904&amp;"_"&amp;".. "&amp;D904</f>
        <v>1326_T3.2_.. Other debt liabilities 3/ 4/ (More than 3 to 6)</v>
      </c>
      <c r="B904" s="366" t="s">
        <v>2349</v>
      </c>
      <c r="C904" s="372" t="s">
        <v>17</v>
      </c>
      <c r="D904" s="345" t="s">
        <v>4091</v>
      </c>
      <c r="E904" s="462">
        <f t="shared" si="70"/>
        <v>0</v>
      </c>
      <c r="F904" s="311" t="s">
        <v>1670</v>
      </c>
      <c r="G904" s="8">
        <f t="shared" si="71"/>
        <v>6</v>
      </c>
      <c r="H904" s="628">
        <f>IF(ISNUMBER('STable 3.2'!D43),'STable 3.2'!D43,"")</f>
        <v>0</v>
      </c>
    </row>
    <row r="905" spans="1:8" x14ac:dyDescent="0.2">
      <c r="A905" s="361" t="str">
        <f>B905&amp;"_"&amp;C905&amp;"_"&amp;".... "&amp;D905</f>
        <v>1327_T3.2_.... Principal (More than 3 to 6)</v>
      </c>
      <c r="B905" s="366" t="s">
        <v>2350</v>
      </c>
      <c r="C905" s="372" t="s">
        <v>17</v>
      </c>
      <c r="D905" s="346" t="s">
        <v>3841</v>
      </c>
      <c r="E905" s="462">
        <f t="shared" si="70"/>
        <v>0</v>
      </c>
      <c r="F905" s="311" t="s">
        <v>1677</v>
      </c>
      <c r="G905" s="8">
        <f t="shared" si="71"/>
        <v>6</v>
      </c>
      <c r="H905" s="628" t="str">
        <f>IF(ISNUMBER('STable 3.2'!D44),'STable 3.2'!D44,"")</f>
        <v/>
      </c>
    </row>
    <row r="906" spans="1:8" x14ac:dyDescent="0.2">
      <c r="A906" s="361" t="str">
        <f>B906&amp;"_"&amp;C906&amp;"_"&amp;".... "&amp;D906</f>
        <v>1328_T3.2_.... Interest (More than 3 to 6)</v>
      </c>
      <c r="B906" s="366" t="s">
        <v>2351</v>
      </c>
      <c r="C906" s="372" t="s">
        <v>17</v>
      </c>
      <c r="D906" s="346" t="s">
        <v>3842</v>
      </c>
      <c r="E906" s="462">
        <f t="shared" si="70"/>
        <v>0</v>
      </c>
      <c r="F906" s="311" t="s">
        <v>1684</v>
      </c>
      <c r="G906" s="8">
        <f t="shared" si="71"/>
        <v>6</v>
      </c>
      <c r="H906" s="628" t="str">
        <f>IF(ISNUMBER('STable 3.2'!D45),'STable 3.2'!D45,"")</f>
        <v/>
      </c>
    </row>
    <row r="907" spans="1:8" x14ac:dyDescent="0.2">
      <c r="A907" s="361" t="str">
        <f>B907&amp;"_"&amp;C907&amp;"_"&amp;D907</f>
        <v>1329_T3.2_Deposit-Taking Corporations, except the Central Bank (More than 3 to 6)</v>
      </c>
      <c r="B907" s="366" t="s">
        <v>2352</v>
      </c>
      <c r="C907" s="372" t="s">
        <v>17</v>
      </c>
      <c r="D907" s="347" t="s">
        <v>3845</v>
      </c>
      <c r="E907" s="462">
        <f t="shared" si="70"/>
        <v>0</v>
      </c>
      <c r="F907" s="311" t="s">
        <v>1691</v>
      </c>
      <c r="G907" s="8">
        <f t="shared" si="71"/>
        <v>6</v>
      </c>
      <c r="H907" s="628">
        <f>IF(ISNUMBER('STable 3.2'!D46),'STable 3.2'!D46,"")</f>
        <v>0</v>
      </c>
    </row>
    <row r="908" spans="1:8" x14ac:dyDescent="0.2">
      <c r="A908" s="361" t="str">
        <f>B908&amp;"_"&amp;C908&amp;"_"&amp;".. "&amp;D908</f>
        <v>1330_T3.2_.. Currency and deposits (More than 3 to 6)</v>
      </c>
      <c r="B908" s="366" t="s">
        <v>2353</v>
      </c>
      <c r="C908" s="372" t="s">
        <v>17</v>
      </c>
      <c r="D908" s="345" t="s">
        <v>4087</v>
      </c>
      <c r="E908" s="462">
        <f t="shared" si="70"/>
        <v>0</v>
      </c>
      <c r="F908" s="311" t="s">
        <v>1698</v>
      </c>
      <c r="G908" s="8">
        <f t="shared" si="71"/>
        <v>6</v>
      </c>
      <c r="H908" s="628">
        <f>IF(ISNUMBER('STable 3.2'!D47),'STable 3.2'!D47,"")</f>
        <v>0</v>
      </c>
    </row>
    <row r="909" spans="1:8" x14ac:dyDescent="0.2">
      <c r="A909" s="361" t="str">
        <f>B909&amp;"_"&amp;C909&amp;"_"&amp;".... "&amp;D909</f>
        <v>1331_T3.2_.... Principal (More than 3 to 6)</v>
      </c>
      <c r="B909" s="366" t="s">
        <v>2354</v>
      </c>
      <c r="C909" s="372" t="s">
        <v>17</v>
      </c>
      <c r="D909" s="346" t="s">
        <v>3841</v>
      </c>
      <c r="E909" s="462">
        <f t="shared" si="70"/>
        <v>0</v>
      </c>
      <c r="F909" s="311" t="s">
        <v>1705</v>
      </c>
      <c r="G909" s="8">
        <f t="shared" si="71"/>
        <v>6</v>
      </c>
      <c r="H909" s="628" t="str">
        <f>IF(ISNUMBER('STable 3.2'!D48),'STable 3.2'!D48,"")</f>
        <v/>
      </c>
    </row>
    <row r="910" spans="1:8" x14ac:dyDescent="0.2">
      <c r="A910" s="361" t="str">
        <f>B910&amp;"_"&amp;C910&amp;"_"&amp;".... "&amp;D910</f>
        <v>1332_T3.2_.... Interest (More than 3 to 6)</v>
      </c>
      <c r="B910" s="366" t="s">
        <v>2355</v>
      </c>
      <c r="C910" s="372" t="s">
        <v>17</v>
      </c>
      <c r="D910" s="346" t="s">
        <v>3842</v>
      </c>
      <c r="E910" s="462">
        <f t="shared" si="70"/>
        <v>0</v>
      </c>
      <c r="F910" s="311" t="s">
        <v>1712</v>
      </c>
      <c r="G910" s="8">
        <f t="shared" si="71"/>
        <v>6</v>
      </c>
      <c r="H910" s="628" t="str">
        <f>IF(ISNUMBER('STable 3.2'!D49),'STable 3.2'!D49,"")</f>
        <v/>
      </c>
    </row>
    <row r="911" spans="1:8" x14ac:dyDescent="0.2">
      <c r="A911" s="361" t="str">
        <f>B911&amp;"_"&amp;C911&amp;"_"&amp;".. "&amp;D911</f>
        <v>1333_T3.2_.. Debt securities (More than 3 to 6)</v>
      </c>
      <c r="B911" s="366" t="s">
        <v>2356</v>
      </c>
      <c r="C911" s="372" t="s">
        <v>17</v>
      </c>
      <c r="D911" s="345" t="s">
        <v>4088</v>
      </c>
      <c r="E911" s="462">
        <f t="shared" si="70"/>
        <v>0</v>
      </c>
      <c r="F911" s="311" t="s">
        <v>1719</v>
      </c>
      <c r="G911" s="8">
        <f t="shared" si="71"/>
        <v>6</v>
      </c>
      <c r="H911" s="628">
        <f>IF(ISNUMBER('STable 3.2'!D50),'STable 3.2'!D50,"")</f>
        <v>0</v>
      </c>
    </row>
    <row r="912" spans="1:8" x14ac:dyDescent="0.2">
      <c r="A912" s="361" t="str">
        <f>B912&amp;"_"&amp;C912&amp;"_"&amp;".... "&amp;D912</f>
        <v>1334_T3.2_.... Principal (More than 3 to 6)</v>
      </c>
      <c r="B912" s="366" t="s">
        <v>2357</v>
      </c>
      <c r="C912" s="372" t="s">
        <v>17</v>
      </c>
      <c r="D912" s="346" t="s">
        <v>3841</v>
      </c>
      <c r="E912" s="462">
        <f t="shared" si="70"/>
        <v>0</v>
      </c>
      <c r="F912" s="311" t="s">
        <v>1726</v>
      </c>
      <c r="G912" s="8">
        <f t="shared" si="71"/>
        <v>6</v>
      </c>
      <c r="H912" s="628" t="str">
        <f>IF(ISNUMBER('STable 3.2'!D51),'STable 3.2'!D51,"")</f>
        <v/>
      </c>
    </row>
    <row r="913" spans="1:8" x14ac:dyDescent="0.2">
      <c r="A913" s="361" t="str">
        <f>B913&amp;"_"&amp;C913&amp;"_"&amp;".... "&amp;D913</f>
        <v>1335_T3.2_.... Interest (More than 3 to 6)</v>
      </c>
      <c r="B913" s="366" t="s">
        <v>2358</v>
      </c>
      <c r="C913" s="372" t="s">
        <v>17</v>
      </c>
      <c r="D913" s="346" t="s">
        <v>3842</v>
      </c>
      <c r="E913" s="462">
        <f t="shared" si="70"/>
        <v>0</v>
      </c>
      <c r="F913" s="311" t="s">
        <v>1733</v>
      </c>
      <c r="G913" s="8">
        <f t="shared" si="71"/>
        <v>6</v>
      </c>
      <c r="H913" s="628" t="str">
        <f>IF(ISNUMBER('STable 3.2'!D52),'STable 3.2'!D52,"")</f>
        <v/>
      </c>
    </row>
    <row r="914" spans="1:8" x14ac:dyDescent="0.2">
      <c r="A914" s="361" t="str">
        <f>B914&amp;"_"&amp;C914&amp;"_"&amp;".. "&amp;D914</f>
        <v>1336_T3.2_.. Loans (More than 3 to 6)</v>
      </c>
      <c r="B914" s="366" t="s">
        <v>2359</v>
      </c>
      <c r="C914" s="372" t="s">
        <v>17</v>
      </c>
      <c r="D914" s="345" t="s">
        <v>4089</v>
      </c>
      <c r="E914" s="462">
        <f t="shared" si="70"/>
        <v>0</v>
      </c>
      <c r="F914" s="311" t="s">
        <v>1740</v>
      </c>
      <c r="G914" s="8">
        <f t="shared" si="71"/>
        <v>6</v>
      </c>
      <c r="H914" s="628">
        <f>IF(ISNUMBER('STable 3.2'!D53),'STable 3.2'!D53,"")</f>
        <v>0</v>
      </c>
    </row>
    <row r="915" spans="1:8" x14ac:dyDescent="0.2">
      <c r="A915" s="361" t="str">
        <f>B915&amp;"_"&amp;C915&amp;"_"&amp;".... "&amp;D915</f>
        <v>1337_T3.2_.... Principal (More than 3 to 6)</v>
      </c>
      <c r="B915" s="366" t="s">
        <v>2360</v>
      </c>
      <c r="C915" s="372" t="s">
        <v>17</v>
      </c>
      <c r="D915" s="346" t="s">
        <v>3841</v>
      </c>
      <c r="E915" s="462">
        <f t="shared" si="70"/>
        <v>0</v>
      </c>
      <c r="F915" s="311" t="s">
        <v>1747</v>
      </c>
      <c r="G915" s="8">
        <f t="shared" si="71"/>
        <v>6</v>
      </c>
      <c r="H915" s="628" t="str">
        <f>IF(ISNUMBER('STable 3.2'!D54),'STable 3.2'!D54,"")</f>
        <v/>
      </c>
    </row>
    <row r="916" spans="1:8" x14ac:dyDescent="0.2">
      <c r="A916" s="361" t="str">
        <f>B916&amp;"_"&amp;C916&amp;"_"&amp;".... "&amp;D916</f>
        <v>1338_T3.2_.... Interest (More than 3 to 6)</v>
      </c>
      <c r="B916" s="366" t="s">
        <v>2361</v>
      </c>
      <c r="C916" s="372" t="s">
        <v>17</v>
      </c>
      <c r="D916" s="346" t="s">
        <v>3842</v>
      </c>
      <c r="E916" s="462">
        <f t="shared" si="70"/>
        <v>0</v>
      </c>
      <c r="F916" s="311" t="s">
        <v>1754</v>
      </c>
      <c r="G916" s="8">
        <f t="shared" si="71"/>
        <v>6</v>
      </c>
      <c r="H916" s="628" t="str">
        <f>IF(ISNUMBER('STable 3.2'!D55),'STable 3.2'!D55,"")</f>
        <v/>
      </c>
    </row>
    <row r="917" spans="1:8" x14ac:dyDescent="0.2">
      <c r="A917" s="361" t="str">
        <f>B917&amp;"_"&amp;C917&amp;"_"&amp;".. "&amp;D917</f>
        <v>1339_T3.2_.. Trade credit and advances (More than 3 to 6)</v>
      </c>
      <c r="B917" s="366" t="s">
        <v>2362</v>
      </c>
      <c r="C917" s="372" t="s">
        <v>17</v>
      </c>
      <c r="D917" s="345" t="s">
        <v>4090</v>
      </c>
      <c r="E917" s="462">
        <f t="shared" si="70"/>
        <v>0</v>
      </c>
      <c r="F917" s="311" t="s">
        <v>1761</v>
      </c>
      <c r="G917" s="8">
        <f t="shared" si="71"/>
        <v>6</v>
      </c>
      <c r="H917" s="628">
        <f>IF(ISNUMBER('STable 3.2'!D56),'STable 3.2'!D56,"")</f>
        <v>0</v>
      </c>
    </row>
    <row r="918" spans="1:8" x14ac:dyDescent="0.2">
      <c r="A918" s="361" t="str">
        <f>B918&amp;"_"&amp;C918&amp;"_"&amp;".... "&amp;D918</f>
        <v>1340_T3.2_.... Principal (More than 3 to 6)</v>
      </c>
      <c r="B918" s="366" t="s">
        <v>2363</v>
      </c>
      <c r="C918" s="372" t="s">
        <v>17</v>
      </c>
      <c r="D918" s="346" t="s">
        <v>3841</v>
      </c>
      <c r="E918" s="462">
        <f t="shared" si="70"/>
        <v>0</v>
      </c>
      <c r="F918" s="311" t="s">
        <v>1768</v>
      </c>
      <c r="G918" s="8">
        <f t="shared" si="71"/>
        <v>6</v>
      </c>
      <c r="H918" s="628" t="str">
        <f>IF(ISNUMBER('STable 3.2'!D57),'STable 3.2'!D57,"")</f>
        <v/>
      </c>
    </row>
    <row r="919" spans="1:8" x14ac:dyDescent="0.2">
      <c r="A919" s="361" t="str">
        <f>B919&amp;"_"&amp;C919&amp;"_"&amp;".... "&amp;D919</f>
        <v>1341_T3.2_.... Interest (More than 3 to 6)</v>
      </c>
      <c r="B919" s="366" t="s">
        <v>2364</v>
      </c>
      <c r="C919" s="372" t="s">
        <v>17</v>
      </c>
      <c r="D919" s="346" t="s">
        <v>3842</v>
      </c>
      <c r="E919" s="462">
        <f t="shared" si="70"/>
        <v>0</v>
      </c>
      <c r="F919" s="311" t="s">
        <v>1775</v>
      </c>
      <c r="G919" s="8">
        <f t="shared" si="71"/>
        <v>6</v>
      </c>
      <c r="H919" s="628" t="str">
        <f>IF(ISNUMBER('STable 3.2'!D58),'STable 3.2'!D58,"")</f>
        <v/>
      </c>
    </row>
    <row r="920" spans="1:8" x14ac:dyDescent="0.2">
      <c r="A920" s="361" t="str">
        <f>B920&amp;"_"&amp;C920&amp;"_"&amp;".. "&amp;D920</f>
        <v>1342_T3.2_.. Other debt liabilities 3/ 4/ (More than 3 to 6)</v>
      </c>
      <c r="B920" s="366" t="s">
        <v>2365</v>
      </c>
      <c r="C920" s="372" t="s">
        <v>17</v>
      </c>
      <c r="D920" s="345" t="s">
        <v>4091</v>
      </c>
      <c r="E920" s="462">
        <f t="shared" si="70"/>
        <v>0</v>
      </c>
      <c r="F920" s="311" t="s">
        <v>1782</v>
      </c>
      <c r="G920" s="8">
        <f t="shared" si="71"/>
        <v>6</v>
      </c>
      <c r="H920" s="628">
        <f>IF(ISNUMBER('STable 3.2'!D59),'STable 3.2'!D59,"")</f>
        <v>0</v>
      </c>
    </row>
    <row r="921" spans="1:8" x14ac:dyDescent="0.2">
      <c r="A921" s="361" t="str">
        <f>B921&amp;"_"&amp;C921&amp;"_"&amp;".... "&amp;D921</f>
        <v>1343_T3.2_.... Principal (More than 3 to 6)</v>
      </c>
      <c r="B921" s="366" t="s">
        <v>2366</v>
      </c>
      <c r="C921" s="372" t="s">
        <v>17</v>
      </c>
      <c r="D921" s="346" t="s">
        <v>3841</v>
      </c>
      <c r="E921" s="462">
        <f t="shared" si="70"/>
        <v>0</v>
      </c>
      <c r="F921" s="311" t="s">
        <v>1789</v>
      </c>
      <c r="G921" s="8">
        <f t="shared" si="71"/>
        <v>6</v>
      </c>
      <c r="H921" s="628" t="str">
        <f>IF(ISNUMBER('STable 3.2'!D60),'STable 3.2'!D60,"")</f>
        <v/>
      </c>
    </row>
    <row r="922" spans="1:8" x14ac:dyDescent="0.2">
      <c r="A922" s="361" t="str">
        <f>B922&amp;"_"&amp;C922&amp;"_"&amp;".... "&amp;D922</f>
        <v>1344_T3.2_.... Interest (More than 3 to 6)</v>
      </c>
      <c r="B922" s="366" t="s">
        <v>2367</v>
      </c>
      <c r="C922" s="372" t="s">
        <v>17</v>
      </c>
      <c r="D922" s="346" t="s">
        <v>3842</v>
      </c>
      <c r="E922" s="462">
        <f t="shared" si="70"/>
        <v>0</v>
      </c>
      <c r="F922" s="311" t="s">
        <v>1796</v>
      </c>
      <c r="G922" s="8">
        <f t="shared" si="71"/>
        <v>6</v>
      </c>
      <c r="H922" s="628" t="str">
        <f>IF(ISNUMBER('STable 3.2'!D61),'STable 3.2'!D61,"")</f>
        <v/>
      </c>
    </row>
    <row r="923" spans="1:8" x14ac:dyDescent="0.2">
      <c r="A923" s="361" t="str">
        <f>B923&amp;"_"&amp;C923&amp;"_"&amp;D923</f>
        <v>1345_T3.2_Other Sectors (More than 3 to 6)</v>
      </c>
      <c r="B923" s="366" t="s">
        <v>2368</v>
      </c>
      <c r="C923" s="372" t="s">
        <v>17</v>
      </c>
      <c r="D923" s="348" t="s">
        <v>3846</v>
      </c>
      <c r="E923" s="462">
        <f t="shared" si="70"/>
        <v>0</v>
      </c>
      <c r="F923" s="311" t="s">
        <v>1803</v>
      </c>
      <c r="G923" s="8">
        <f t="shared" si="71"/>
        <v>6</v>
      </c>
      <c r="H923" s="628">
        <f>IF(ISNUMBER('STable 3.2'!D62),'STable 3.2'!D62,"")</f>
        <v>0</v>
      </c>
    </row>
    <row r="924" spans="1:8" x14ac:dyDescent="0.2">
      <c r="A924" s="361" t="str">
        <f>B924&amp;"_"&amp;C924&amp;"_"&amp;".. "&amp;D924</f>
        <v>1346_T3.2_.. Currency and deposits (More than 3 to 6)</v>
      </c>
      <c r="B924" s="366" t="s">
        <v>2369</v>
      </c>
      <c r="C924" s="372" t="s">
        <v>17</v>
      </c>
      <c r="D924" s="345" t="s">
        <v>4087</v>
      </c>
      <c r="E924" s="462">
        <f t="shared" si="70"/>
        <v>0</v>
      </c>
      <c r="F924" s="311" t="s">
        <v>1810</v>
      </c>
      <c r="G924" s="8">
        <f t="shared" si="71"/>
        <v>6</v>
      </c>
      <c r="H924" s="628">
        <f>IF(ISNUMBER('STable 3.2'!D63),'STable 3.2'!D63,"")</f>
        <v>0</v>
      </c>
    </row>
    <row r="925" spans="1:8" x14ac:dyDescent="0.2">
      <c r="A925" s="361" t="str">
        <f>B925&amp;"_"&amp;C925&amp;"_"&amp;".... "&amp;D925</f>
        <v>1347_T3.2_.... Principal (More than 3 to 6)</v>
      </c>
      <c r="B925" s="366" t="s">
        <v>2370</v>
      </c>
      <c r="C925" s="372" t="s">
        <v>17</v>
      </c>
      <c r="D925" s="346" t="s">
        <v>3841</v>
      </c>
      <c r="E925" s="462">
        <f t="shared" si="70"/>
        <v>0</v>
      </c>
      <c r="F925" s="311" t="s">
        <v>1817</v>
      </c>
      <c r="G925" s="8">
        <f t="shared" si="71"/>
        <v>6</v>
      </c>
      <c r="H925" s="628" t="str">
        <f>IF(ISNUMBER('STable 3.2'!D64),'STable 3.2'!D64,"")</f>
        <v/>
      </c>
    </row>
    <row r="926" spans="1:8" x14ac:dyDescent="0.2">
      <c r="A926" s="361" t="str">
        <f>B926&amp;"_"&amp;C926&amp;"_"&amp;".... "&amp;D926</f>
        <v>1348_T3.2_.... Interest (More than 3 to 6)</v>
      </c>
      <c r="B926" s="366" t="s">
        <v>2371</v>
      </c>
      <c r="C926" s="372" t="s">
        <v>17</v>
      </c>
      <c r="D926" s="346" t="s">
        <v>3842</v>
      </c>
      <c r="E926" s="462">
        <f t="shared" si="70"/>
        <v>0</v>
      </c>
      <c r="F926" s="311" t="s">
        <v>1824</v>
      </c>
      <c r="G926" s="8">
        <f t="shared" si="71"/>
        <v>6</v>
      </c>
      <c r="H926" s="628" t="str">
        <f>IF(ISNUMBER('STable 3.2'!D65),'STable 3.2'!D65,"")</f>
        <v/>
      </c>
    </row>
    <row r="927" spans="1:8" x14ac:dyDescent="0.2">
      <c r="A927" s="361" t="str">
        <f>B927&amp;"_"&amp;C927&amp;"_"&amp;".. "&amp;D927</f>
        <v>1349_T3.2_.. Debt securities (More than 3 to 6)</v>
      </c>
      <c r="B927" s="366" t="s">
        <v>2372</v>
      </c>
      <c r="C927" s="372" t="s">
        <v>17</v>
      </c>
      <c r="D927" s="345" t="s">
        <v>4088</v>
      </c>
      <c r="E927" s="462">
        <f t="shared" si="70"/>
        <v>0</v>
      </c>
      <c r="F927" s="311" t="s">
        <v>1831</v>
      </c>
      <c r="G927" s="8">
        <f t="shared" si="71"/>
        <v>6</v>
      </c>
      <c r="H927" s="628">
        <f>IF(ISNUMBER('STable 3.2'!D66),'STable 3.2'!D66,"")</f>
        <v>0</v>
      </c>
    </row>
    <row r="928" spans="1:8" x14ac:dyDescent="0.2">
      <c r="A928" s="361" t="str">
        <f>B928&amp;"_"&amp;C928&amp;"_"&amp;".... "&amp;D928</f>
        <v>1350_T3.2_.... Principal (More than 3 to 6)</v>
      </c>
      <c r="B928" s="366" t="s">
        <v>2373</v>
      </c>
      <c r="C928" s="372" t="s">
        <v>17</v>
      </c>
      <c r="D928" s="346" t="s">
        <v>3841</v>
      </c>
      <c r="E928" s="462">
        <f t="shared" si="70"/>
        <v>0</v>
      </c>
      <c r="F928" s="311" t="s">
        <v>1838</v>
      </c>
      <c r="G928" s="8">
        <f t="shared" si="71"/>
        <v>6</v>
      </c>
      <c r="H928" s="628" t="str">
        <f>IF(ISNUMBER('STable 3.2'!D67),'STable 3.2'!D67,"")</f>
        <v/>
      </c>
    </row>
    <row r="929" spans="1:8" x14ac:dyDescent="0.2">
      <c r="A929" s="361" t="str">
        <f>B929&amp;"_"&amp;C929&amp;"_"&amp;".... "&amp;D929</f>
        <v>1351_T3.2_.... Interest (More than 3 to 6)</v>
      </c>
      <c r="B929" s="366" t="s">
        <v>2374</v>
      </c>
      <c r="C929" s="372" t="s">
        <v>17</v>
      </c>
      <c r="D929" s="346" t="s">
        <v>3842</v>
      </c>
      <c r="E929" s="462">
        <f t="shared" si="70"/>
        <v>0</v>
      </c>
      <c r="F929" s="311" t="s">
        <v>1845</v>
      </c>
      <c r="G929" s="8">
        <f t="shared" si="71"/>
        <v>6</v>
      </c>
      <c r="H929" s="628" t="str">
        <f>IF(ISNUMBER('STable 3.2'!D68),'STable 3.2'!D68,"")</f>
        <v/>
      </c>
    </row>
    <row r="930" spans="1:8" x14ac:dyDescent="0.2">
      <c r="A930" s="361" t="str">
        <f>B930&amp;"_"&amp;C930&amp;"_"&amp;".. "&amp;D930</f>
        <v>1352_T3.2_.. Loans (More than 3 to 6)</v>
      </c>
      <c r="B930" s="366" t="s">
        <v>2375</v>
      </c>
      <c r="C930" s="372" t="s">
        <v>17</v>
      </c>
      <c r="D930" s="345" t="s">
        <v>4089</v>
      </c>
      <c r="E930" s="462">
        <f t="shared" si="70"/>
        <v>0</v>
      </c>
      <c r="F930" s="311" t="s">
        <v>1852</v>
      </c>
      <c r="G930" s="8">
        <f t="shared" si="71"/>
        <v>6</v>
      </c>
      <c r="H930" s="628">
        <f>IF(ISNUMBER('STable 3.2'!D69),'STable 3.2'!D69,"")</f>
        <v>0</v>
      </c>
    </row>
    <row r="931" spans="1:8" x14ac:dyDescent="0.2">
      <c r="A931" s="361" t="str">
        <f>B931&amp;"_"&amp;C931&amp;"_"&amp;".... "&amp;D931</f>
        <v>1353_T3.2_.... Principal (More than 3 to 6)</v>
      </c>
      <c r="B931" s="366" t="s">
        <v>2376</v>
      </c>
      <c r="C931" s="372" t="s">
        <v>17</v>
      </c>
      <c r="D931" s="346" t="s">
        <v>3841</v>
      </c>
      <c r="E931" s="462">
        <f t="shared" si="70"/>
        <v>0</v>
      </c>
      <c r="F931" s="311" t="s">
        <v>1859</v>
      </c>
      <c r="G931" s="8">
        <f t="shared" si="71"/>
        <v>6</v>
      </c>
      <c r="H931" s="628" t="str">
        <f>IF(ISNUMBER('STable 3.2'!D70),'STable 3.2'!D70,"")</f>
        <v/>
      </c>
    </row>
    <row r="932" spans="1:8" x14ac:dyDescent="0.2">
      <c r="A932" s="361" t="str">
        <f>B932&amp;"_"&amp;C932&amp;"_"&amp;".... "&amp;D932</f>
        <v>1354_T3.2_.... Interest (More than 3 to 6)</v>
      </c>
      <c r="B932" s="366" t="s">
        <v>2377</v>
      </c>
      <c r="C932" s="372" t="s">
        <v>17</v>
      </c>
      <c r="D932" s="346" t="s">
        <v>3842</v>
      </c>
      <c r="E932" s="462">
        <f t="shared" si="70"/>
        <v>0</v>
      </c>
      <c r="F932" s="311" t="s">
        <v>1866</v>
      </c>
      <c r="G932" s="8">
        <f t="shared" si="71"/>
        <v>6</v>
      </c>
      <c r="H932" s="628" t="str">
        <f>IF(ISNUMBER('STable 3.2'!D71),'STable 3.2'!D71,"")</f>
        <v/>
      </c>
    </row>
    <row r="933" spans="1:8" x14ac:dyDescent="0.2">
      <c r="A933" s="361" t="str">
        <f>B933&amp;"_"&amp;C933&amp;"_"&amp;".. "&amp;D933</f>
        <v>1355_T3.2_.. Trade credit and advances (More than 3 to 6)</v>
      </c>
      <c r="B933" s="366" t="s">
        <v>2378</v>
      </c>
      <c r="C933" s="372" t="s">
        <v>17</v>
      </c>
      <c r="D933" s="345" t="s">
        <v>4090</v>
      </c>
      <c r="E933" s="462">
        <f t="shared" si="70"/>
        <v>0</v>
      </c>
      <c r="F933" s="311" t="s">
        <v>1873</v>
      </c>
      <c r="G933" s="8">
        <f t="shared" si="71"/>
        <v>6</v>
      </c>
      <c r="H933" s="628">
        <f>IF(ISNUMBER('STable 3.2'!D72),'STable 3.2'!D72,"")</f>
        <v>0</v>
      </c>
    </row>
    <row r="934" spans="1:8" x14ac:dyDescent="0.2">
      <c r="A934" s="361" t="str">
        <f>B934&amp;"_"&amp;C934&amp;"_"&amp;".... "&amp;D934</f>
        <v>1356_T3.2_.... Principal (More than 3 to 6)</v>
      </c>
      <c r="B934" s="366" t="s">
        <v>2379</v>
      </c>
      <c r="C934" s="372" t="s">
        <v>17</v>
      </c>
      <c r="D934" s="346" t="s">
        <v>3841</v>
      </c>
      <c r="E934" s="462">
        <f t="shared" si="70"/>
        <v>0</v>
      </c>
      <c r="F934" s="311" t="s">
        <v>1880</v>
      </c>
      <c r="G934" s="8">
        <f t="shared" si="71"/>
        <v>6</v>
      </c>
      <c r="H934" s="628" t="str">
        <f>IF(ISNUMBER('STable 3.2'!D73),'STable 3.2'!D73,"")</f>
        <v/>
      </c>
    </row>
    <row r="935" spans="1:8" x14ac:dyDescent="0.2">
      <c r="A935" s="361" t="str">
        <f>B935&amp;"_"&amp;C935&amp;"_"&amp;".... "&amp;D935</f>
        <v>1357_T3.2_.... Interest (More than 3 to 6)</v>
      </c>
      <c r="B935" s="366" t="s">
        <v>2380</v>
      </c>
      <c r="C935" s="372" t="s">
        <v>17</v>
      </c>
      <c r="D935" s="346" t="s">
        <v>3842</v>
      </c>
      <c r="E935" s="462">
        <f t="shared" si="70"/>
        <v>0</v>
      </c>
      <c r="F935" s="311" t="s">
        <v>1887</v>
      </c>
      <c r="G935" s="8">
        <f t="shared" si="71"/>
        <v>6</v>
      </c>
      <c r="H935" s="628" t="str">
        <f>IF(ISNUMBER('STable 3.2'!D74),'STable 3.2'!D74,"")</f>
        <v/>
      </c>
    </row>
    <row r="936" spans="1:8" x14ac:dyDescent="0.2">
      <c r="A936" s="361" t="str">
        <f>B936&amp;"_"&amp;C936&amp;"_"&amp;".. "&amp;D936</f>
        <v>1358_T3.2_.. Other debt liabilities 3/ 4/ (More than 3 to 6)</v>
      </c>
      <c r="B936" s="366" t="s">
        <v>2381</v>
      </c>
      <c r="C936" s="372" t="s">
        <v>17</v>
      </c>
      <c r="D936" s="345" t="s">
        <v>4091</v>
      </c>
      <c r="E936" s="462">
        <f t="shared" si="70"/>
        <v>0</v>
      </c>
      <c r="F936" s="311" t="s">
        <v>1894</v>
      </c>
      <c r="G936" s="8">
        <f t="shared" si="71"/>
        <v>6</v>
      </c>
      <c r="H936" s="628">
        <f>IF(ISNUMBER('STable 3.2'!D75),'STable 3.2'!D75,"")</f>
        <v>0</v>
      </c>
    </row>
    <row r="937" spans="1:8" x14ac:dyDescent="0.2">
      <c r="A937" s="361" t="str">
        <f>B937&amp;"_"&amp;C937&amp;"_"&amp;".... "&amp;D937</f>
        <v>1359_T3.2_.... Principal (More than 3 to 6)</v>
      </c>
      <c r="B937" s="366" t="s">
        <v>2382</v>
      </c>
      <c r="C937" s="372" t="s">
        <v>17</v>
      </c>
      <c r="D937" s="346" t="s">
        <v>3841</v>
      </c>
      <c r="E937" s="462">
        <f t="shared" si="70"/>
        <v>0</v>
      </c>
      <c r="F937" s="311" t="s">
        <v>1901</v>
      </c>
      <c r="G937" s="8">
        <f t="shared" si="71"/>
        <v>6</v>
      </c>
      <c r="H937" s="628" t="str">
        <f>IF(ISNUMBER('STable 3.2'!D76),'STable 3.2'!D76,"")</f>
        <v/>
      </c>
    </row>
    <row r="938" spans="1:8" x14ac:dyDescent="0.2">
      <c r="A938" s="361" t="str">
        <f>B938&amp;"_"&amp;C938&amp;"_"&amp;".... "&amp;D938</f>
        <v>1360_T3.2_.... Interest (More than 3 to 6)</v>
      </c>
      <c r="B938" s="366" t="s">
        <v>2383</v>
      </c>
      <c r="C938" s="372" t="s">
        <v>17</v>
      </c>
      <c r="D938" s="346" t="s">
        <v>3842</v>
      </c>
      <c r="E938" s="462">
        <f t="shared" si="70"/>
        <v>0</v>
      </c>
      <c r="F938" s="311" t="s">
        <v>1908</v>
      </c>
      <c r="G938" s="8">
        <f t="shared" si="71"/>
        <v>6</v>
      </c>
      <c r="H938" s="628" t="str">
        <f>IF(ISNUMBER('STable 3.2'!D77),'STable 3.2'!D77,"")</f>
        <v/>
      </c>
    </row>
    <row r="939" spans="1:8" x14ac:dyDescent="0.2">
      <c r="A939" s="361" t="str">
        <f>B939&amp;"_"&amp;C939&amp;"_"&amp;D939</f>
        <v>1361_T3.2_Direct Investment: Intercompany Lending 5/ (More than 3 to 6)</v>
      </c>
      <c r="B939" s="366" t="s">
        <v>2384</v>
      </c>
      <c r="C939" s="372" t="s">
        <v>17</v>
      </c>
      <c r="D939" s="297" t="s">
        <v>4093</v>
      </c>
      <c r="E939" s="462">
        <f t="shared" si="70"/>
        <v>0</v>
      </c>
      <c r="F939" s="311" t="s">
        <v>1915</v>
      </c>
      <c r="G939" s="8">
        <f t="shared" si="71"/>
        <v>6</v>
      </c>
      <c r="H939" s="628">
        <f>IF(ISNUMBER('STable 3.2'!D78),'STable 3.2'!D78,"")</f>
        <v>0</v>
      </c>
    </row>
    <row r="940" spans="1:8" x14ac:dyDescent="0.2">
      <c r="A940" s="361" t="str">
        <f>B940&amp;"_"&amp;C940&amp;"_"&amp;".. "&amp;D940</f>
        <v>1362_T3.2_.. Debt liabilities of direct investment enterprises to direct investors (More than 3 to 6)</v>
      </c>
      <c r="B940" s="366" t="s">
        <v>2385</v>
      </c>
      <c r="C940" s="372" t="s">
        <v>17</v>
      </c>
      <c r="D940" s="349" t="s">
        <v>4094</v>
      </c>
      <c r="E940" s="462">
        <f t="shared" si="70"/>
        <v>0</v>
      </c>
      <c r="F940" s="311" t="s">
        <v>1922</v>
      </c>
      <c r="G940" s="8">
        <f t="shared" si="71"/>
        <v>6</v>
      </c>
      <c r="H940" s="628">
        <f>IF(ISNUMBER('STable 3.2'!D79),'STable 3.2'!D79,"")</f>
        <v>0</v>
      </c>
    </row>
    <row r="941" spans="1:8" x14ac:dyDescent="0.2">
      <c r="A941" s="361" t="str">
        <f>B941&amp;"_"&amp;C941&amp;"_"&amp;".... "&amp;D941</f>
        <v>1363_T3.2_.... Principal (More than 3 to 6)</v>
      </c>
      <c r="B941" s="366" t="s">
        <v>2386</v>
      </c>
      <c r="C941" s="372" t="s">
        <v>17</v>
      </c>
      <c r="D941" s="350" t="s">
        <v>3841</v>
      </c>
      <c r="E941" s="462">
        <f t="shared" si="70"/>
        <v>0</v>
      </c>
      <c r="F941" s="311" t="s">
        <v>1929</v>
      </c>
      <c r="G941" s="8">
        <f t="shared" si="71"/>
        <v>6</v>
      </c>
      <c r="H941" s="628" t="str">
        <f>IF(ISNUMBER('STable 3.2'!D80),'STable 3.2'!D80,"")</f>
        <v/>
      </c>
    </row>
    <row r="942" spans="1:8" x14ac:dyDescent="0.2">
      <c r="A942" s="361" t="str">
        <f>B942&amp;"_"&amp;C942&amp;"_"&amp;".... "&amp;D942</f>
        <v>1364_T3.2_.... Interest (More than 3 to 6)</v>
      </c>
      <c r="B942" s="366" t="s">
        <v>2387</v>
      </c>
      <c r="C942" s="372" t="s">
        <v>17</v>
      </c>
      <c r="D942" s="350" t="s">
        <v>3842</v>
      </c>
      <c r="E942" s="462">
        <f t="shared" si="70"/>
        <v>0</v>
      </c>
      <c r="F942" s="311" t="s">
        <v>1936</v>
      </c>
      <c r="G942" s="8">
        <f t="shared" si="71"/>
        <v>6</v>
      </c>
      <c r="H942" s="628" t="str">
        <f>IF(ISNUMBER('STable 3.2'!D81),'STable 3.2'!D81,"")</f>
        <v/>
      </c>
    </row>
    <row r="943" spans="1:8" x14ac:dyDescent="0.2">
      <c r="A943" s="361" t="str">
        <f>B943&amp;"_"&amp;C943&amp;"_"&amp;".. "&amp;D943</f>
        <v>1365_T3.2_.. Debt liabilities of direct investors to direct investment enterprises (More than 3 to 6)</v>
      </c>
      <c r="B943" s="366" t="s">
        <v>2388</v>
      </c>
      <c r="C943" s="372" t="s">
        <v>17</v>
      </c>
      <c r="D943" s="349" t="s">
        <v>4095</v>
      </c>
      <c r="E943" s="462">
        <f t="shared" si="70"/>
        <v>0</v>
      </c>
      <c r="F943" s="311" t="s">
        <v>1943</v>
      </c>
      <c r="G943" s="8">
        <f t="shared" si="71"/>
        <v>6</v>
      </c>
      <c r="H943" s="628">
        <f>IF(ISNUMBER('STable 3.2'!D82),'STable 3.2'!D82,"")</f>
        <v>0</v>
      </c>
    </row>
    <row r="944" spans="1:8" x14ac:dyDescent="0.2">
      <c r="A944" s="361" t="str">
        <f>B944&amp;"_"&amp;C944&amp;"_"&amp;".... "&amp;D944</f>
        <v>1366_T3.2_.... Principal (More than 3 to 6)</v>
      </c>
      <c r="B944" s="366" t="s">
        <v>2389</v>
      </c>
      <c r="C944" s="372" t="s">
        <v>17</v>
      </c>
      <c r="D944" s="350" t="s">
        <v>3841</v>
      </c>
      <c r="E944" s="462">
        <f t="shared" si="70"/>
        <v>0</v>
      </c>
      <c r="F944" s="311" t="s">
        <v>1950</v>
      </c>
      <c r="G944" s="8">
        <f t="shared" si="71"/>
        <v>6</v>
      </c>
      <c r="H944" s="628" t="str">
        <f>IF(ISNUMBER('STable 3.2'!D83),'STable 3.2'!D83,"")</f>
        <v/>
      </c>
    </row>
    <row r="945" spans="1:8" x14ac:dyDescent="0.2">
      <c r="A945" s="361" t="str">
        <f>B945&amp;"_"&amp;C945&amp;"_"&amp;".... "&amp;D945</f>
        <v>1367_T3.2_.... Interest (More than 3 to 6)</v>
      </c>
      <c r="B945" s="366" t="s">
        <v>2390</v>
      </c>
      <c r="C945" s="372" t="s">
        <v>17</v>
      </c>
      <c r="D945" s="350" t="s">
        <v>3842</v>
      </c>
      <c r="E945" s="462">
        <f t="shared" si="70"/>
        <v>0</v>
      </c>
      <c r="F945" s="311" t="s">
        <v>1957</v>
      </c>
      <c r="G945" s="8">
        <f t="shared" si="71"/>
        <v>6</v>
      </c>
      <c r="H945" s="628" t="str">
        <f>IF(ISNUMBER('STable 3.2'!D84),'STable 3.2'!D84,"")</f>
        <v/>
      </c>
    </row>
    <row r="946" spans="1:8" x14ac:dyDescent="0.2">
      <c r="A946" s="361" t="str">
        <f>B946&amp;"_"&amp;C946&amp;"_"&amp;".. "&amp;D946</f>
        <v>1368_T3.2_.. Debt liabilities between fellow enterprises (More than 3 to 6)</v>
      </c>
      <c r="B946" s="366" t="s">
        <v>2391</v>
      </c>
      <c r="C946" s="372" t="s">
        <v>17</v>
      </c>
      <c r="D946" s="349" t="s">
        <v>4096</v>
      </c>
      <c r="E946" s="462">
        <f t="shared" si="70"/>
        <v>0</v>
      </c>
      <c r="F946" s="311" t="s">
        <v>1964</v>
      </c>
      <c r="G946" s="8">
        <f t="shared" si="71"/>
        <v>6</v>
      </c>
      <c r="H946" s="628">
        <f>IF(ISNUMBER('STable 3.2'!D85),'STable 3.2'!D85,"")</f>
        <v>0</v>
      </c>
    </row>
    <row r="947" spans="1:8" x14ac:dyDescent="0.2">
      <c r="A947" s="361" t="str">
        <f>B947&amp;"_"&amp;C947&amp;"_"&amp;".... "&amp;D947</f>
        <v>1369_T3.2_.... Principal (More than 3 to 6)</v>
      </c>
      <c r="B947" s="366" t="s">
        <v>2392</v>
      </c>
      <c r="C947" s="372" t="s">
        <v>17</v>
      </c>
      <c r="D947" s="350" t="s">
        <v>3841</v>
      </c>
      <c r="E947" s="462">
        <f t="shared" si="70"/>
        <v>0</v>
      </c>
      <c r="F947" s="311" t="s">
        <v>1971</v>
      </c>
      <c r="G947" s="8">
        <f t="shared" si="71"/>
        <v>6</v>
      </c>
      <c r="H947" s="628" t="str">
        <f>IF(ISNUMBER('STable 3.2'!D86),'STable 3.2'!D86,"")</f>
        <v/>
      </c>
    </row>
    <row r="948" spans="1:8" x14ac:dyDescent="0.2">
      <c r="A948" s="361" t="str">
        <f>B948&amp;"_"&amp;C948&amp;"_"&amp;".... "&amp;D948</f>
        <v>1370_T3.2_.... Interest (More than 3 to 6)</v>
      </c>
      <c r="B948" s="366" t="s">
        <v>2393</v>
      </c>
      <c r="C948" s="372" t="s">
        <v>17</v>
      </c>
      <c r="D948" s="350" t="s">
        <v>3842</v>
      </c>
      <c r="E948" s="462">
        <f t="shared" si="70"/>
        <v>0</v>
      </c>
      <c r="F948" s="311" t="s">
        <v>1978</v>
      </c>
      <c r="G948" s="8">
        <f t="shared" si="71"/>
        <v>6</v>
      </c>
      <c r="H948" s="628" t="str">
        <f>IF(ISNUMBER('STable 3.2'!D87),'STable 3.2'!D87,"")</f>
        <v/>
      </c>
    </row>
    <row r="949" spans="1:8" x14ac:dyDescent="0.2">
      <c r="A949" s="361" t="str">
        <f>B949&amp;"_"&amp;C949&amp;"_"&amp;D949</f>
        <v>1371_T3.2_Gross External Debt Payments (More than 3 to 6)</v>
      </c>
      <c r="B949" s="366" t="s">
        <v>2394</v>
      </c>
      <c r="C949" s="372" t="s">
        <v>17</v>
      </c>
      <c r="D949" s="351" t="s">
        <v>4097</v>
      </c>
      <c r="E949" s="462">
        <f t="shared" si="70"/>
        <v>0</v>
      </c>
      <c r="F949" s="311" t="s">
        <v>1985</v>
      </c>
      <c r="G949" s="8">
        <f t="shared" si="71"/>
        <v>6</v>
      </c>
      <c r="H949" s="628">
        <f>IF(ISNUMBER('STable 3.2'!D88),'STable 3.2'!D88,"")</f>
        <v>0</v>
      </c>
    </row>
    <row r="950" spans="1:8" x14ac:dyDescent="0.2">
      <c r="A950" s="361" t="str">
        <f>B950&amp;"_"&amp;C950&amp;"_"&amp;".... "&amp;D950</f>
        <v>1372_T3.2_.... Principal  (More than 3 to 6)</v>
      </c>
      <c r="B950" s="366" t="s">
        <v>2395</v>
      </c>
      <c r="C950" s="372" t="s">
        <v>17</v>
      </c>
      <c r="D950" s="352" t="s">
        <v>3848</v>
      </c>
      <c r="E950" s="462">
        <f t="shared" si="70"/>
        <v>0</v>
      </c>
      <c r="F950" s="311" t="s">
        <v>1992</v>
      </c>
      <c r="G950" s="8">
        <f t="shared" si="71"/>
        <v>6</v>
      </c>
      <c r="H950" s="628">
        <f>IF(ISNUMBER('STable 3.2'!D89),'STable 3.2'!D89,"")</f>
        <v>0</v>
      </c>
    </row>
    <row r="951" spans="1:8" x14ac:dyDescent="0.2">
      <c r="A951" s="361" t="str">
        <f>B951&amp;"_"&amp;C951&amp;"_"&amp;".... "&amp;D951</f>
        <v>1373_T3.2_.... Interest (More than 3 to 6)</v>
      </c>
      <c r="B951" s="366" t="s">
        <v>2396</v>
      </c>
      <c r="C951" s="372" t="s">
        <v>17</v>
      </c>
      <c r="D951" s="352" t="s">
        <v>3842</v>
      </c>
      <c r="E951" s="462">
        <f t="shared" si="70"/>
        <v>0</v>
      </c>
      <c r="F951" s="311" t="s">
        <v>1999</v>
      </c>
      <c r="G951" s="8">
        <f t="shared" si="71"/>
        <v>6</v>
      </c>
      <c r="H951" s="628">
        <f>IF(ISNUMBER('STable 3.2'!D90),'STable 3.2'!D90,"")</f>
        <v>0</v>
      </c>
    </row>
    <row r="952" spans="1:8" x14ac:dyDescent="0.2">
      <c r="A952" s="361" t="str">
        <f t="shared" ref="A952:A953" si="72">B952&amp;"_"&amp;C952&amp;"_"&amp;D952</f>
        <v>1374_T3.2_Interest receipts on SDR holdings (More than 3 to 6)</v>
      </c>
      <c r="B952" s="366" t="s">
        <v>2397</v>
      </c>
      <c r="C952" s="372" t="s">
        <v>17</v>
      </c>
      <c r="D952" s="353" t="s">
        <v>3850</v>
      </c>
      <c r="E952" s="462">
        <f t="shared" si="70"/>
        <v>0</v>
      </c>
      <c r="F952" s="311" t="s">
        <v>2009</v>
      </c>
      <c r="G952" s="8">
        <f t="shared" si="71"/>
        <v>6</v>
      </c>
      <c r="H952" s="628" t="str">
        <f>IF(ISNUMBER('STable 3.2'!D93),'STable 3.2'!D93,"")</f>
        <v/>
      </c>
    </row>
    <row r="953" spans="1:8" x14ac:dyDescent="0.2">
      <c r="A953" s="361" t="str">
        <f t="shared" si="72"/>
        <v>1375_T3.2_Interest payments on SDR allocations (More than 3 to 6)</v>
      </c>
      <c r="B953" s="366" t="s">
        <v>2398</v>
      </c>
      <c r="C953" s="372" t="s">
        <v>17</v>
      </c>
      <c r="D953" s="353" t="s">
        <v>3851</v>
      </c>
      <c r="E953" s="462">
        <f t="shared" si="70"/>
        <v>0</v>
      </c>
      <c r="F953" s="311" t="s">
        <v>2010</v>
      </c>
      <c r="G953" s="8">
        <f t="shared" si="71"/>
        <v>6</v>
      </c>
      <c r="H953" s="628" t="str">
        <f>IF(ISNUMBER('STable 3.2'!D94),'STable 3.2'!D94,"")</f>
        <v/>
      </c>
    </row>
    <row r="954" spans="1:8" x14ac:dyDescent="0.2">
      <c r="A954" s="361" t="str">
        <f>B954&amp;"_"&amp;C954&amp;"_"&amp;D954</f>
        <v>1376_T3.2_General Government (More than 6 to 9)</v>
      </c>
      <c r="B954" s="366" t="s">
        <v>2399</v>
      </c>
      <c r="C954" s="372" t="s">
        <v>17</v>
      </c>
      <c r="D954" s="344" t="s">
        <v>4098</v>
      </c>
      <c r="E954" s="462">
        <f t="shared" si="70"/>
        <v>0</v>
      </c>
      <c r="F954" s="311" t="s">
        <v>1426</v>
      </c>
      <c r="G954" s="8">
        <f t="shared" si="71"/>
        <v>6</v>
      </c>
      <c r="H954" s="628">
        <f>IF(ISNUMBER('STable 3.2'!E8),'STable 3.2'!E8,"")</f>
        <v>0</v>
      </c>
    </row>
    <row r="955" spans="1:8" x14ac:dyDescent="0.2">
      <c r="A955" s="361" t="str">
        <f>B955&amp;"_"&amp;C955&amp;"_"&amp;".. "&amp;D955</f>
        <v>1377_T3.2_.. Special drawing rights (allocations) * (More than 6 to 9)</v>
      </c>
      <c r="B955" s="366" t="s">
        <v>2400</v>
      </c>
      <c r="C955" s="372" t="s">
        <v>17</v>
      </c>
      <c r="D955" s="345" t="s">
        <v>4299</v>
      </c>
      <c r="E955" s="462">
        <f t="shared" si="70"/>
        <v>0</v>
      </c>
      <c r="F955" s="311" t="s">
        <v>1433</v>
      </c>
      <c r="G955" s="8">
        <f t="shared" si="71"/>
        <v>6</v>
      </c>
      <c r="H955" s="628">
        <f>IF(ISNUMBER('STable 3.2'!E9),'STable 3.2'!E9,"")</f>
        <v>0</v>
      </c>
    </row>
    <row r="956" spans="1:8" x14ac:dyDescent="0.2">
      <c r="A956" s="361" t="str">
        <f>B956&amp;"_"&amp;C956&amp;"_"&amp;".... "&amp;D956</f>
        <v>1378_T3.2_.... Principal (More than 6 to 9)</v>
      </c>
      <c r="B956" s="366" t="s">
        <v>2401</v>
      </c>
      <c r="C956" s="372" t="s">
        <v>17</v>
      </c>
      <c r="D956" s="346" t="s">
        <v>3853</v>
      </c>
      <c r="E956" s="462">
        <f t="shared" si="70"/>
        <v>0</v>
      </c>
      <c r="F956" s="311" t="s">
        <v>1440</v>
      </c>
      <c r="G956" s="8">
        <f t="shared" si="71"/>
        <v>6</v>
      </c>
      <c r="H956" s="628" t="str">
        <f>IF(ISNUMBER('STable 3.2'!E10),'STable 3.2'!E10,"")</f>
        <v/>
      </c>
    </row>
    <row r="957" spans="1:8" x14ac:dyDescent="0.2">
      <c r="A957" s="361" t="str">
        <f>B957&amp;"_"&amp;C957&amp;"_"&amp;".... "&amp;D957</f>
        <v>1379_T3.2_.... Interest (More than 6 to 9)</v>
      </c>
      <c r="B957" s="366" t="s">
        <v>2402</v>
      </c>
      <c r="C957" s="372" t="s">
        <v>17</v>
      </c>
      <c r="D957" s="346" t="s">
        <v>3854</v>
      </c>
      <c r="E957" s="462">
        <f t="shared" si="70"/>
        <v>0</v>
      </c>
      <c r="F957" s="311" t="s">
        <v>1447</v>
      </c>
      <c r="G957" s="8">
        <f t="shared" si="71"/>
        <v>6</v>
      </c>
      <c r="H957" s="628" t="str">
        <f>IF(ISNUMBER('STable 3.2'!E11),'STable 3.2'!E11,"")</f>
        <v/>
      </c>
    </row>
    <row r="958" spans="1:8" x14ac:dyDescent="0.2">
      <c r="A958" s="361" t="str">
        <f>B958&amp;"_"&amp;C958&amp;"_"&amp;".. "&amp;D958</f>
        <v>1380_T3.2_.. Currency and deposits (More than 6 to 9)</v>
      </c>
      <c r="B958" s="366" t="s">
        <v>2403</v>
      </c>
      <c r="C958" s="372" t="s">
        <v>17</v>
      </c>
      <c r="D958" s="345" t="s">
        <v>4099</v>
      </c>
      <c r="E958" s="462">
        <f t="shared" si="70"/>
        <v>0</v>
      </c>
      <c r="F958" s="311" t="s">
        <v>1454</v>
      </c>
      <c r="G958" s="8">
        <f t="shared" si="71"/>
        <v>6</v>
      </c>
      <c r="H958" s="628">
        <f>IF(ISNUMBER('STable 3.2'!E12),'STable 3.2'!E12,"")</f>
        <v>0</v>
      </c>
    </row>
    <row r="959" spans="1:8" x14ac:dyDescent="0.2">
      <c r="A959" s="361" t="str">
        <f>B959&amp;"_"&amp;C959&amp;"_"&amp;".... "&amp;D959</f>
        <v>1381_T3.2_.... Principal (More than 6 to 9)</v>
      </c>
      <c r="B959" s="366" t="s">
        <v>2404</v>
      </c>
      <c r="C959" s="372" t="s">
        <v>17</v>
      </c>
      <c r="D959" s="346" t="s">
        <v>3853</v>
      </c>
      <c r="E959" s="462">
        <f t="shared" si="70"/>
        <v>0</v>
      </c>
      <c r="F959" s="311" t="s">
        <v>1461</v>
      </c>
      <c r="G959" s="8">
        <f t="shared" si="71"/>
        <v>6</v>
      </c>
      <c r="H959" s="628" t="str">
        <f>IF(ISNUMBER('STable 3.2'!E13),'STable 3.2'!E13,"")</f>
        <v/>
      </c>
    </row>
    <row r="960" spans="1:8" x14ac:dyDescent="0.2">
      <c r="A960" s="361" t="str">
        <f>B960&amp;"_"&amp;C960&amp;"_"&amp;".... "&amp;D960</f>
        <v>1382_T3.2_.... Interest (More than 6 to 9)</v>
      </c>
      <c r="B960" s="366" t="s">
        <v>2405</v>
      </c>
      <c r="C960" s="372" t="s">
        <v>17</v>
      </c>
      <c r="D960" s="346" t="s">
        <v>3854</v>
      </c>
      <c r="E960" s="462">
        <f t="shared" si="70"/>
        <v>0</v>
      </c>
      <c r="F960" s="311" t="s">
        <v>1468</v>
      </c>
      <c r="G960" s="8">
        <f t="shared" si="71"/>
        <v>6</v>
      </c>
      <c r="H960" s="628" t="str">
        <f>IF(ISNUMBER('STable 3.2'!E14),'STable 3.2'!E14,"")</f>
        <v/>
      </c>
    </row>
    <row r="961" spans="1:8" x14ac:dyDescent="0.2">
      <c r="A961" s="361" t="str">
        <f>B961&amp;"_"&amp;C961&amp;"_"&amp;".. "&amp;D961</f>
        <v>1383_T3.2_.. Debt securities (More than 6 to 9)</v>
      </c>
      <c r="B961" s="366" t="s">
        <v>2406</v>
      </c>
      <c r="C961" s="372" t="s">
        <v>17</v>
      </c>
      <c r="D961" s="345" t="s">
        <v>4100</v>
      </c>
      <c r="E961" s="462">
        <f t="shared" si="70"/>
        <v>0</v>
      </c>
      <c r="F961" s="311" t="s">
        <v>1475</v>
      </c>
      <c r="G961" s="8">
        <f t="shared" si="71"/>
        <v>6</v>
      </c>
      <c r="H961" s="628">
        <f>IF(ISNUMBER('STable 3.2'!E15),'STable 3.2'!E15,"")</f>
        <v>0</v>
      </c>
    </row>
    <row r="962" spans="1:8" x14ac:dyDescent="0.2">
      <c r="A962" s="361" t="str">
        <f>B962&amp;"_"&amp;C962&amp;"_"&amp;".... "&amp;D962</f>
        <v>1384_T3.2_.... Principal (More than 6 to 9)</v>
      </c>
      <c r="B962" s="366" t="s">
        <v>2407</v>
      </c>
      <c r="C962" s="372" t="s">
        <v>17</v>
      </c>
      <c r="D962" s="346" t="s">
        <v>3853</v>
      </c>
      <c r="E962" s="462">
        <f t="shared" si="70"/>
        <v>0</v>
      </c>
      <c r="F962" s="311" t="s">
        <v>1482</v>
      </c>
      <c r="G962" s="8">
        <f t="shared" si="71"/>
        <v>6</v>
      </c>
      <c r="H962" s="628" t="str">
        <f>IF(ISNUMBER('STable 3.2'!E16),'STable 3.2'!E16,"")</f>
        <v/>
      </c>
    </row>
    <row r="963" spans="1:8" x14ac:dyDescent="0.2">
      <c r="A963" s="361" t="str">
        <f>B963&amp;"_"&amp;C963&amp;"_"&amp;".... "&amp;D963</f>
        <v>1385_T3.2_.... Interest (More than 6 to 9)</v>
      </c>
      <c r="B963" s="366" t="s">
        <v>2408</v>
      </c>
      <c r="C963" s="372" t="s">
        <v>17</v>
      </c>
      <c r="D963" s="346" t="s">
        <v>3854</v>
      </c>
      <c r="E963" s="462">
        <f t="shared" si="70"/>
        <v>0</v>
      </c>
      <c r="F963" s="311" t="s">
        <v>1489</v>
      </c>
      <c r="G963" s="8">
        <f t="shared" si="71"/>
        <v>6</v>
      </c>
      <c r="H963" s="628" t="str">
        <f>IF(ISNUMBER('STable 3.2'!E17),'STable 3.2'!E17,"")</f>
        <v/>
      </c>
    </row>
    <row r="964" spans="1:8" x14ac:dyDescent="0.2">
      <c r="A964" s="361" t="str">
        <f>B964&amp;"_"&amp;C964&amp;"_"&amp;".. "&amp;D964</f>
        <v>1386_T3.2_.. Loans (More than 6 to 9)</v>
      </c>
      <c r="B964" s="366" t="s">
        <v>2409</v>
      </c>
      <c r="C964" s="372" t="s">
        <v>17</v>
      </c>
      <c r="D964" s="345" t="s">
        <v>4101</v>
      </c>
      <c r="E964" s="462">
        <f t="shared" si="70"/>
        <v>0</v>
      </c>
      <c r="F964" s="311" t="s">
        <v>1496</v>
      </c>
      <c r="G964" s="8">
        <f t="shared" si="71"/>
        <v>6</v>
      </c>
      <c r="H964" s="628">
        <f>IF(ISNUMBER('STable 3.2'!E18),'STable 3.2'!E18,"")</f>
        <v>0</v>
      </c>
    </row>
    <row r="965" spans="1:8" x14ac:dyDescent="0.2">
      <c r="A965" s="361" t="str">
        <f>B965&amp;"_"&amp;C965&amp;"_"&amp;".... "&amp;D965</f>
        <v>1387_T3.2_.... Principal (More than 6 to 9)</v>
      </c>
      <c r="B965" s="366" t="s">
        <v>2410</v>
      </c>
      <c r="C965" s="372" t="s">
        <v>17</v>
      </c>
      <c r="D965" s="346" t="s">
        <v>3853</v>
      </c>
      <c r="E965" s="462">
        <f t="shared" ref="E965:E1028" si="73">E964</f>
        <v>0</v>
      </c>
      <c r="F965" s="311" t="s">
        <v>1503</v>
      </c>
      <c r="G965" s="8">
        <f t="shared" ref="G965:G1028" si="74">G964</f>
        <v>6</v>
      </c>
      <c r="H965" s="628" t="str">
        <f>IF(ISNUMBER('STable 3.2'!E19),'STable 3.2'!E19,"")</f>
        <v/>
      </c>
    </row>
    <row r="966" spans="1:8" x14ac:dyDescent="0.2">
      <c r="A966" s="361" t="str">
        <f>B966&amp;"_"&amp;C966&amp;"_"&amp;".... "&amp;D966</f>
        <v>1388_T3.2_.... Interest (More than 6 to 9)</v>
      </c>
      <c r="B966" s="366" t="s">
        <v>2411</v>
      </c>
      <c r="C966" s="372" t="s">
        <v>17</v>
      </c>
      <c r="D966" s="346" t="s">
        <v>3854</v>
      </c>
      <c r="E966" s="462">
        <f t="shared" si="73"/>
        <v>0</v>
      </c>
      <c r="F966" s="311" t="s">
        <v>1510</v>
      </c>
      <c r="G966" s="8">
        <f t="shared" si="74"/>
        <v>6</v>
      </c>
      <c r="H966" s="628" t="str">
        <f>IF(ISNUMBER('STable 3.2'!E20),'STable 3.2'!E20,"")</f>
        <v/>
      </c>
    </row>
    <row r="967" spans="1:8" x14ac:dyDescent="0.2">
      <c r="A967" s="361" t="str">
        <f>B967&amp;"_"&amp;C967&amp;"_"&amp;".. "&amp;D967</f>
        <v>1389_T3.2_.. Trade credit and advances (More than 6 to 9)</v>
      </c>
      <c r="B967" s="366" t="s">
        <v>2412</v>
      </c>
      <c r="C967" s="372" t="s">
        <v>17</v>
      </c>
      <c r="D967" s="345" t="s">
        <v>4102</v>
      </c>
      <c r="E967" s="462">
        <f t="shared" si="73"/>
        <v>0</v>
      </c>
      <c r="F967" s="311" t="s">
        <v>1517</v>
      </c>
      <c r="G967" s="8">
        <f t="shared" si="74"/>
        <v>6</v>
      </c>
      <c r="H967" s="628">
        <f>IF(ISNUMBER('STable 3.2'!E21),'STable 3.2'!E21,"")</f>
        <v>0</v>
      </c>
    </row>
    <row r="968" spans="1:8" x14ac:dyDescent="0.2">
      <c r="A968" s="361" t="str">
        <f>B968&amp;"_"&amp;C968&amp;"_"&amp;".... "&amp;D968</f>
        <v>1390_T3.2_.... Principal (More than 6 to 9)</v>
      </c>
      <c r="B968" s="366" t="s">
        <v>2413</v>
      </c>
      <c r="C968" s="372" t="s">
        <v>17</v>
      </c>
      <c r="D968" s="346" t="s">
        <v>3853</v>
      </c>
      <c r="E968" s="462">
        <f t="shared" si="73"/>
        <v>0</v>
      </c>
      <c r="F968" s="311" t="s">
        <v>1524</v>
      </c>
      <c r="G968" s="8">
        <f t="shared" si="74"/>
        <v>6</v>
      </c>
      <c r="H968" s="628" t="str">
        <f>IF(ISNUMBER('STable 3.2'!E22),'STable 3.2'!E22,"")</f>
        <v/>
      </c>
    </row>
    <row r="969" spans="1:8" x14ac:dyDescent="0.2">
      <c r="A969" s="361" t="str">
        <f>B969&amp;"_"&amp;C969&amp;"_"&amp;".... "&amp;D969</f>
        <v>1391_T3.2_.... Interest (More than 6 to 9)</v>
      </c>
      <c r="B969" s="366" t="s">
        <v>2414</v>
      </c>
      <c r="C969" s="372" t="s">
        <v>17</v>
      </c>
      <c r="D969" s="346" t="s">
        <v>3854</v>
      </c>
      <c r="E969" s="462">
        <f t="shared" si="73"/>
        <v>0</v>
      </c>
      <c r="F969" s="311" t="s">
        <v>1531</v>
      </c>
      <c r="G969" s="8">
        <f t="shared" si="74"/>
        <v>6</v>
      </c>
      <c r="H969" s="628" t="str">
        <f>IF(ISNUMBER('STable 3.2'!E23),'STable 3.2'!E23,"")</f>
        <v/>
      </c>
    </row>
    <row r="970" spans="1:8" x14ac:dyDescent="0.2">
      <c r="A970" s="361" t="str">
        <f>B970&amp;"_"&amp;C970&amp;"_"&amp;".. "&amp;D970</f>
        <v>1392_T3.2_.. Other debt liabilities 3/ 4/ (More than 6 to 9)</v>
      </c>
      <c r="B970" s="366" t="s">
        <v>2415</v>
      </c>
      <c r="C970" s="372" t="s">
        <v>17</v>
      </c>
      <c r="D970" s="345" t="s">
        <v>4103</v>
      </c>
      <c r="E970" s="462">
        <f t="shared" si="73"/>
        <v>0</v>
      </c>
      <c r="F970" s="311" t="s">
        <v>1538</v>
      </c>
      <c r="G970" s="8">
        <f t="shared" si="74"/>
        <v>6</v>
      </c>
      <c r="H970" s="628">
        <f>IF(ISNUMBER('STable 3.2'!E24),'STable 3.2'!E24,"")</f>
        <v>0</v>
      </c>
    </row>
    <row r="971" spans="1:8" x14ac:dyDescent="0.2">
      <c r="A971" s="361" t="str">
        <f>B971&amp;"_"&amp;C971&amp;"_"&amp;".... "&amp;D971</f>
        <v>1393_T3.2_.... Principal (More than 6 to 9)</v>
      </c>
      <c r="B971" s="366" t="s">
        <v>2416</v>
      </c>
      <c r="C971" s="372" t="s">
        <v>17</v>
      </c>
      <c r="D971" s="346" t="s">
        <v>3853</v>
      </c>
      <c r="E971" s="462">
        <f t="shared" si="73"/>
        <v>0</v>
      </c>
      <c r="F971" s="311" t="s">
        <v>1545</v>
      </c>
      <c r="G971" s="8">
        <f t="shared" si="74"/>
        <v>6</v>
      </c>
      <c r="H971" s="628" t="str">
        <f>IF(ISNUMBER('STable 3.2'!E25),'STable 3.2'!E25,"")</f>
        <v/>
      </c>
    </row>
    <row r="972" spans="1:8" x14ac:dyDescent="0.2">
      <c r="A972" s="361" t="str">
        <f>B972&amp;"_"&amp;C972&amp;"_"&amp;".... "&amp;D972</f>
        <v>1394_T3.2_.... Interest (More than 6 to 9)</v>
      </c>
      <c r="B972" s="366" t="s">
        <v>2417</v>
      </c>
      <c r="C972" s="372" t="s">
        <v>17</v>
      </c>
      <c r="D972" s="346" t="s">
        <v>3854</v>
      </c>
      <c r="E972" s="462">
        <f t="shared" si="73"/>
        <v>0</v>
      </c>
      <c r="F972" s="311" t="s">
        <v>1552</v>
      </c>
      <c r="G972" s="8">
        <f t="shared" si="74"/>
        <v>6</v>
      </c>
      <c r="H972" s="628" t="str">
        <f>IF(ISNUMBER('STable 3.2'!E26),'STable 3.2'!E26,"")</f>
        <v/>
      </c>
    </row>
    <row r="973" spans="1:8" x14ac:dyDescent="0.2">
      <c r="A973" s="361" t="str">
        <f>B973&amp;"_"&amp;C973&amp;"_"&amp;D973</f>
        <v>1395_T3.2_Central Bank (More than 6 to 9)</v>
      </c>
      <c r="B973" s="366" t="s">
        <v>2418</v>
      </c>
      <c r="C973" s="372" t="s">
        <v>17</v>
      </c>
      <c r="D973" s="301" t="s">
        <v>4104</v>
      </c>
      <c r="E973" s="462">
        <f t="shared" si="73"/>
        <v>0</v>
      </c>
      <c r="F973" s="311" t="s">
        <v>1559</v>
      </c>
      <c r="G973" s="8">
        <f t="shared" si="74"/>
        <v>6</v>
      </c>
      <c r="H973" s="628">
        <f>IF(ISNUMBER('STable 3.2'!E27),'STable 3.2'!E27,"")</f>
        <v>0</v>
      </c>
    </row>
    <row r="974" spans="1:8" x14ac:dyDescent="0.2">
      <c r="A974" s="361" t="str">
        <f>B974&amp;"_"&amp;C974&amp;"_"&amp;".. "&amp;D974</f>
        <v>1396_T3.2_.. Special drawing rights (allocations) * (More than 6 to 9)</v>
      </c>
      <c r="B974" s="366" t="s">
        <v>2419</v>
      </c>
      <c r="C974" s="372" t="s">
        <v>17</v>
      </c>
      <c r="D974" s="345" t="s">
        <v>4299</v>
      </c>
      <c r="E974" s="462">
        <f t="shared" si="73"/>
        <v>0</v>
      </c>
      <c r="F974" s="311" t="s">
        <v>1566</v>
      </c>
      <c r="G974" s="8">
        <f t="shared" si="74"/>
        <v>6</v>
      </c>
      <c r="H974" s="628">
        <f>IF(ISNUMBER('STable 3.2'!E28),'STable 3.2'!E28,"")</f>
        <v>0</v>
      </c>
    </row>
    <row r="975" spans="1:8" x14ac:dyDescent="0.2">
      <c r="A975" s="361" t="str">
        <f>B975&amp;"_"&amp;C975&amp;"_"&amp;".... "&amp;D975</f>
        <v>1397_T3.2_.... Principal (More than 6 to 9)</v>
      </c>
      <c r="B975" s="366" t="s">
        <v>2420</v>
      </c>
      <c r="C975" s="372" t="s">
        <v>17</v>
      </c>
      <c r="D975" s="346" t="s">
        <v>3853</v>
      </c>
      <c r="E975" s="462">
        <f t="shared" si="73"/>
        <v>0</v>
      </c>
      <c r="F975" s="311" t="s">
        <v>1573</v>
      </c>
      <c r="G975" s="8">
        <f t="shared" si="74"/>
        <v>6</v>
      </c>
      <c r="H975" s="628" t="str">
        <f>IF(ISNUMBER('STable 3.2'!E29),'STable 3.2'!E29,"")</f>
        <v/>
      </c>
    </row>
    <row r="976" spans="1:8" x14ac:dyDescent="0.2">
      <c r="A976" s="361" t="str">
        <f>B976&amp;"_"&amp;C976&amp;"_"&amp;".... "&amp;D976</f>
        <v>1398_T3.2_.... Interest (More than 6 to 9)</v>
      </c>
      <c r="B976" s="366" t="s">
        <v>2421</v>
      </c>
      <c r="C976" s="372" t="s">
        <v>17</v>
      </c>
      <c r="D976" s="346" t="s">
        <v>3854</v>
      </c>
      <c r="E976" s="462">
        <f t="shared" si="73"/>
        <v>0</v>
      </c>
      <c r="F976" s="311" t="s">
        <v>1580</v>
      </c>
      <c r="G976" s="8">
        <f t="shared" si="74"/>
        <v>6</v>
      </c>
      <c r="H976" s="628" t="str">
        <f>IF(ISNUMBER('STable 3.2'!E30),'STable 3.2'!E30,"")</f>
        <v/>
      </c>
    </row>
    <row r="977" spans="1:8" x14ac:dyDescent="0.2">
      <c r="A977" s="361" t="str">
        <f>B977&amp;"_"&amp;C977&amp;"_"&amp;".. "&amp;D977</f>
        <v>1399_T3.2_.. Currency and deposits (More than 6 to 9)</v>
      </c>
      <c r="B977" s="366" t="s">
        <v>2422</v>
      </c>
      <c r="C977" s="372" t="s">
        <v>17</v>
      </c>
      <c r="D977" s="345" t="s">
        <v>4099</v>
      </c>
      <c r="E977" s="462">
        <f t="shared" si="73"/>
        <v>0</v>
      </c>
      <c r="F977" s="311" t="s">
        <v>1587</v>
      </c>
      <c r="G977" s="8">
        <f t="shared" si="74"/>
        <v>6</v>
      </c>
      <c r="H977" s="628">
        <f>IF(ISNUMBER('STable 3.2'!E31),'STable 3.2'!E31,"")</f>
        <v>0</v>
      </c>
    </row>
    <row r="978" spans="1:8" x14ac:dyDescent="0.2">
      <c r="A978" s="361" t="str">
        <f>B978&amp;"_"&amp;C978&amp;"_"&amp;".... "&amp;D978</f>
        <v>1400_T3.2_.... Principal (More than 6 to 9)</v>
      </c>
      <c r="B978" s="366" t="s">
        <v>2423</v>
      </c>
      <c r="C978" s="372" t="s">
        <v>17</v>
      </c>
      <c r="D978" s="346" t="s">
        <v>3853</v>
      </c>
      <c r="E978" s="462">
        <f t="shared" si="73"/>
        <v>0</v>
      </c>
      <c r="F978" s="311" t="s">
        <v>1594</v>
      </c>
      <c r="G978" s="8">
        <f t="shared" si="74"/>
        <v>6</v>
      </c>
      <c r="H978" s="628" t="str">
        <f>IF(ISNUMBER('STable 3.2'!E32),'STable 3.2'!E32,"")</f>
        <v/>
      </c>
    </row>
    <row r="979" spans="1:8" x14ac:dyDescent="0.2">
      <c r="A979" s="361" t="str">
        <f>B979&amp;"_"&amp;C979&amp;"_"&amp;".... "&amp;D979</f>
        <v>1401_T3.2_.... Interest (More than 6 to 9)</v>
      </c>
      <c r="B979" s="366" t="s">
        <v>2424</v>
      </c>
      <c r="C979" s="372" t="s">
        <v>17</v>
      </c>
      <c r="D979" s="346" t="s">
        <v>3854</v>
      </c>
      <c r="E979" s="462">
        <f t="shared" si="73"/>
        <v>0</v>
      </c>
      <c r="F979" s="311" t="s">
        <v>1601</v>
      </c>
      <c r="G979" s="8">
        <f t="shared" si="74"/>
        <v>6</v>
      </c>
      <c r="H979" s="628" t="str">
        <f>IF(ISNUMBER('STable 3.2'!E33),'STable 3.2'!E33,"")</f>
        <v/>
      </c>
    </row>
    <row r="980" spans="1:8" x14ac:dyDescent="0.2">
      <c r="A980" s="361" t="str">
        <f>B980&amp;"_"&amp;C980&amp;"_"&amp;".. "&amp;D980</f>
        <v>1402_T3.2_.. Debt securities (More than 6 to 9)</v>
      </c>
      <c r="B980" s="366" t="s">
        <v>2425</v>
      </c>
      <c r="C980" s="372" t="s">
        <v>17</v>
      </c>
      <c r="D980" s="345" t="s">
        <v>4100</v>
      </c>
      <c r="E980" s="462">
        <f t="shared" si="73"/>
        <v>0</v>
      </c>
      <c r="F980" s="311" t="s">
        <v>1608</v>
      </c>
      <c r="G980" s="8">
        <f t="shared" si="74"/>
        <v>6</v>
      </c>
      <c r="H980" s="628">
        <f>IF(ISNUMBER('STable 3.2'!E34),'STable 3.2'!E34,"")</f>
        <v>0</v>
      </c>
    </row>
    <row r="981" spans="1:8" x14ac:dyDescent="0.2">
      <c r="A981" s="361" t="str">
        <f>B981&amp;"_"&amp;C981&amp;"_"&amp;".... "&amp;D981</f>
        <v>1403_T3.2_.... Principal (More than 6 to 9)</v>
      </c>
      <c r="B981" s="366" t="s">
        <v>2426</v>
      </c>
      <c r="C981" s="372" t="s">
        <v>17</v>
      </c>
      <c r="D981" s="346" t="s">
        <v>3853</v>
      </c>
      <c r="E981" s="462">
        <f t="shared" si="73"/>
        <v>0</v>
      </c>
      <c r="F981" s="311" t="s">
        <v>1615</v>
      </c>
      <c r="G981" s="8">
        <f t="shared" si="74"/>
        <v>6</v>
      </c>
      <c r="H981" s="628" t="str">
        <f>IF(ISNUMBER('STable 3.2'!E35),'STable 3.2'!E35,"")</f>
        <v/>
      </c>
    </row>
    <row r="982" spans="1:8" x14ac:dyDescent="0.2">
      <c r="A982" s="361" t="str">
        <f>B982&amp;"_"&amp;C982&amp;"_"&amp;".... "&amp;D982</f>
        <v>1404_T3.2_.... Interest (More than 6 to 9)</v>
      </c>
      <c r="B982" s="366" t="s">
        <v>2427</v>
      </c>
      <c r="C982" s="372" t="s">
        <v>17</v>
      </c>
      <c r="D982" s="346" t="s">
        <v>3854</v>
      </c>
      <c r="E982" s="462">
        <f t="shared" si="73"/>
        <v>0</v>
      </c>
      <c r="F982" s="311" t="s">
        <v>1622</v>
      </c>
      <c r="G982" s="8">
        <f t="shared" si="74"/>
        <v>6</v>
      </c>
      <c r="H982" s="628" t="str">
        <f>IF(ISNUMBER('STable 3.2'!E36),'STable 3.2'!E36,"")</f>
        <v/>
      </c>
    </row>
    <row r="983" spans="1:8" x14ac:dyDescent="0.2">
      <c r="A983" s="361" t="str">
        <f>B983&amp;"_"&amp;C983&amp;"_"&amp;".. "&amp;D983</f>
        <v>1405_T3.2_.. Loans (More than 6 to 9)</v>
      </c>
      <c r="B983" s="366" t="s">
        <v>2428</v>
      </c>
      <c r="C983" s="372" t="s">
        <v>17</v>
      </c>
      <c r="D983" s="345" t="s">
        <v>4101</v>
      </c>
      <c r="E983" s="462">
        <f t="shared" si="73"/>
        <v>0</v>
      </c>
      <c r="F983" s="311" t="s">
        <v>1629</v>
      </c>
      <c r="G983" s="8">
        <f t="shared" si="74"/>
        <v>6</v>
      </c>
      <c r="H983" s="628">
        <f>IF(ISNUMBER('STable 3.2'!E37),'STable 3.2'!E37,"")</f>
        <v>0</v>
      </c>
    </row>
    <row r="984" spans="1:8" x14ac:dyDescent="0.2">
      <c r="A984" s="361" t="str">
        <f>B984&amp;"_"&amp;C984&amp;"_"&amp;".... "&amp;D984</f>
        <v>1406_T3.2_.... Principal (More than 6 to 9)</v>
      </c>
      <c r="B984" s="366" t="s">
        <v>2429</v>
      </c>
      <c r="C984" s="372" t="s">
        <v>17</v>
      </c>
      <c r="D984" s="346" t="s">
        <v>3853</v>
      </c>
      <c r="E984" s="462">
        <f t="shared" si="73"/>
        <v>0</v>
      </c>
      <c r="F984" s="311" t="s">
        <v>1636</v>
      </c>
      <c r="G984" s="8">
        <f t="shared" si="74"/>
        <v>6</v>
      </c>
      <c r="H984" s="628" t="str">
        <f>IF(ISNUMBER('STable 3.2'!E38),'STable 3.2'!E38,"")</f>
        <v/>
      </c>
    </row>
    <row r="985" spans="1:8" x14ac:dyDescent="0.2">
      <c r="A985" s="361" t="str">
        <f>B985&amp;"_"&amp;C985&amp;"_"&amp;".... "&amp;D985</f>
        <v>1407_T3.2_.... Interest (More than 6 to 9)</v>
      </c>
      <c r="B985" s="366" t="s">
        <v>2430</v>
      </c>
      <c r="C985" s="372" t="s">
        <v>17</v>
      </c>
      <c r="D985" s="346" t="s">
        <v>3854</v>
      </c>
      <c r="E985" s="462">
        <f t="shared" si="73"/>
        <v>0</v>
      </c>
      <c r="F985" s="311" t="s">
        <v>1643</v>
      </c>
      <c r="G985" s="8">
        <f t="shared" si="74"/>
        <v>6</v>
      </c>
      <c r="H985" s="628" t="str">
        <f>IF(ISNUMBER('STable 3.2'!E39),'STable 3.2'!E39,"")</f>
        <v/>
      </c>
    </row>
    <row r="986" spans="1:8" x14ac:dyDescent="0.2">
      <c r="A986" s="361" t="str">
        <f>B986&amp;"_"&amp;C986&amp;"_"&amp;".. "&amp;D986</f>
        <v>1408_T3.2_.. Trade credit and advances (More than 6 to 9)</v>
      </c>
      <c r="B986" s="366" t="s">
        <v>2431</v>
      </c>
      <c r="C986" s="372" t="s">
        <v>17</v>
      </c>
      <c r="D986" s="345" t="s">
        <v>4102</v>
      </c>
      <c r="E986" s="462">
        <f t="shared" si="73"/>
        <v>0</v>
      </c>
      <c r="F986" s="311" t="s">
        <v>1650</v>
      </c>
      <c r="G986" s="8">
        <f t="shared" si="74"/>
        <v>6</v>
      </c>
      <c r="H986" s="628">
        <f>IF(ISNUMBER('STable 3.2'!E40),'STable 3.2'!E40,"")</f>
        <v>0</v>
      </c>
    </row>
    <row r="987" spans="1:8" x14ac:dyDescent="0.2">
      <c r="A987" s="361" t="str">
        <f>B987&amp;"_"&amp;C987&amp;"_"&amp;".... "&amp;D987</f>
        <v>1409_T3.2_.... Principal (More than 6 to 9)</v>
      </c>
      <c r="B987" s="366" t="s">
        <v>2432</v>
      </c>
      <c r="C987" s="372" t="s">
        <v>17</v>
      </c>
      <c r="D987" s="346" t="s">
        <v>3853</v>
      </c>
      <c r="E987" s="462">
        <f t="shared" si="73"/>
        <v>0</v>
      </c>
      <c r="F987" s="311" t="s">
        <v>1657</v>
      </c>
      <c r="G987" s="8">
        <f t="shared" si="74"/>
        <v>6</v>
      </c>
      <c r="H987" s="628" t="str">
        <f>IF(ISNUMBER('STable 3.2'!E41),'STable 3.2'!E41,"")</f>
        <v/>
      </c>
    </row>
    <row r="988" spans="1:8" x14ac:dyDescent="0.2">
      <c r="A988" s="361" t="str">
        <f>B988&amp;"_"&amp;C988&amp;"_"&amp;".... "&amp;D988</f>
        <v>1410_T3.2_.... Interest (More than 6 to 9)</v>
      </c>
      <c r="B988" s="366" t="s">
        <v>2433</v>
      </c>
      <c r="C988" s="372" t="s">
        <v>17</v>
      </c>
      <c r="D988" s="346" t="s">
        <v>3854</v>
      </c>
      <c r="E988" s="462">
        <f t="shared" si="73"/>
        <v>0</v>
      </c>
      <c r="F988" s="311" t="s">
        <v>1664</v>
      </c>
      <c r="G988" s="8">
        <f t="shared" si="74"/>
        <v>6</v>
      </c>
      <c r="H988" s="628" t="str">
        <f>IF(ISNUMBER('STable 3.2'!E42),'STable 3.2'!E42,"")</f>
        <v/>
      </c>
    </row>
    <row r="989" spans="1:8" x14ac:dyDescent="0.2">
      <c r="A989" s="361" t="str">
        <f>B989&amp;"_"&amp;C989&amp;"_"&amp;".. "&amp;D989</f>
        <v>1411_T3.2_.. Other debt liabilities 3/ 4/ (More than 6 to 9)</v>
      </c>
      <c r="B989" s="366" t="s">
        <v>2434</v>
      </c>
      <c r="C989" s="372" t="s">
        <v>17</v>
      </c>
      <c r="D989" s="345" t="s">
        <v>4103</v>
      </c>
      <c r="E989" s="462">
        <f t="shared" si="73"/>
        <v>0</v>
      </c>
      <c r="F989" s="311" t="s">
        <v>1671</v>
      </c>
      <c r="G989" s="8">
        <f t="shared" si="74"/>
        <v>6</v>
      </c>
      <c r="H989" s="628">
        <f>IF(ISNUMBER('STable 3.2'!E43),'STable 3.2'!E43,"")</f>
        <v>0</v>
      </c>
    </row>
    <row r="990" spans="1:8" x14ac:dyDescent="0.2">
      <c r="A990" s="361" t="str">
        <f>B990&amp;"_"&amp;C990&amp;"_"&amp;".... "&amp;D990</f>
        <v>1412_T3.2_.... Principal (More than 6 to 9)</v>
      </c>
      <c r="B990" s="366" t="s">
        <v>2435</v>
      </c>
      <c r="C990" s="372" t="s">
        <v>17</v>
      </c>
      <c r="D990" s="346" t="s">
        <v>3853</v>
      </c>
      <c r="E990" s="462">
        <f t="shared" si="73"/>
        <v>0</v>
      </c>
      <c r="F990" s="311" t="s">
        <v>1678</v>
      </c>
      <c r="G990" s="8">
        <f t="shared" si="74"/>
        <v>6</v>
      </c>
      <c r="H990" s="628" t="str">
        <f>IF(ISNUMBER('STable 3.2'!E44),'STable 3.2'!E44,"")</f>
        <v/>
      </c>
    </row>
    <row r="991" spans="1:8" x14ac:dyDescent="0.2">
      <c r="A991" s="361" t="str">
        <f>B991&amp;"_"&amp;C991&amp;"_"&amp;".... "&amp;D991</f>
        <v>1413_T3.2_.... Interest (More than 6 to 9)</v>
      </c>
      <c r="B991" s="366" t="s">
        <v>2436</v>
      </c>
      <c r="C991" s="372" t="s">
        <v>17</v>
      </c>
      <c r="D991" s="346" t="s">
        <v>3854</v>
      </c>
      <c r="E991" s="462">
        <f t="shared" si="73"/>
        <v>0</v>
      </c>
      <c r="F991" s="311" t="s">
        <v>1685</v>
      </c>
      <c r="G991" s="8">
        <f t="shared" si="74"/>
        <v>6</v>
      </c>
      <c r="H991" s="628" t="str">
        <f>IF(ISNUMBER('STable 3.2'!E45),'STable 3.2'!E45,"")</f>
        <v/>
      </c>
    </row>
    <row r="992" spans="1:8" x14ac:dyDescent="0.2">
      <c r="A992" s="361" t="str">
        <f>B992&amp;"_"&amp;C992&amp;"_"&amp;D992</f>
        <v>1414_T3.2_Deposit-Taking Corporations, except the Central Bank (More than 6 to 9)</v>
      </c>
      <c r="B992" s="366" t="s">
        <v>2437</v>
      </c>
      <c r="C992" s="372" t="s">
        <v>17</v>
      </c>
      <c r="D992" s="347" t="s">
        <v>3857</v>
      </c>
      <c r="E992" s="462">
        <f t="shared" si="73"/>
        <v>0</v>
      </c>
      <c r="F992" s="311" t="s">
        <v>1692</v>
      </c>
      <c r="G992" s="8">
        <f t="shared" si="74"/>
        <v>6</v>
      </c>
      <c r="H992" s="628">
        <f>IF(ISNUMBER('STable 3.2'!E46),'STable 3.2'!E46,"")</f>
        <v>0</v>
      </c>
    </row>
    <row r="993" spans="1:8" x14ac:dyDescent="0.2">
      <c r="A993" s="361" t="str">
        <f>B993&amp;"_"&amp;C993&amp;"_"&amp;".. "&amp;D993</f>
        <v>1415_T3.2_.. Currency and deposits (More than 6 to 9)</v>
      </c>
      <c r="B993" s="366" t="s">
        <v>2438</v>
      </c>
      <c r="C993" s="372" t="s">
        <v>17</v>
      </c>
      <c r="D993" s="345" t="s">
        <v>4099</v>
      </c>
      <c r="E993" s="462">
        <f t="shared" si="73"/>
        <v>0</v>
      </c>
      <c r="F993" s="311" t="s">
        <v>1699</v>
      </c>
      <c r="G993" s="8">
        <f t="shared" si="74"/>
        <v>6</v>
      </c>
      <c r="H993" s="628">
        <f>IF(ISNUMBER('STable 3.2'!E47),'STable 3.2'!E47,"")</f>
        <v>0</v>
      </c>
    </row>
    <row r="994" spans="1:8" x14ac:dyDescent="0.2">
      <c r="A994" s="361" t="str">
        <f>B994&amp;"_"&amp;C994&amp;"_"&amp;".... "&amp;D994</f>
        <v>1416_T3.2_.... Principal (More than 6 to 9)</v>
      </c>
      <c r="B994" s="366" t="s">
        <v>2439</v>
      </c>
      <c r="C994" s="372" t="s">
        <v>17</v>
      </c>
      <c r="D994" s="346" t="s">
        <v>3853</v>
      </c>
      <c r="E994" s="462">
        <f t="shared" si="73"/>
        <v>0</v>
      </c>
      <c r="F994" s="311" t="s">
        <v>1706</v>
      </c>
      <c r="G994" s="8">
        <f t="shared" si="74"/>
        <v>6</v>
      </c>
      <c r="H994" s="628" t="str">
        <f>IF(ISNUMBER('STable 3.2'!E48),'STable 3.2'!E48,"")</f>
        <v/>
      </c>
    </row>
    <row r="995" spans="1:8" x14ac:dyDescent="0.2">
      <c r="A995" s="361" t="str">
        <f>B995&amp;"_"&amp;C995&amp;"_"&amp;".... "&amp;D995</f>
        <v>1417_T3.2_.... Interest (More than 6 to 9)</v>
      </c>
      <c r="B995" s="366" t="s">
        <v>2440</v>
      </c>
      <c r="C995" s="372" t="s">
        <v>17</v>
      </c>
      <c r="D995" s="346" t="s">
        <v>3854</v>
      </c>
      <c r="E995" s="462">
        <f t="shared" si="73"/>
        <v>0</v>
      </c>
      <c r="F995" s="311" t="s">
        <v>1713</v>
      </c>
      <c r="G995" s="8">
        <f t="shared" si="74"/>
        <v>6</v>
      </c>
      <c r="H995" s="628" t="str">
        <f>IF(ISNUMBER('STable 3.2'!E49),'STable 3.2'!E49,"")</f>
        <v/>
      </c>
    </row>
    <row r="996" spans="1:8" x14ac:dyDescent="0.2">
      <c r="A996" s="361" t="str">
        <f>B996&amp;"_"&amp;C996&amp;"_"&amp;".. "&amp;D996</f>
        <v>1418_T3.2_.. Debt securities (More than 6 to 9)</v>
      </c>
      <c r="B996" s="366" t="s">
        <v>2441</v>
      </c>
      <c r="C996" s="372" t="s">
        <v>17</v>
      </c>
      <c r="D996" s="345" t="s">
        <v>4100</v>
      </c>
      <c r="E996" s="462">
        <f t="shared" si="73"/>
        <v>0</v>
      </c>
      <c r="F996" s="311" t="s">
        <v>1720</v>
      </c>
      <c r="G996" s="8">
        <f t="shared" si="74"/>
        <v>6</v>
      </c>
      <c r="H996" s="628">
        <f>IF(ISNUMBER('STable 3.2'!E50),'STable 3.2'!E50,"")</f>
        <v>0</v>
      </c>
    </row>
    <row r="997" spans="1:8" x14ac:dyDescent="0.2">
      <c r="A997" s="361" t="str">
        <f>B997&amp;"_"&amp;C997&amp;"_"&amp;".... "&amp;D997</f>
        <v>1419_T3.2_.... Principal (More than 6 to 9)</v>
      </c>
      <c r="B997" s="366" t="s">
        <v>2442</v>
      </c>
      <c r="C997" s="372" t="s">
        <v>17</v>
      </c>
      <c r="D997" s="346" t="s">
        <v>3853</v>
      </c>
      <c r="E997" s="462">
        <f t="shared" si="73"/>
        <v>0</v>
      </c>
      <c r="F997" s="311" t="s">
        <v>1727</v>
      </c>
      <c r="G997" s="8">
        <f t="shared" si="74"/>
        <v>6</v>
      </c>
      <c r="H997" s="628" t="str">
        <f>IF(ISNUMBER('STable 3.2'!E51),'STable 3.2'!E51,"")</f>
        <v/>
      </c>
    </row>
    <row r="998" spans="1:8" x14ac:dyDescent="0.2">
      <c r="A998" s="361" t="str">
        <f>B998&amp;"_"&amp;C998&amp;"_"&amp;".... "&amp;D998</f>
        <v>1420_T3.2_.... Interest (More than 6 to 9)</v>
      </c>
      <c r="B998" s="366" t="s">
        <v>2443</v>
      </c>
      <c r="C998" s="372" t="s">
        <v>17</v>
      </c>
      <c r="D998" s="346" t="s">
        <v>3854</v>
      </c>
      <c r="E998" s="462">
        <f t="shared" si="73"/>
        <v>0</v>
      </c>
      <c r="F998" s="311" t="s">
        <v>1734</v>
      </c>
      <c r="G998" s="8">
        <f t="shared" si="74"/>
        <v>6</v>
      </c>
      <c r="H998" s="628" t="str">
        <f>IF(ISNUMBER('STable 3.2'!E52),'STable 3.2'!E52,"")</f>
        <v/>
      </c>
    </row>
    <row r="999" spans="1:8" x14ac:dyDescent="0.2">
      <c r="A999" s="361" t="str">
        <f>B999&amp;"_"&amp;C999&amp;"_"&amp;".. "&amp;D999</f>
        <v>1421_T3.2_.. Loans (More than 6 to 9)</v>
      </c>
      <c r="B999" s="366" t="s">
        <v>2444</v>
      </c>
      <c r="C999" s="372" t="s">
        <v>17</v>
      </c>
      <c r="D999" s="345" t="s">
        <v>4101</v>
      </c>
      <c r="E999" s="462">
        <f t="shared" si="73"/>
        <v>0</v>
      </c>
      <c r="F999" s="311" t="s">
        <v>1741</v>
      </c>
      <c r="G999" s="8">
        <f t="shared" si="74"/>
        <v>6</v>
      </c>
      <c r="H999" s="628">
        <f>IF(ISNUMBER('STable 3.2'!E53),'STable 3.2'!E53,"")</f>
        <v>0</v>
      </c>
    </row>
    <row r="1000" spans="1:8" x14ac:dyDescent="0.2">
      <c r="A1000" s="361" t="str">
        <f>B1000&amp;"_"&amp;C1000&amp;"_"&amp;".... "&amp;D1000</f>
        <v>1422_T3.2_.... Principal (More than 6 to 9)</v>
      </c>
      <c r="B1000" s="366" t="s">
        <v>2445</v>
      </c>
      <c r="C1000" s="372" t="s">
        <v>17</v>
      </c>
      <c r="D1000" s="346" t="s">
        <v>3853</v>
      </c>
      <c r="E1000" s="462">
        <f t="shared" si="73"/>
        <v>0</v>
      </c>
      <c r="F1000" s="311" t="s">
        <v>1748</v>
      </c>
      <c r="G1000" s="8">
        <f t="shared" si="74"/>
        <v>6</v>
      </c>
      <c r="H1000" s="628" t="str">
        <f>IF(ISNUMBER('STable 3.2'!E54),'STable 3.2'!E54,"")</f>
        <v/>
      </c>
    </row>
    <row r="1001" spans="1:8" x14ac:dyDescent="0.2">
      <c r="A1001" s="361" t="str">
        <f>B1001&amp;"_"&amp;C1001&amp;"_"&amp;".... "&amp;D1001</f>
        <v>1423_T3.2_.... Interest (More than 6 to 9)</v>
      </c>
      <c r="B1001" s="366" t="s">
        <v>2446</v>
      </c>
      <c r="C1001" s="372" t="s">
        <v>17</v>
      </c>
      <c r="D1001" s="346" t="s">
        <v>3854</v>
      </c>
      <c r="E1001" s="462">
        <f t="shared" si="73"/>
        <v>0</v>
      </c>
      <c r="F1001" s="311" t="s">
        <v>1755</v>
      </c>
      <c r="G1001" s="8">
        <f t="shared" si="74"/>
        <v>6</v>
      </c>
      <c r="H1001" s="628" t="str">
        <f>IF(ISNUMBER('STable 3.2'!E55),'STable 3.2'!E55,"")</f>
        <v/>
      </c>
    </row>
    <row r="1002" spans="1:8" x14ac:dyDescent="0.2">
      <c r="A1002" s="361" t="str">
        <f>B1002&amp;"_"&amp;C1002&amp;"_"&amp;".. "&amp;D1002</f>
        <v>1424_T3.2_.. Trade credit and advances (More than 6 to 9)</v>
      </c>
      <c r="B1002" s="366" t="s">
        <v>2447</v>
      </c>
      <c r="C1002" s="372" t="s">
        <v>17</v>
      </c>
      <c r="D1002" s="345" t="s">
        <v>4102</v>
      </c>
      <c r="E1002" s="462">
        <f t="shared" si="73"/>
        <v>0</v>
      </c>
      <c r="F1002" s="311" t="s">
        <v>1762</v>
      </c>
      <c r="G1002" s="8">
        <f t="shared" si="74"/>
        <v>6</v>
      </c>
      <c r="H1002" s="628">
        <f>IF(ISNUMBER('STable 3.2'!E56),'STable 3.2'!E56,"")</f>
        <v>0</v>
      </c>
    </row>
    <row r="1003" spans="1:8" x14ac:dyDescent="0.2">
      <c r="A1003" s="361" t="str">
        <f>B1003&amp;"_"&amp;C1003&amp;"_"&amp;".... "&amp;D1003</f>
        <v>1425_T3.2_.... Principal (More than 6 to 9)</v>
      </c>
      <c r="B1003" s="366" t="s">
        <v>2448</v>
      </c>
      <c r="C1003" s="372" t="s">
        <v>17</v>
      </c>
      <c r="D1003" s="346" t="s">
        <v>3853</v>
      </c>
      <c r="E1003" s="462">
        <f t="shared" si="73"/>
        <v>0</v>
      </c>
      <c r="F1003" s="311" t="s">
        <v>1769</v>
      </c>
      <c r="G1003" s="8">
        <f t="shared" si="74"/>
        <v>6</v>
      </c>
      <c r="H1003" s="628" t="str">
        <f>IF(ISNUMBER('STable 3.2'!E57),'STable 3.2'!E57,"")</f>
        <v/>
      </c>
    </row>
    <row r="1004" spans="1:8" x14ac:dyDescent="0.2">
      <c r="A1004" s="361" t="str">
        <f>B1004&amp;"_"&amp;C1004&amp;"_"&amp;".... "&amp;D1004</f>
        <v>1426_T3.2_.... Interest (More than 6 to 9)</v>
      </c>
      <c r="B1004" s="366" t="s">
        <v>2449</v>
      </c>
      <c r="C1004" s="372" t="s">
        <v>17</v>
      </c>
      <c r="D1004" s="346" t="s">
        <v>3854</v>
      </c>
      <c r="E1004" s="462">
        <f t="shared" si="73"/>
        <v>0</v>
      </c>
      <c r="F1004" s="311" t="s">
        <v>1776</v>
      </c>
      <c r="G1004" s="8">
        <f t="shared" si="74"/>
        <v>6</v>
      </c>
      <c r="H1004" s="628" t="str">
        <f>IF(ISNUMBER('STable 3.2'!E58),'STable 3.2'!E58,"")</f>
        <v/>
      </c>
    </row>
    <row r="1005" spans="1:8" x14ac:dyDescent="0.2">
      <c r="A1005" s="361" t="str">
        <f>B1005&amp;"_"&amp;C1005&amp;"_"&amp;".. "&amp;D1005</f>
        <v>1427_T3.2_.. Other debt liabilities 3/ 4/ (More than 6 to 9)</v>
      </c>
      <c r="B1005" s="366" t="s">
        <v>2450</v>
      </c>
      <c r="C1005" s="372" t="s">
        <v>17</v>
      </c>
      <c r="D1005" s="345" t="s">
        <v>4103</v>
      </c>
      <c r="E1005" s="462">
        <f t="shared" si="73"/>
        <v>0</v>
      </c>
      <c r="F1005" s="311" t="s">
        <v>1783</v>
      </c>
      <c r="G1005" s="8">
        <f t="shared" si="74"/>
        <v>6</v>
      </c>
      <c r="H1005" s="628">
        <f>IF(ISNUMBER('STable 3.2'!E59),'STable 3.2'!E59,"")</f>
        <v>0</v>
      </c>
    </row>
    <row r="1006" spans="1:8" x14ac:dyDescent="0.2">
      <c r="A1006" s="361" t="str">
        <f>B1006&amp;"_"&amp;C1006&amp;"_"&amp;".... "&amp;D1006</f>
        <v>1428_T3.2_.... Principal (More than 6 to 9)</v>
      </c>
      <c r="B1006" s="366" t="s">
        <v>2451</v>
      </c>
      <c r="C1006" s="372" t="s">
        <v>17</v>
      </c>
      <c r="D1006" s="346" t="s">
        <v>3853</v>
      </c>
      <c r="E1006" s="462">
        <f t="shared" si="73"/>
        <v>0</v>
      </c>
      <c r="F1006" s="311" t="s">
        <v>1790</v>
      </c>
      <c r="G1006" s="8">
        <f t="shared" si="74"/>
        <v>6</v>
      </c>
      <c r="H1006" s="628" t="str">
        <f>IF(ISNUMBER('STable 3.2'!E60),'STable 3.2'!E60,"")</f>
        <v/>
      </c>
    </row>
    <row r="1007" spans="1:8" x14ac:dyDescent="0.2">
      <c r="A1007" s="361" t="str">
        <f>B1007&amp;"_"&amp;C1007&amp;"_"&amp;".... "&amp;D1007</f>
        <v>1429_T3.2_.... Interest (More than 6 to 9)</v>
      </c>
      <c r="B1007" s="366" t="s">
        <v>2452</v>
      </c>
      <c r="C1007" s="372" t="s">
        <v>17</v>
      </c>
      <c r="D1007" s="346" t="s">
        <v>3854</v>
      </c>
      <c r="E1007" s="462">
        <f t="shared" si="73"/>
        <v>0</v>
      </c>
      <c r="F1007" s="311" t="s">
        <v>1797</v>
      </c>
      <c r="G1007" s="8">
        <f t="shared" si="74"/>
        <v>6</v>
      </c>
      <c r="H1007" s="628" t="str">
        <f>IF(ISNUMBER('STable 3.2'!E61),'STable 3.2'!E61,"")</f>
        <v/>
      </c>
    </row>
    <row r="1008" spans="1:8" x14ac:dyDescent="0.2">
      <c r="A1008" s="361" t="str">
        <f>B1008&amp;"_"&amp;C1008&amp;"_"&amp;D1008</f>
        <v>1430_T3.2_Other Sectors (More than 6 to 9)</v>
      </c>
      <c r="B1008" s="366" t="s">
        <v>2453</v>
      </c>
      <c r="C1008" s="372" t="s">
        <v>17</v>
      </c>
      <c r="D1008" s="348" t="s">
        <v>3858</v>
      </c>
      <c r="E1008" s="462">
        <f t="shared" si="73"/>
        <v>0</v>
      </c>
      <c r="F1008" s="311" t="s">
        <v>1804</v>
      </c>
      <c r="G1008" s="8">
        <f t="shared" si="74"/>
        <v>6</v>
      </c>
      <c r="H1008" s="628">
        <f>IF(ISNUMBER('STable 3.2'!E62),'STable 3.2'!E62,"")</f>
        <v>0</v>
      </c>
    </row>
    <row r="1009" spans="1:8" x14ac:dyDescent="0.2">
      <c r="A1009" s="361" t="str">
        <f>B1009&amp;"_"&amp;C1009&amp;"_"&amp;".. "&amp;D1009</f>
        <v>1431_T3.2_.. Currency and deposits (More than 6 to 9)</v>
      </c>
      <c r="B1009" s="366" t="s">
        <v>2454</v>
      </c>
      <c r="C1009" s="372" t="s">
        <v>17</v>
      </c>
      <c r="D1009" s="345" t="s">
        <v>4099</v>
      </c>
      <c r="E1009" s="462">
        <f t="shared" si="73"/>
        <v>0</v>
      </c>
      <c r="F1009" s="311" t="s">
        <v>1811</v>
      </c>
      <c r="G1009" s="8">
        <f t="shared" si="74"/>
        <v>6</v>
      </c>
      <c r="H1009" s="628">
        <f>IF(ISNUMBER('STable 3.2'!E63),'STable 3.2'!E63,"")</f>
        <v>0</v>
      </c>
    </row>
    <row r="1010" spans="1:8" x14ac:dyDescent="0.2">
      <c r="A1010" s="361" t="str">
        <f>B1010&amp;"_"&amp;C1010&amp;"_"&amp;".... "&amp;D1010</f>
        <v>1432_T3.2_.... Principal (More than 6 to 9)</v>
      </c>
      <c r="B1010" s="366" t="s">
        <v>2455</v>
      </c>
      <c r="C1010" s="372" t="s">
        <v>17</v>
      </c>
      <c r="D1010" s="346" t="s">
        <v>3853</v>
      </c>
      <c r="E1010" s="462">
        <f t="shared" si="73"/>
        <v>0</v>
      </c>
      <c r="F1010" s="311" t="s">
        <v>1818</v>
      </c>
      <c r="G1010" s="8">
        <f t="shared" si="74"/>
        <v>6</v>
      </c>
      <c r="H1010" s="628" t="str">
        <f>IF(ISNUMBER('STable 3.2'!E64),'STable 3.2'!E64,"")</f>
        <v/>
      </c>
    </row>
    <row r="1011" spans="1:8" x14ac:dyDescent="0.2">
      <c r="A1011" s="361" t="str">
        <f>B1011&amp;"_"&amp;C1011&amp;"_"&amp;".... "&amp;D1011</f>
        <v>1433_T3.2_.... Interest (More than 6 to 9)</v>
      </c>
      <c r="B1011" s="366" t="s">
        <v>2456</v>
      </c>
      <c r="C1011" s="372" t="s">
        <v>17</v>
      </c>
      <c r="D1011" s="346" t="s">
        <v>3854</v>
      </c>
      <c r="E1011" s="462">
        <f t="shared" si="73"/>
        <v>0</v>
      </c>
      <c r="F1011" s="311" t="s">
        <v>1825</v>
      </c>
      <c r="G1011" s="8">
        <f t="shared" si="74"/>
        <v>6</v>
      </c>
      <c r="H1011" s="628" t="str">
        <f>IF(ISNUMBER('STable 3.2'!E65),'STable 3.2'!E65,"")</f>
        <v/>
      </c>
    </row>
    <row r="1012" spans="1:8" x14ac:dyDescent="0.2">
      <c r="A1012" s="361" t="str">
        <f>B1012&amp;"_"&amp;C1012&amp;"_"&amp;".. "&amp;D1012</f>
        <v>1434_T3.2_.. Debt securities (More than 6 to 9)</v>
      </c>
      <c r="B1012" s="366" t="s">
        <v>2457</v>
      </c>
      <c r="C1012" s="372" t="s">
        <v>17</v>
      </c>
      <c r="D1012" s="345" t="s">
        <v>4100</v>
      </c>
      <c r="E1012" s="462">
        <f t="shared" si="73"/>
        <v>0</v>
      </c>
      <c r="F1012" s="311" t="s">
        <v>1832</v>
      </c>
      <c r="G1012" s="8">
        <f t="shared" si="74"/>
        <v>6</v>
      </c>
      <c r="H1012" s="628">
        <f>IF(ISNUMBER('STable 3.2'!E66),'STable 3.2'!E66,"")</f>
        <v>0</v>
      </c>
    </row>
    <row r="1013" spans="1:8" x14ac:dyDescent="0.2">
      <c r="A1013" s="361" t="str">
        <f>B1013&amp;"_"&amp;C1013&amp;"_"&amp;".... "&amp;D1013</f>
        <v>1435_T3.2_.... Principal (More than 6 to 9)</v>
      </c>
      <c r="B1013" s="366" t="s">
        <v>2458</v>
      </c>
      <c r="C1013" s="372" t="s">
        <v>17</v>
      </c>
      <c r="D1013" s="346" t="s">
        <v>3853</v>
      </c>
      <c r="E1013" s="462">
        <f t="shared" si="73"/>
        <v>0</v>
      </c>
      <c r="F1013" s="311" t="s">
        <v>1839</v>
      </c>
      <c r="G1013" s="8">
        <f t="shared" si="74"/>
        <v>6</v>
      </c>
      <c r="H1013" s="628" t="str">
        <f>IF(ISNUMBER('STable 3.2'!E67),'STable 3.2'!E67,"")</f>
        <v/>
      </c>
    </row>
    <row r="1014" spans="1:8" x14ac:dyDescent="0.2">
      <c r="A1014" s="361" t="str">
        <f>B1014&amp;"_"&amp;C1014&amp;"_"&amp;".... "&amp;D1014</f>
        <v>1436_T3.2_.... Interest (More than 6 to 9)</v>
      </c>
      <c r="B1014" s="366" t="s">
        <v>2459</v>
      </c>
      <c r="C1014" s="372" t="s">
        <v>17</v>
      </c>
      <c r="D1014" s="346" t="s">
        <v>3854</v>
      </c>
      <c r="E1014" s="462">
        <f t="shared" si="73"/>
        <v>0</v>
      </c>
      <c r="F1014" s="311" t="s">
        <v>1846</v>
      </c>
      <c r="G1014" s="8">
        <f t="shared" si="74"/>
        <v>6</v>
      </c>
      <c r="H1014" s="628" t="str">
        <f>IF(ISNUMBER('STable 3.2'!E68),'STable 3.2'!E68,"")</f>
        <v/>
      </c>
    </row>
    <row r="1015" spans="1:8" x14ac:dyDescent="0.2">
      <c r="A1015" s="361" t="str">
        <f>B1015&amp;"_"&amp;C1015&amp;"_"&amp;".. "&amp;D1015</f>
        <v>1437_T3.2_.. Loans (More than 6 to 9)</v>
      </c>
      <c r="B1015" s="366" t="s">
        <v>2460</v>
      </c>
      <c r="C1015" s="372" t="s">
        <v>17</v>
      </c>
      <c r="D1015" s="345" t="s">
        <v>4101</v>
      </c>
      <c r="E1015" s="462">
        <f t="shared" si="73"/>
        <v>0</v>
      </c>
      <c r="F1015" s="311" t="s">
        <v>1853</v>
      </c>
      <c r="G1015" s="8">
        <f t="shared" si="74"/>
        <v>6</v>
      </c>
      <c r="H1015" s="628">
        <f>IF(ISNUMBER('STable 3.2'!E69),'STable 3.2'!E69,"")</f>
        <v>0</v>
      </c>
    </row>
    <row r="1016" spans="1:8" x14ac:dyDescent="0.2">
      <c r="A1016" s="361" t="str">
        <f>B1016&amp;"_"&amp;C1016&amp;"_"&amp;".... "&amp;D1016</f>
        <v>1438_T3.2_.... Principal (More than 6 to 9)</v>
      </c>
      <c r="B1016" s="366" t="s">
        <v>2461</v>
      </c>
      <c r="C1016" s="372" t="s">
        <v>17</v>
      </c>
      <c r="D1016" s="346" t="s">
        <v>3853</v>
      </c>
      <c r="E1016" s="462">
        <f t="shared" si="73"/>
        <v>0</v>
      </c>
      <c r="F1016" s="311" t="s">
        <v>1860</v>
      </c>
      <c r="G1016" s="8">
        <f t="shared" si="74"/>
        <v>6</v>
      </c>
      <c r="H1016" s="628" t="str">
        <f>IF(ISNUMBER('STable 3.2'!E70),'STable 3.2'!E70,"")</f>
        <v/>
      </c>
    </row>
    <row r="1017" spans="1:8" x14ac:dyDescent="0.2">
      <c r="A1017" s="361" t="str">
        <f>B1017&amp;"_"&amp;C1017&amp;"_"&amp;".... "&amp;D1017</f>
        <v>1439_T3.2_.... Interest (More than 6 to 9)</v>
      </c>
      <c r="B1017" s="366" t="s">
        <v>2462</v>
      </c>
      <c r="C1017" s="372" t="s">
        <v>17</v>
      </c>
      <c r="D1017" s="346" t="s">
        <v>3854</v>
      </c>
      <c r="E1017" s="462">
        <f t="shared" si="73"/>
        <v>0</v>
      </c>
      <c r="F1017" s="311" t="s">
        <v>1867</v>
      </c>
      <c r="G1017" s="8">
        <f t="shared" si="74"/>
        <v>6</v>
      </c>
      <c r="H1017" s="628" t="str">
        <f>IF(ISNUMBER('STable 3.2'!E71),'STable 3.2'!E71,"")</f>
        <v/>
      </c>
    </row>
    <row r="1018" spans="1:8" x14ac:dyDescent="0.2">
      <c r="A1018" s="361" t="str">
        <f>B1018&amp;"_"&amp;C1018&amp;"_"&amp;".. "&amp;D1018</f>
        <v>1440_T3.2_.. Trade credit and advances (More than 6 to 9)</v>
      </c>
      <c r="B1018" s="366" t="s">
        <v>2463</v>
      </c>
      <c r="C1018" s="372" t="s">
        <v>17</v>
      </c>
      <c r="D1018" s="345" t="s">
        <v>4102</v>
      </c>
      <c r="E1018" s="462">
        <f t="shared" si="73"/>
        <v>0</v>
      </c>
      <c r="F1018" s="311" t="s">
        <v>1874</v>
      </c>
      <c r="G1018" s="8">
        <f t="shared" si="74"/>
        <v>6</v>
      </c>
      <c r="H1018" s="628">
        <f>IF(ISNUMBER('STable 3.2'!E72),'STable 3.2'!E72,"")</f>
        <v>0</v>
      </c>
    </row>
    <row r="1019" spans="1:8" x14ac:dyDescent="0.2">
      <c r="A1019" s="361" t="str">
        <f>B1019&amp;"_"&amp;C1019&amp;"_"&amp;".... "&amp;D1019</f>
        <v>1441_T3.2_.... Principal (More than 6 to 9)</v>
      </c>
      <c r="B1019" s="366" t="s">
        <v>2464</v>
      </c>
      <c r="C1019" s="372" t="s">
        <v>17</v>
      </c>
      <c r="D1019" s="346" t="s">
        <v>3853</v>
      </c>
      <c r="E1019" s="462">
        <f t="shared" si="73"/>
        <v>0</v>
      </c>
      <c r="F1019" s="311" t="s">
        <v>1881</v>
      </c>
      <c r="G1019" s="8">
        <f t="shared" si="74"/>
        <v>6</v>
      </c>
      <c r="H1019" s="628" t="str">
        <f>IF(ISNUMBER('STable 3.2'!E73),'STable 3.2'!E73,"")</f>
        <v/>
      </c>
    </row>
    <row r="1020" spans="1:8" x14ac:dyDescent="0.2">
      <c r="A1020" s="361" t="str">
        <f>B1020&amp;"_"&amp;C1020&amp;"_"&amp;".... "&amp;D1020</f>
        <v>1442_T3.2_.... Interest (More than 6 to 9)</v>
      </c>
      <c r="B1020" s="366" t="s">
        <v>2465</v>
      </c>
      <c r="C1020" s="372" t="s">
        <v>17</v>
      </c>
      <c r="D1020" s="346" t="s">
        <v>3854</v>
      </c>
      <c r="E1020" s="462">
        <f t="shared" si="73"/>
        <v>0</v>
      </c>
      <c r="F1020" s="311" t="s">
        <v>1888</v>
      </c>
      <c r="G1020" s="8">
        <f t="shared" si="74"/>
        <v>6</v>
      </c>
      <c r="H1020" s="628" t="str">
        <f>IF(ISNUMBER('STable 3.2'!E74),'STable 3.2'!E74,"")</f>
        <v/>
      </c>
    </row>
    <row r="1021" spans="1:8" x14ac:dyDescent="0.2">
      <c r="A1021" s="361" t="str">
        <f>B1021&amp;"_"&amp;C1021&amp;"_"&amp;".. "&amp;D1021</f>
        <v>1443_T3.2_.. Other debt liabilities 3/ 4/ (More than 6 to 9)</v>
      </c>
      <c r="B1021" s="366" t="s">
        <v>2466</v>
      </c>
      <c r="C1021" s="372" t="s">
        <v>17</v>
      </c>
      <c r="D1021" s="345" t="s">
        <v>4103</v>
      </c>
      <c r="E1021" s="462">
        <f t="shared" si="73"/>
        <v>0</v>
      </c>
      <c r="F1021" s="311" t="s">
        <v>1895</v>
      </c>
      <c r="G1021" s="8">
        <f t="shared" si="74"/>
        <v>6</v>
      </c>
      <c r="H1021" s="628">
        <f>IF(ISNUMBER('STable 3.2'!E75),'STable 3.2'!E75,"")</f>
        <v>0</v>
      </c>
    </row>
    <row r="1022" spans="1:8" x14ac:dyDescent="0.2">
      <c r="A1022" s="361" t="str">
        <f>B1022&amp;"_"&amp;C1022&amp;"_"&amp;".... "&amp;D1022</f>
        <v>1444_T3.2_.... Principal (More than 6 to 9)</v>
      </c>
      <c r="B1022" s="366" t="s">
        <v>2467</v>
      </c>
      <c r="C1022" s="372" t="s">
        <v>17</v>
      </c>
      <c r="D1022" s="346" t="s">
        <v>3853</v>
      </c>
      <c r="E1022" s="462">
        <f t="shared" si="73"/>
        <v>0</v>
      </c>
      <c r="F1022" s="311" t="s">
        <v>1902</v>
      </c>
      <c r="G1022" s="8">
        <f t="shared" si="74"/>
        <v>6</v>
      </c>
      <c r="H1022" s="628" t="str">
        <f>IF(ISNUMBER('STable 3.2'!E76),'STable 3.2'!E76,"")</f>
        <v/>
      </c>
    </row>
    <row r="1023" spans="1:8" x14ac:dyDescent="0.2">
      <c r="A1023" s="361" t="str">
        <f>B1023&amp;"_"&amp;C1023&amp;"_"&amp;".... "&amp;D1023</f>
        <v>1445_T3.2_.... Interest (More than 6 to 9)</v>
      </c>
      <c r="B1023" s="366" t="s">
        <v>2468</v>
      </c>
      <c r="C1023" s="372" t="s">
        <v>17</v>
      </c>
      <c r="D1023" s="346" t="s">
        <v>3854</v>
      </c>
      <c r="E1023" s="462">
        <f t="shared" si="73"/>
        <v>0</v>
      </c>
      <c r="F1023" s="311" t="s">
        <v>1909</v>
      </c>
      <c r="G1023" s="8">
        <f t="shared" si="74"/>
        <v>6</v>
      </c>
      <c r="H1023" s="628" t="str">
        <f>IF(ISNUMBER('STable 3.2'!E77),'STable 3.2'!E77,"")</f>
        <v/>
      </c>
    </row>
    <row r="1024" spans="1:8" x14ac:dyDescent="0.2">
      <c r="A1024" s="361" t="str">
        <f>B1024&amp;"_"&amp;C1024&amp;"_"&amp;D1024</f>
        <v>1446_T3.2_Direct Investment: Intercompany Lending 5/ (More than 6 to 9)</v>
      </c>
      <c r="B1024" s="366" t="s">
        <v>2469</v>
      </c>
      <c r="C1024" s="372" t="s">
        <v>17</v>
      </c>
      <c r="D1024" s="297" t="s">
        <v>4105</v>
      </c>
      <c r="E1024" s="462">
        <f t="shared" si="73"/>
        <v>0</v>
      </c>
      <c r="F1024" s="311" t="s">
        <v>1916</v>
      </c>
      <c r="G1024" s="8">
        <f t="shared" si="74"/>
        <v>6</v>
      </c>
      <c r="H1024" s="628">
        <f>IF(ISNUMBER('STable 3.2'!E78),'STable 3.2'!E78,"")</f>
        <v>0</v>
      </c>
    </row>
    <row r="1025" spans="1:8" x14ac:dyDescent="0.2">
      <c r="A1025" s="361" t="str">
        <f>B1025&amp;"_"&amp;C1025&amp;"_"&amp;".. "&amp;D1025</f>
        <v>1447_T3.2_.. Debt liabilities of direct investment enterprises to direct investors (More than 6 to 9)</v>
      </c>
      <c r="B1025" s="366" t="s">
        <v>2470</v>
      </c>
      <c r="C1025" s="372" t="s">
        <v>17</v>
      </c>
      <c r="D1025" s="349" t="s">
        <v>4106</v>
      </c>
      <c r="E1025" s="462">
        <f t="shared" si="73"/>
        <v>0</v>
      </c>
      <c r="F1025" s="311" t="s">
        <v>1923</v>
      </c>
      <c r="G1025" s="8">
        <f t="shared" si="74"/>
        <v>6</v>
      </c>
      <c r="H1025" s="628">
        <f>IF(ISNUMBER('STable 3.2'!E79),'STable 3.2'!E79,"")</f>
        <v>0</v>
      </c>
    </row>
    <row r="1026" spans="1:8" x14ac:dyDescent="0.2">
      <c r="A1026" s="361" t="str">
        <f>B1026&amp;"_"&amp;C1026&amp;"_"&amp;".... "&amp;D1026</f>
        <v>1448_T3.2_.... Principal (More than 6 to 9)</v>
      </c>
      <c r="B1026" s="366" t="s">
        <v>2471</v>
      </c>
      <c r="C1026" s="372" t="s">
        <v>17</v>
      </c>
      <c r="D1026" s="350" t="s">
        <v>3853</v>
      </c>
      <c r="E1026" s="462">
        <f t="shared" si="73"/>
        <v>0</v>
      </c>
      <c r="F1026" s="311" t="s">
        <v>1930</v>
      </c>
      <c r="G1026" s="8">
        <f t="shared" si="74"/>
        <v>6</v>
      </c>
      <c r="H1026" s="628" t="str">
        <f>IF(ISNUMBER('STable 3.2'!E80),'STable 3.2'!E80,"")</f>
        <v/>
      </c>
    </row>
    <row r="1027" spans="1:8" x14ac:dyDescent="0.2">
      <c r="A1027" s="361" t="str">
        <f>B1027&amp;"_"&amp;C1027&amp;"_"&amp;".... "&amp;D1027</f>
        <v>1449_T3.2_.... Interest (More than 6 to 9)</v>
      </c>
      <c r="B1027" s="366" t="s">
        <v>2472</v>
      </c>
      <c r="C1027" s="372" t="s">
        <v>17</v>
      </c>
      <c r="D1027" s="350" t="s">
        <v>3854</v>
      </c>
      <c r="E1027" s="462">
        <f t="shared" si="73"/>
        <v>0</v>
      </c>
      <c r="F1027" s="311" t="s">
        <v>1937</v>
      </c>
      <c r="G1027" s="8">
        <f t="shared" si="74"/>
        <v>6</v>
      </c>
      <c r="H1027" s="628" t="str">
        <f>IF(ISNUMBER('STable 3.2'!E81),'STable 3.2'!E81,"")</f>
        <v/>
      </c>
    </row>
    <row r="1028" spans="1:8" x14ac:dyDescent="0.2">
      <c r="A1028" s="361" t="str">
        <f>B1028&amp;"_"&amp;C1028&amp;"_"&amp;".. "&amp;D1028</f>
        <v>1450_T3.2_.. Debt liabilities of direct investors to direct investment enterprises (More than 6 to 9)</v>
      </c>
      <c r="B1028" s="366" t="s">
        <v>2473</v>
      </c>
      <c r="C1028" s="372" t="s">
        <v>17</v>
      </c>
      <c r="D1028" s="349" t="s">
        <v>4107</v>
      </c>
      <c r="E1028" s="462">
        <f t="shared" si="73"/>
        <v>0</v>
      </c>
      <c r="F1028" s="311" t="s">
        <v>1944</v>
      </c>
      <c r="G1028" s="8">
        <f t="shared" si="74"/>
        <v>6</v>
      </c>
      <c r="H1028" s="628">
        <f>IF(ISNUMBER('STable 3.2'!E82),'STable 3.2'!E82,"")</f>
        <v>0</v>
      </c>
    </row>
    <row r="1029" spans="1:8" x14ac:dyDescent="0.2">
      <c r="A1029" s="361" t="str">
        <f>B1029&amp;"_"&amp;C1029&amp;"_"&amp;".... "&amp;D1029</f>
        <v>1451_T3.2_.... Principal (More than 6 to 9)</v>
      </c>
      <c r="B1029" s="366" t="s">
        <v>2474</v>
      </c>
      <c r="C1029" s="372" t="s">
        <v>17</v>
      </c>
      <c r="D1029" s="350" t="s">
        <v>3853</v>
      </c>
      <c r="E1029" s="462">
        <f t="shared" ref="E1029:E1092" si="75">E1028</f>
        <v>0</v>
      </c>
      <c r="F1029" s="311" t="s">
        <v>1951</v>
      </c>
      <c r="G1029" s="8">
        <f t="shared" ref="G1029:G1092" si="76">G1028</f>
        <v>6</v>
      </c>
      <c r="H1029" s="628" t="str">
        <f>IF(ISNUMBER('STable 3.2'!E83),'STable 3.2'!E83,"")</f>
        <v/>
      </c>
    </row>
    <row r="1030" spans="1:8" x14ac:dyDescent="0.2">
      <c r="A1030" s="361" t="str">
        <f>B1030&amp;"_"&amp;C1030&amp;"_"&amp;".... "&amp;D1030</f>
        <v>1452_T3.2_.... Interest (More than 6 to 9)</v>
      </c>
      <c r="B1030" s="366" t="s">
        <v>2475</v>
      </c>
      <c r="C1030" s="372" t="s">
        <v>17</v>
      </c>
      <c r="D1030" s="350" t="s">
        <v>3854</v>
      </c>
      <c r="E1030" s="462">
        <f t="shared" si="75"/>
        <v>0</v>
      </c>
      <c r="F1030" s="311" t="s">
        <v>1958</v>
      </c>
      <c r="G1030" s="8">
        <f t="shared" si="76"/>
        <v>6</v>
      </c>
      <c r="H1030" s="628" t="str">
        <f>IF(ISNUMBER('STable 3.2'!E84),'STable 3.2'!E84,"")</f>
        <v/>
      </c>
    </row>
    <row r="1031" spans="1:8" x14ac:dyDescent="0.2">
      <c r="A1031" s="361" t="str">
        <f>B1031&amp;"_"&amp;C1031&amp;"_"&amp;".. "&amp;D1031</f>
        <v>1453_T3.2_.. Debt liabilities between fellow enterprises (More than 6 to 9)</v>
      </c>
      <c r="B1031" s="366" t="s">
        <v>2476</v>
      </c>
      <c r="C1031" s="372" t="s">
        <v>17</v>
      </c>
      <c r="D1031" s="349" t="s">
        <v>4108</v>
      </c>
      <c r="E1031" s="462">
        <f t="shared" si="75"/>
        <v>0</v>
      </c>
      <c r="F1031" s="311" t="s">
        <v>1965</v>
      </c>
      <c r="G1031" s="8">
        <f t="shared" si="76"/>
        <v>6</v>
      </c>
      <c r="H1031" s="628">
        <f>IF(ISNUMBER('STable 3.2'!E85),'STable 3.2'!E85,"")</f>
        <v>0</v>
      </c>
    </row>
    <row r="1032" spans="1:8" x14ac:dyDescent="0.2">
      <c r="A1032" s="361" t="str">
        <f>B1032&amp;"_"&amp;C1032&amp;"_"&amp;".... "&amp;D1032</f>
        <v>1454_T3.2_.... Principal (More than 6 to 9)</v>
      </c>
      <c r="B1032" s="366" t="s">
        <v>2477</v>
      </c>
      <c r="C1032" s="372" t="s">
        <v>17</v>
      </c>
      <c r="D1032" s="350" t="s">
        <v>3853</v>
      </c>
      <c r="E1032" s="462">
        <f t="shared" si="75"/>
        <v>0</v>
      </c>
      <c r="F1032" s="311" t="s">
        <v>1972</v>
      </c>
      <c r="G1032" s="8">
        <f t="shared" si="76"/>
        <v>6</v>
      </c>
      <c r="H1032" s="628" t="str">
        <f>IF(ISNUMBER('STable 3.2'!E86),'STable 3.2'!E86,"")</f>
        <v/>
      </c>
    </row>
    <row r="1033" spans="1:8" x14ac:dyDescent="0.2">
      <c r="A1033" s="361" t="str">
        <f>B1033&amp;"_"&amp;C1033&amp;"_"&amp;".... "&amp;D1033</f>
        <v>1455_T3.2_.... Interest (More than 6 to 9)</v>
      </c>
      <c r="B1033" s="366" t="s">
        <v>2478</v>
      </c>
      <c r="C1033" s="372" t="s">
        <v>17</v>
      </c>
      <c r="D1033" s="350" t="s">
        <v>3854</v>
      </c>
      <c r="E1033" s="462">
        <f t="shared" si="75"/>
        <v>0</v>
      </c>
      <c r="F1033" s="311" t="s">
        <v>1979</v>
      </c>
      <c r="G1033" s="8">
        <f t="shared" si="76"/>
        <v>6</v>
      </c>
      <c r="H1033" s="628" t="str">
        <f>IF(ISNUMBER('STable 3.2'!E87),'STable 3.2'!E87,"")</f>
        <v/>
      </c>
    </row>
    <row r="1034" spans="1:8" x14ac:dyDescent="0.2">
      <c r="A1034" s="361" t="str">
        <f>B1034&amp;"_"&amp;C1034&amp;"_"&amp;D1034</f>
        <v>1456_T3.2_Gross External Debt Payments (More than 6 to 9)</v>
      </c>
      <c r="B1034" s="366" t="s">
        <v>2479</v>
      </c>
      <c r="C1034" s="372" t="s">
        <v>17</v>
      </c>
      <c r="D1034" s="351" t="s">
        <v>4109</v>
      </c>
      <c r="E1034" s="462">
        <f t="shared" si="75"/>
        <v>0</v>
      </c>
      <c r="F1034" s="311" t="s">
        <v>1986</v>
      </c>
      <c r="G1034" s="8">
        <f t="shared" si="76"/>
        <v>6</v>
      </c>
      <c r="H1034" s="628">
        <f>IF(ISNUMBER('STable 3.2'!E88),'STable 3.2'!E88,"")</f>
        <v>0</v>
      </c>
    </row>
    <row r="1035" spans="1:8" x14ac:dyDescent="0.2">
      <c r="A1035" s="361" t="str">
        <f>B1035&amp;"_"&amp;C1035&amp;"_"&amp;".... "&amp;D1035</f>
        <v>1457_T3.2_.... Principal  (More than 6 to 9)</v>
      </c>
      <c r="B1035" s="366" t="s">
        <v>2480</v>
      </c>
      <c r="C1035" s="372" t="s">
        <v>17</v>
      </c>
      <c r="D1035" s="352" t="s">
        <v>3860</v>
      </c>
      <c r="E1035" s="462">
        <f t="shared" si="75"/>
        <v>0</v>
      </c>
      <c r="F1035" s="311" t="s">
        <v>1993</v>
      </c>
      <c r="G1035" s="8">
        <f t="shared" si="76"/>
        <v>6</v>
      </c>
      <c r="H1035" s="628">
        <f>IF(ISNUMBER('STable 3.2'!E89),'STable 3.2'!E89,"")</f>
        <v>0</v>
      </c>
    </row>
    <row r="1036" spans="1:8" x14ac:dyDescent="0.2">
      <c r="A1036" s="361" t="str">
        <f>B1036&amp;"_"&amp;C1036&amp;"_"&amp;".... "&amp;D1036</f>
        <v>1458_T3.2_.... Interest (More than 6 to 9)</v>
      </c>
      <c r="B1036" s="366" t="s">
        <v>2481</v>
      </c>
      <c r="C1036" s="372" t="s">
        <v>17</v>
      </c>
      <c r="D1036" s="352" t="s">
        <v>3854</v>
      </c>
      <c r="E1036" s="462">
        <f t="shared" si="75"/>
        <v>0</v>
      </c>
      <c r="F1036" s="311" t="s">
        <v>2000</v>
      </c>
      <c r="G1036" s="8">
        <f t="shared" si="76"/>
        <v>6</v>
      </c>
      <c r="H1036" s="628">
        <f>IF(ISNUMBER('STable 3.2'!E90),'STable 3.2'!E90,"")</f>
        <v>0</v>
      </c>
    </row>
    <row r="1037" spans="1:8" x14ac:dyDescent="0.2">
      <c r="A1037" s="361" t="str">
        <f t="shared" ref="A1037:A1038" si="77">B1037&amp;"_"&amp;C1037&amp;"_"&amp;D1037</f>
        <v>1459_T3.2_Interest receipts on SDR holdings (More than 6 to 9)</v>
      </c>
      <c r="B1037" s="366" t="s">
        <v>2482</v>
      </c>
      <c r="C1037" s="372" t="s">
        <v>17</v>
      </c>
      <c r="D1037" s="353" t="s">
        <v>3862</v>
      </c>
      <c r="E1037" s="462">
        <f t="shared" si="75"/>
        <v>0</v>
      </c>
      <c r="F1037" s="311" t="s">
        <v>2011</v>
      </c>
      <c r="G1037" s="8">
        <f t="shared" si="76"/>
        <v>6</v>
      </c>
      <c r="H1037" s="628" t="str">
        <f>IF(ISNUMBER('STable 3.2'!E93),'STable 3.2'!E93,"")</f>
        <v/>
      </c>
    </row>
    <row r="1038" spans="1:8" x14ac:dyDescent="0.2">
      <c r="A1038" s="361" t="str">
        <f t="shared" si="77"/>
        <v>1460_T3.2_Interest payments on SDR allocations (More than 6 to 9)</v>
      </c>
      <c r="B1038" s="366" t="s">
        <v>2483</v>
      </c>
      <c r="C1038" s="372" t="s">
        <v>17</v>
      </c>
      <c r="D1038" s="353" t="s">
        <v>3863</v>
      </c>
      <c r="E1038" s="462">
        <f t="shared" si="75"/>
        <v>0</v>
      </c>
      <c r="F1038" s="311" t="s">
        <v>2012</v>
      </c>
      <c r="G1038" s="8">
        <f t="shared" si="76"/>
        <v>6</v>
      </c>
      <c r="H1038" s="628" t="str">
        <f>IF(ISNUMBER('STable 3.2'!E94),'STable 3.2'!E94,"")</f>
        <v/>
      </c>
    </row>
    <row r="1039" spans="1:8" x14ac:dyDescent="0.2">
      <c r="A1039" s="361" t="str">
        <f>B1039&amp;"_"&amp;C1039&amp;"_"&amp;D1039</f>
        <v>1461_T3.2_General Government (More than 9 to 12)</v>
      </c>
      <c r="B1039" s="366" t="s">
        <v>2484</v>
      </c>
      <c r="C1039" s="372" t="s">
        <v>17</v>
      </c>
      <c r="D1039" s="344" t="s">
        <v>4110</v>
      </c>
      <c r="E1039" s="462">
        <f t="shared" si="75"/>
        <v>0</v>
      </c>
      <c r="F1039" s="311" t="s">
        <v>1427</v>
      </c>
      <c r="G1039" s="8">
        <f t="shared" si="76"/>
        <v>6</v>
      </c>
      <c r="H1039" s="628">
        <f>IF(ISNUMBER('STable 3.2'!F8),'STable 3.2'!F8,"")</f>
        <v>0</v>
      </c>
    </row>
    <row r="1040" spans="1:8" x14ac:dyDescent="0.2">
      <c r="A1040" s="361" t="str">
        <f>B1040&amp;"_"&amp;C1040&amp;"_"&amp;".. "&amp;D1040</f>
        <v>1462_T3.2_.. Special drawing rights (allocations) * (More than 9 to 12)</v>
      </c>
      <c r="B1040" s="366" t="s">
        <v>2485</v>
      </c>
      <c r="C1040" s="372" t="s">
        <v>17</v>
      </c>
      <c r="D1040" s="345" t="s">
        <v>4300</v>
      </c>
      <c r="E1040" s="462">
        <f t="shared" si="75"/>
        <v>0</v>
      </c>
      <c r="F1040" s="311" t="s">
        <v>1434</v>
      </c>
      <c r="G1040" s="8">
        <f t="shared" si="76"/>
        <v>6</v>
      </c>
      <c r="H1040" s="628">
        <f>IF(ISNUMBER('STable 3.2'!F9),'STable 3.2'!F9,"")</f>
        <v>0</v>
      </c>
    </row>
    <row r="1041" spans="1:8" x14ac:dyDescent="0.2">
      <c r="A1041" s="361" t="str">
        <f>B1041&amp;"_"&amp;C1041&amp;"_"&amp;".... "&amp;D1041</f>
        <v>1463_T3.2_.... Principal (More than 9 to 12)</v>
      </c>
      <c r="B1041" s="366" t="s">
        <v>2486</v>
      </c>
      <c r="C1041" s="372" t="s">
        <v>17</v>
      </c>
      <c r="D1041" s="346" t="s">
        <v>3865</v>
      </c>
      <c r="E1041" s="462">
        <f t="shared" si="75"/>
        <v>0</v>
      </c>
      <c r="F1041" s="311" t="s">
        <v>1441</v>
      </c>
      <c r="G1041" s="8">
        <f t="shared" si="76"/>
        <v>6</v>
      </c>
      <c r="H1041" s="628" t="str">
        <f>IF(ISNUMBER('STable 3.2'!F10),'STable 3.2'!F10,"")</f>
        <v/>
      </c>
    </row>
    <row r="1042" spans="1:8" x14ac:dyDescent="0.2">
      <c r="A1042" s="361" t="str">
        <f>B1042&amp;"_"&amp;C1042&amp;"_"&amp;".... "&amp;D1042</f>
        <v>1464_T3.2_.... Interest (More than 9 to 12)</v>
      </c>
      <c r="B1042" s="366" t="s">
        <v>2487</v>
      </c>
      <c r="C1042" s="372" t="s">
        <v>17</v>
      </c>
      <c r="D1042" s="346" t="s">
        <v>3866</v>
      </c>
      <c r="E1042" s="462">
        <f t="shared" si="75"/>
        <v>0</v>
      </c>
      <c r="F1042" s="311" t="s">
        <v>1448</v>
      </c>
      <c r="G1042" s="8">
        <f t="shared" si="76"/>
        <v>6</v>
      </c>
      <c r="H1042" s="628" t="str">
        <f>IF(ISNUMBER('STable 3.2'!F11),'STable 3.2'!F11,"")</f>
        <v/>
      </c>
    </row>
    <row r="1043" spans="1:8" x14ac:dyDescent="0.2">
      <c r="A1043" s="361" t="str">
        <f>B1043&amp;"_"&amp;C1043&amp;"_"&amp;".. "&amp;D1043</f>
        <v>1465_T3.2_.. Currency and deposits (More than 9 to 12)</v>
      </c>
      <c r="B1043" s="366" t="s">
        <v>2488</v>
      </c>
      <c r="C1043" s="372" t="s">
        <v>17</v>
      </c>
      <c r="D1043" s="345" t="s">
        <v>4111</v>
      </c>
      <c r="E1043" s="462">
        <f t="shared" si="75"/>
        <v>0</v>
      </c>
      <c r="F1043" s="311" t="s">
        <v>1455</v>
      </c>
      <c r="G1043" s="8">
        <f t="shared" si="76"/>
        <v>6</v>
      </c>
      <c r="H1043" s="628">
        <f>IF(ISNUMBER('STable 3.2'!F12),'STable 3.2'!F12,"")</f>
        <v>0</v>
      </c>
    </row>
    <row r="1044" spans="1:8" x14ac:dyDescent="0.2">
      <c r="A1044" s="361" t="str">
        <f>B1044&amp;"_"&amp;C1044&amp;"_"&amp;".... "&amp;D1044</f>
        <v>1466_T3.2_.... Principal (More than 9 to 12)</v>
      </c>
      <c r="B1044" s="366" t="s">
        <v>2489</v>
      </c>
      <c r="C1044" s="372" t="s">
        <v>17</v>
      </c>
      <c r="D1044" s="346" t="s">
        <v>3865</v>
      </c>
      <c r="E1044" s="462">
        <f t="shared" si="75"/>
        <v>0</v>
      </c>
      <c r="F1044" s="311" t="s">
        <v>1462</v>
      </c>
      <c r="G1044" s="8">
        <f t="shared" si="76"/>
        <v>6</v>
      </c>
      <c r="H1044" s="628" t="str">
        <f>IF(ISNUMBER('STable 3.2'!F13),'STable 3.2'!F13,"")</f>
        <v/>
      </c>
    </row>
    <row r="1045" spans="1:8" x14ac:dyDescent="0.2">
      <c r="A1045" s="361" t="str">
        <f>B1045&amp;"_"&amp;C1045&amp;"_"&amp;".... "&amp;D1045</f>
        <v>1467_T3.2_.... Interest (More than 9 to 12)</v>
      </c>
      <c r="B1045" s="366" t="s">
        <v>2490</v>
      </c>
      <c r="C1045" s="372" t="s">
        <v>17</v>
      </c>
      <c r="D1045" s="346" t="s">
        <v>3866</v>
      </c>
      <c r="E1045" s="462">
        <f t="shared" si="75"/>
        <v>0</v>
      </c>
      <c r="F1045" s="311" t="s">
        <v>1469</v>
      </c>
      <c r="G1045" s="8">
        <f t="shared" si="76"/>
        <v>6</v>
      </c>
      <c r="H1045" s="628" t="str">
        <f>IF(ISNUMBER('STable 3.2'!F14),'STable 3.2'!F14,"")</f>
        <v/>
      </c>
    </row>
    <row r="1046" spans="1:8" x14ac:dyDescent="0.2">
      <c r="A1046" s="361" t="str">
        <f>B1046&amp;"_"&amp;C1046&amp;"_"&amp;".. "&amp;D1046</f>
        <v>1468_T3.2_.. Debt securities (More than 9 to 12)</v>
      </c>
      <c r="B1046" s="366" t="s">
        <v>2491</v>
      </c>
      <c r="C1046" s="372" t="s">
        <v>17</v>
      </c>
      <c r="D1046" s="345" t="s">
        <v>4112</v>
      </c>
      <c r="E1046" s="462">
        <f t="shared" si="75"/>
        <v>0</v>
      </c>
      <c r="F1046" s="311" t="s">
        <v>1476</v>
      </c>
      <c r="G1046" s="8">
        <f t="shared" si="76"/>
        <v>6</v>
      </c>
      <c r="H1046" s="628">
        <f>IF(ISNUMBER('STable 3.2'!F15),'STable 3.2'!F15,"")</f>
        <v>0</v>
      </c>
    </row>
    <row r="1047" spans="1:8" x14ac:dyDescent="0.2">
      <c r="A1047" s="361" t="str">
        <f>B1047&amp;"_"&amp;C1047&amp;"_"&amp;".... "&amp;D1047</f>
        <v>1469_T3.2_.... Principal (More than 9 to 12)</v>
      </c>
      <c r="B1047" s="366" t="s">
        <v>2492</v>
      </c>
      <c r="C1047" s="372" t="s">
        <v>17</v>
      </c>
      <c r="D1047" s="346" t="s">
        <v>3865</v>
      </c>
      <c r="E1047" s="462">
        <f t="shared" si="75"/>
        <v>0</v>
      </c>
      <c r="F1047" s="311" t="s">
        <v>1483</v>
      </c>
      <c r="G1047" s="8">
        <f t="shared" si="76"/>
        <v>6</v>
      </c>
      <c r="H1047" s="628" t="str">
        <f>IF(ISNUMBER('STable 3.2'!F16),'STable 3.2'!F16,"")</f>
        <v/>
      </c>
    </row>
    <row r="1048" spans="1:8" x14ac:dyDescent="0.2">
      <c r="A1048" s="361" t="str">
        <f>B1048&amp;"_"&amp;C1048&amp;"_"&amp;".... "&amp;D1048</f>
        <v>1470_T3.2_.... Interest (More than 9 to 12)</v>
      </c>
      <c r="B1048" s="366" t="s">
        <v>2493</v>
      </c>
      <c r="C1048" s="372" t="s">
        <v>17</v>
      </c>
      <c r="D1048" s="346" t="s">
        <v>3866</v>
      </c>
      <c r="E1048" s="462">
        <f t="shared" si="75"/>
        <v>0</v>
      </c>
      <c r="F1048" s="311" t="s">
        <v>1490</v>
      </c>
      <c r="G1048" s="8">
        <f t="shared" si="76"/>
        <v>6</v>
      </c>
      <c r="H1048" s="628" t="str">
        <f>IF(ISNUMBER('STable 3.2'!F17),'STable 3.2'!F17,"")</f>
        <v/>
      </c>
    </row>
    <row r="1049" spans="1:8" x14ac:dyDescent="0.2">
      <c r="A1049" s="361" t="str">
        <f>B1049&amp;"_"&amp;C1049&amp;"_"&amp;".. "&amp;D1049</f>
        <v>1471_T3.2_.. Loans (More than 9 to 12)</v>
      </c>
      <c r="B1049" s="366" t="s">
        <v>2494</v>
      </c>
      <c r="C1049" s="372" t="s">
        <v>17</v>
      </c>
      <c r="D1049" s="345" t="s">
        <v>4113</v>
      </c>
      <c r="E1049" s="462">
        <f t="shared" si="75"/>
        <v>0</v>
      </c>
      <c r="F1049" s="311" t="s">
        <v>1497</v>
      </c>
      <c r="G1049" s="8">
        <f t="shared" si="76"/>
        <v>6</v>
      </c>
      <c r="H1049" s="628">
        <f>IF(ISNUMBER('STable 3.2'!F18),'STable 3.2'!F18,"")</f>
        <v>0</v>
      </c>
    </row>
    <row r="1050" spans="1:8" x14ac:dyDescent="0.2">
      <c r="A1050" s="361" t="str">
        <f>B1050&amp;"_"&amp;C1050&amp;"_"&amp;".... "&amp;D1050</f>
        <v>1472_T3.2_.... Principal (More than 9 to 12)</v>
      </c>
      <c r="B1050" s="366" t="s">
        <v>2495</v>
      </c>
      <c r="C1050" s="372" t="s">
        <v>17</v>
      </c>
      <c r="D1050" s="346" t="s">
        <v>3865</v>
      </c>
      <c r="E1050" s="462">
        <f t="shared" si="75"/>
        <v>0</v>
      </c>
      <c r="F1050" s="311" t="s">
        <v>1504</v>
      </c>
      <c r="G1050" s="8">
        <f t="shared" si="76"/>
        <v>6</v>
      </c>
      <c r="H1050" s="628" t="str">
        <f>IF(ISNUMBER('STable 3.2'!F19),'STable 3.2'!F19,"")</f>
        <v/>
      </c>
    </row>
    <row r="1051" spans="1:8" x14ac:dyDescent="0.2">
      <c r="A1051" s="361" t="str">
        <f>B1051&amp;"_"&amp;C1051&amp;"_"&amp;".... "&amp;D1051</f>
        <v>1473_T3.2_.... Interest (More than 9 to 12)</v>
      </c>
      <c r="B1051" s="366" t="s">
        <v>2496</v>
      </c>
      <c r="C1051" s="372" t="s">
        <v>17</v>
      </c>
      <c r="D1051" s="346" t="s">
        <v>3866</v>
      </c>
      <c r="E1051" s="462">
        <f t="shared" si="75"/>
        <v>0</v>
      </c>
      <c r="F1051" s="311" t="s">
        <v>1511</v>
      </c>
      <c r="G1051" s="8">
        <f t="shared" si="76"/>
        <v>6</v>
      </c>
      <c r="H1051" s="628" t="str">
        <f>IF(ISNUMBER('STable 3.2'!F20),'STable 3.2'!F20,"")</f>
        <v/>
      </c>
    </row>
    <row r="1052" spans="1:8" x14ac:dyDescent="0.2">
      <c r="A1052" s="361" t="str">
        <f>B1052&amp;"_"&amp;C1052&amp;"_"&amp;".. "&amp;D1052</f>
        <v>1474_T3.2_.. Trade credit and advances (More than 9 to 12)</v>
      </c>
      <c r="B1052" s="366" t="s">
        <v>2497</v>
      </c>
      <c r="C1052" s="372" t="s">
        <v>17</v>
      </c>
      <c r="D1052" s="345" t="s">
        <v>4114</v>
      </c>
      <c r="E1052" s="462">
        <f t="shared" si="75"/>
        <v>0</v>
      </c>
      <c r="F1052" s="311" t="s">
        <v>1518</v>
      </c>
      <c r="G1052" s="8">
        <f t="shared" si="76"/>
        <v>6</v>
      </c>
      <c r="H1052" s="628">
        <f>IF(ISNUMBER('STable 3.2'!F21),'STable 3.2'!F21,"")</f>
        <v>0</v>
      </c>
    </row>
    <row r="1053" spans="1:8" x14ac:dyDescent="0.2">
      <c r="A1053" s="361" t="str">
        <f>B1053&amp;"_"&amp;C1053&amp;"_"&amp;".... "&amp;D1053</f>
        <v>1475_T3.2_.... Principal (More than 9 to 12)</v>
      </c>
      <c r="B1053" s="366" t="s">
        <v>2498</v>
      </c>
      <c r="C1053" s="372" t="s">
        <v>17</v>
      </c>
      <c r="D1053" s="346" t="s">
        <v>3865</v>
      </c>
      <c r="E1053" s="462">
        <f t="shared" si="75"/>
        <v>0</v>
      </c>
      <c r="F1053" s="311" t="s">
        <v>1525</v>
      </c>
      <c r="G1053" s="8">
        <f t="shared" si="76"/>
        <v>6</v>
      </c>
      <c r="H1053" s="628" t="str">
        <f>IF(ISNUMBER('STable 3.2'!F22),'STable 3.2'!F22,"")</f>
        <v/>
      </c>
    </row>
    <row r="1054" spans="1:8" x14ac:dyDescent="0.2">
      <c r="A1054" s="361" t="str">
        <f>B1054&amp;"_"&amp;C1054&amp;"_"&amp;".... "&amp;D1054</f>
        <v>1476_T3.2_.... Interest (More than 9 to 12)</v>
      </c>
      <c r="B1054" s="366" t="s">
        <v>2499</v>
      </c>
      <c r="C1054" s="372" t="s">
        <v>17</v>
      </c>
      <c r="D1054" s="346" t="s">
        <v>3866</v>
      </c>
      <c r="E1054" s="462">
        <f t="shared" si="75"/>
        <v>0</v>
      </c>
      <c r="F1054" s="311" t="s">
        <v>1532</v>
      </c>
      <c r="G1054" s="8">
        <f t="shared" si="76"/>
        <v>6</v>
      </c>
      <c r="H1054" s="628" t="str">
        <f>IF(ISNUMBER('STable 3.2'!F23),'STable 3.2'!F23,"")</f>
        <v/>
      </c>
    </row>
    <row r="1055" spans="1:8" x14ac:dyDescent="0.2">
      <c r="A1055" s="361" t="str">
        <f>B1055&amp;"_"&amp;C1055&amp;"_"&amp;".. "&amp;D1055</f>
        <v>1477_T3.2_.. Other debt liabilities 3/ 4/ (More than 9 to 12)</v>
      </c>
      <c r="B1055" s="366" t="s">
        <v>2500</v>
      </c>
      <c r="C1055" s="372" t="s">
        <v>17</v>
      </c>
      <c r="D1055" s="345" t="s">
        <v>4115</v>
      </c>
      <c r="E1055" s="462">
        <f t="shared" si="75"/>
        <v>0</v>
      </c>
      <c r="F1055" s="311" t="s">
        <v>1539</v>
      </c>
      <c r="G1055" s="8">
        <f t="shared" si="76"/>
        <v>6</v>
      </c>
      <c r="H1055" s="628">
        <f>IF(ISNUMBER('STable 3.2'!F24),'STable 3.2'!F24,"")</f>
        <v>0</v>
      </c>
    </row>
    <row r="1056" spans="1:8" x14ac:dyDescent="0.2">
      <c r="A1056" s="361" t="str">
        <f>B1056&amp;"_"&amp;C1056&amp;"_"&amp;".... "&amp;D1056</f>
        <v>1478_T3.2_.... Principal (More than 9 to 12)</v>
      </c>
      <c r="B1056" s="366" t="s">
        <v>2501</v>
      </c>
      <c r="C1056" s="372" t="s">
        <v>17</v>
      </c>
      <c r="D1056" s="346" t="s">
        <v>3865</v>
      </c>
      <c r="E1056" s="462">
        <f t="shared" si="75"/>
        <v>0</v>
      </c>
      <c r="F1056" s="311" t="s">
        <v>1546</v>
      </c>
      <c r="G1056" s="8">
        <f t="shared" si="76"/>
        <v>6</v>
      </c>
      <c r="H1056" s="628" t="str">
        <f>IF(ISNUMBER('STable 3.2'!F25),'STable 3.2'!F25,"")</f>
        <v/>
      </c>
    </row>
    <row r="1057" spans="1:8" x14ac:dyDescent="0.2">
      <c r="A1057" s="361" t="str">
        <f>B1057&amp;"_"&amp;C1057&amp;"_"&amp;".... "&amp;D1057</f>
        <v>1479_T3.2_.... Interest (More than 9 to 12)</v>
      </c>
      <c r="B1057" s="366" t="s">
        <v>2502</v>
      </c>
      <c r="C1057" s="372" t="s">
        <v>17</v>
      </c>
      <c r="D1057" s="346" t="s">
        <v>3866</v>
      </c>
      <c r="E1057" s="462">
        <f t="shared" si="75"/>
        <v>0</v>
      </c>
      <c r="F1057" s="311" t="s">
        <v>1553</v>
      </c>
      <c r="G1057" s="8">
        <f t="shared" si="76"/>
        <v>6</v>
      </c>
      <c r="H1057" s="628" t="str">
        <f>IF(ISNUMBER('STable 3.2'!F26),'STable 3.2'!F26,"")</f>
        <v/>
      </c>
    </row>
    <row r="1058" spans="1:8" x14ac:dyDescent="0.2">
      <c r="A1058" s="361" t="str">
        <f>B1058&amp;"_"&amp;C1058&amp;"_"&amp;D1058</f>
        <v>1480_T3.2_Central Bank (More than 9 to 12)</v>
      </c>
      <c r="B1058" s="366" t="s">
        <v>2503</v>
      </c>
      <c r="C1058" s="372" t="s">
        <v>17</v>
      </c>
      <c r="D1058" s="301" t="s">
        <v>4116</v>
      </c>
      <c r="E1058" s="462">
        <f t="shared" si="75"/>
        <v>0</v>
      </c>
      <c r="F1058" s="311" t="s">
        <v>1560</v>
      </c>
      <c r="G1058" s="8">
        <f t="shared" si="76"/>
        <v>6</v>
      </c>
      <c r="H1058" s="628">
        <f>IF(ISNUMBER('STable 3.2'!F27),'STable 3.2'!F27,"")</f>
        <v>0</v>
      </c>
    </row>
    <row r="1059" spans="1:8" x14ac:dyDescent="0.2">
      <c r="A1059" s="361" t="str">
        <f>B1059&amp;"_"&amp;C1059&amp;"_"&amp;".. "&amp;D1059</f>
        <v>1481_T3.2_.. Special drawing rights (allocations) * (More than 9 to 12)</v>
      </c>
      <c r="B1059" s="366" t="s">
        <v>2504</v>
      </c>
      <c r="C1059" s="372" t="s">
        <v>17</v>
      </c>
      <c r="D1059" s="345" t="s">
        <v>4300</v>
      </c>
      <c r="E1059" s="462">
        <f t="shared" si="75"/>
        <v>0</v>
      </c>
      <c r="F1059" s="311" t="s">
        <v>1567</v>
      </c>
      <c r="G1059" s="8">
        <f t="shared" si="76"/>
        <v>6</v>
      </c>
      <c r="H1059" s="628">
        <f>IF(ISNUMBER('STable 3.2'!F28),'STable 3.2'!F28,"")</f>
        <v>0</v>
      </c>
    </row>
    <row r="1060" spans="1:8" x14ac:dyDescent="0.2">
      <c r="A1060" s="361" t="str">
        <f>B1060&amp;"_"&amp;C1060&amp;"_"&amp;".... "&amp;D1060</f>
        <v>1482_T3.2_.... Principal (More than 9 to 12)</v>
      </c>
      <c r="B1060" s="366" t="s">
        <v>2505</v>
      </c>
      <c r="C1060" s="372" t="s">
        <v>17</v>
      </c>
      <c r="D1060" s="346" t="s">
        <v>3865</v>
      </c>
      <c r="E1060" s="462">
        <f t="shared" si="75"/>
        <v>0</v>
      </c>
      <c r="F1060" s="311" t="s">
        <v>1574</v>
      </c>
      <c r="G1060" s="8">
        <f t="shared" si="76"/>
        <v>6</v>
      </c>
      <c r="H1060" s="628" t="str">
        <f>IF(ISNUMBER('STable 3.2'!F29),'STable 3.2'!F29,"")</f>
        <v/>
      </c>
    </row>
    <row r="1061" spans="1:8" x14ac:dyDescent="0.2">
      <c r="A1061" s="361" t="str">
        <f>B1061&amp;"_"&amp;C1061&amp;"_"&amp;".... "&amp;D1061</f>
        <v>1483_T3.2_.... Interest (More than 9 to 12)</v>
      </c>
      <c r="B1061" s="366" t="s">
        <v>2506</v>
      </c>
      <c r="C1061" s="372" t="s">
        <v>17</v>
      </c>
      <c r="D1061" s="346" t="s">
        <v>3866</v>
      </c>
      <c r="E1061" s="462">
        <f t="shared" si="75"/>
        <v>0</v>
      </c>
      <c r="F1061" s="311" t="s">
        <v>1581</v>
      </c>
      <c r="G1061" s="8">
        <f t="shared" si="76"/>
        <v>6</v>
      </c>
      <c r="H1061" s="628" t="str">
        <f>IF(ISNUMBER('STable 3.2'!F30),'STable 3.2'!F30,"")</f>
        <v/>
      </c>
    </row>
    <row r="1062" spans="1:8" x14ac:dyDescent="0.2">
      <c r="A1062" s="361" t="str">
        <f>B1062&amp;"_"&amp;C1062&amp;"_"&amp;".. "&amp;D1062</f>
        <v>1484_T3.2_.. Currency and deposits (More than 9 to 12)</v>
      </c>
      <c r="B1062" s="366" t="s">
        <v>2507</v>
      </c>
      <c r="C1062" s="372" t="s">
        <v>17</v>
      </c>
      <c r="D1062" s="345" t="s">
        <v>4111</v>
      </c>
      <c r="E1062" s="462">
        <f t="shared" si="75"/>
        <v>0</v>
      </c>
      <c r="F1062" s="311" t="s">
        <v>1588</v>
      </c>
      <c r="G1062" s="8">
        <f t="shared" si="76"/>
        <v>6</v>
      </c>
      <c r="H1062" s="628">
        <f>IF(ISNUMBER('STable 3.2'!F31),'STable 3.2'!F31,"")</f>
        <v>0</v>
      </c>
    </row>
    <row r="1063" spans="1:8" x14ac:dyDescent="0.2">
      <c r="A1063" s="361" t="str">
        <f>B1063&amp;"_"&amp;C1063&amp;"_"&amp;".... "&amp;D1063</f>
        <v>1485_T3.2_.... Principal (More than 9 to 12)</v>
      </c>
      <c r="B1063" s="366" t="s">
        <v>2508</v>
      </c>
      <c r="C1063" s="372" t="s">
        <v>17</v>
      </c>
      <c r="D1063" s="346" t="s">
        <v>3865</v>
      </c>
      <c r="E1063" s="462">
        <f t="shared" si="75"/>
        <v>0</v>
      </c>
      <c r="F1063" s="311" t="s">
        <v>1595</v>
      </c>
      <c r="G1063" s="8">
        <f t="shared" si="76"/>
        <v>6</v>
      </c>
      <c r="H1063" s="628" t="str">
        <f>IF(ISNUMBER('STable 3.2'!F32),'STable 3.2'!F32,"")</f>
        <v/>
      </c>
    </row>
    <row r="1064" spans="1:8" x14ac:dyDescent="0.2">
      <c r="A1064" s="361" t="str">
        <f>B1064&amp;"_"&amp;C1064&amp;"_"&amp;".... "&amp;D1064</f>
        <v>1486_T3.2_.... Interest (More than 9 to 12)</v>
      </c>
      <c r="B1064" s="366" t="s">
        <v>2509</v>
      </c>
      <c r="C1064" s="372" t="s">
        <v>17</v>
      </c>
      <c r="D1064" s="346" t="s">
        <v>3866</v>
      </c>
      <c r="E1064" s="462">
        <f t="shared" si="75"/>
        <v>0</v>
      </c>
      <c r="F1064" s="311" t="s">
        <v>1602</v>
      </c>
      <c r="G1064" s="8">
        <f t="shared" si="76"/>
        <v>6</v>
      </c>
      <c r="H1064" s="628" t="str">
        <f>IF(ISNUMBER('STable 3.2'!F33),'STable 3.2'!F33,"")</f>
        <v/>
      </c>
    </row>
    <row r="1065" spans="1:8" x14ac:dyDescent="0.2">
      <c r="A1065" s="361" t="str">
        <f>B1065&amp;"_"&amp;C1065&amp;"_"&amp;".. "&amp;D1065</f>
        <v>1487_T3.2_.. Debt securities (More than 9 to 12)</v>
      </c>
      <c r="B1065" s="366" t="s">
        <v>2510</v>
      </c>
      <c r="C1065" s="372" t="s">
        <v>17</v>
      </c>
      <c r="D1065" s="345" t="s">
        <v>4112</v>
      </c>
      <c r="E1065" s="462">
        <f t="shared" si="75"/>
        <v>0</v>
      </c>
      <c r="F1065" s="311" t="s">
        <v>1609</v>
      </c>
      <c r="G1065" s="8">
        <f t="shared" si="76"/>
        <v>6</v>
      </c>
      <c r="H1065" s="628">
        <f>IF(ISNUMBER('STable 3.2'!F34),'STable 3.2'!F34,"")</f>
        <v>0</v>
      </c>
    </row>
    <row r="1066" spans="1:8" x14ac:dyDescent="0.2">
      <c r="A1066" s="361" t="str">
        <f>B1066&amp;"_"&amp;C1066&amp;"_"&amp;".... "&amp;D1066</f>
        <v>1488_T3.2_.... Principal (More than 9 to 12)</v>
      </c>
      <c r="B1066" s="366" t="s">
        <v>2511</v>
      </c>
      <c r="C1066" s="372" t="s">
        <v>17</v>
      </c>
      <c r="D1066" s="346" t="s">
        <v>3865</v>
      </c>
      <c r="E1066" s="462">
        <f t="shared" si="75"/>
        <v>0</v>
      </c>
      <c r="F1066" s="311" t="s">
        <v>1616</v>
      </c>
      <c r="G1066" s="8">
        <f t="shared" si="76"/>
        <v>6</v>
      </c>
      <c r="H1066" s="628" t="str">
        <f>IF(ISNUMBER('STable 3.2'!F35),'STable 3.2'!F35,"")</f>
        <v/>
      </c>
    </row>
    <row r="1067" spans="1:8" x14ac:dyDescent="0.2">
      <c r="A1067" s="361" t="str">
        <f>B1067&amp;"_"&amp;C1067&amp;"_"&amp;".... "&amp;D1067</f>
        <v>1489_T3.2_.... Interest (More than 9 to 12)</v>
      </c>
      <c r="B1067" s="366" t="s">
        <v>2512</v>
      </c>
      <c r="C1067" s="372" t="s">
        <v>17</v>
      </c>
      <c r="D1067" s="346" t="s">
        <v>3866</v>
      </c>
      <c r="E1067" s="462">
        <f t="shared" si="75"/>
        <v>0</v>
      </c>
      <c r="F1067" s="311" t="s">
        <v>1623</v>
      </c>
      <c r="G1067" s="8">
        <f t="shared" si="76"/>
        <v>6</v>
      </c>
      <c r="H1067" s="628" t="str">
        <f>IF(ISNUMBER('STable 3.2'!F36),'STable 3.2'!F36,"")</f>
        <v/>
      </c>
    </row>
    <row r="1068" spans="1:8" x14ac:dyDescent="0.2">
      <c r="A1068" s="361" t="str">
        <f>B1068&amp;"_"&amp;C1068&amp;"_"&amp;".. "&amp;D1068</f>
        <v>1490_T3.2_.. Loans (More than 9 to 12)</v>
      </c>
      <c r="B1068" s="366" t="s">
        <v>2513</v>
      </c>
      <c r="C1068" s="372" t="s">
        <v>17</v>
      </c>
      <c r="D1068" s="345" t="s">
        <v>4113</v>
      </c>
      <c r="E1068" s="462">
        <f t="shared" si="75"/>
        <v>0</v>
      </c>
      <c r="F1068" s="311" t="s">
        <v>1630</v>
      </c>
      <c r="G1068" s="8">
        <f t="shared" si="76"/>
        <v>6</v>
      </c>
      <c r="H1068" s="628">
        <f>IF(ISNUMBER('STable 3.2'!F37),'STable 3.2'!F37,"")</f>
        <v>0</v>
      </c>
    </row>
    <row r="1069" spans="1:8" x14ac:dyDescent="0.2">
      <c r="A1069" s="361" t="str">
        <f>B1069&amp;"_"&amp;C1069&amp;"_"&amp;".... "&amp;D1069</f>
        <v>1491_T3.2_.... Principal (More than 9 to 12)</v>
      </c>
      <c r="B1069" s="366" t="s">
        <v>2514</v>
      </c>
      <c r="C1069" s="372" t="s">
        <v>17</v>
      </c>
      <c r="D1069" s="346" t="s">
        <v>3865</v>
      </c>
      <c r="E1069" s="462">
        <f t="shared" si="75"/>
        <v>0</v>
      </c>
      <c r="F1069" s="311" t="s">
        <v>1637</v>
      </c>
      <c r="G1069" s="8">
        <f t="shared" si="76"/>
        <v>6</v>
      </c>
      <c r="H1069" s="628" t="str">
        <f>IF(ISNUMBER('STable 3.2'!F38),'STable 3.2'!F38,"")</f>
        <v/>
      </c>
    </row>
    <row r="1070" spans="1:8" x14ac:dyDescent="0.2">
      <c r="A1070" s="361" t="str">
        <f>B1070&amp;"_"&amp;C1070&amp;"_"&amp;".... "&amp;D1070</f>
        <v>1492_T3.2_.... Interest (More than 9 to 12)</v>
      </c>
      <c r="B1070" s="366" t="s">
        <v>2515</v>
      </c>
      <c r="C1070" s="372" t="s">
        <v>17</v>
      </c>
      <c r="D1070" s="346" t="s">
        <v>3866</v>
      </c>
      <c r="E1070" s="462">
        <f t="shared" si="75"/>
        <v>0</v>
      </c>
      <c r="F1070" s="311" t="s">
        <v>1644</v>
      </c>
      <c r="G1070" s="8">
        <f t="shared" si="76"/>
        <v>6</v>
      </c>
      <c r="H1070" s="628" t="str">
        <f>IF(ISNUMBER('STable 3.2'!F39),'STable 3.2'!F39,"")</f>
        <v/>
      </c>
    </row>
    <row r="1071" spans="1:8" x14ac:dyDescent="0.2">
      <c r="A1071" s="361" t="str">
        <f>B1071&amp;"_"&amp;C1071&amp;"_"&amp;".. "&amp;D1071</f>
        <v>1493_T3.2_.. Trade credit and advances (More than 9 to 12)</v>
      </c>
      <c r="B1071" s="366" t="s">
        <v>2516</v>
      </c>
      <c r="C1071" s="372" t="s">
        <v>17</v>
      </c>
      <c r="D1071" s="345" t="s">
        <v>4114</v>
      </c>
      <c r="E1071" s="462">
        <f t="shared" si="75"/>
        <v>0</v>
      </c>
      <c r="F1071" s="311" t="s">
        <v>1651</v>
      </c>
      <c r="G1071" s="8">
        <f t="shared" si="76"/>
        <v>6</v>
      </c>
      <c r="H1071" s="628">
        <f>IF(ISNUMBER('STable 3.2'!F40),'STable 3.2'!F40,"")</f>
        <v>0</v>
      </c>
    </row>
    <row r="1072" spans="1:8" x14ac:dyDescent="0.2">
      <c r="A1072" s="361" t="str">
        <f>B1072&amp;"_"&amp;C1072&amp;"_"&amp;".... "&amp;D1072</f>
        <v>1494_T3.2_.... Principal (More than 9 to 12)</v>
      </c>
      <c r="B1072" s="366" t="s">
        <v>2517</v>
      </c>
      <c r="C1072" s="372" t="s">
        <v>17</v>
      </c>
      <c r="D1072" s="346" t="s">
        <v>3865</v>
      </c>
      <c r="E1072" s="462">
        <f t="shared" si="75"/>
        <v>0</v>
      </c>
      <c r="F1072" s="311" t="s">
        <v>1658</v>
      </c>
      <c r="G1072" s="8">
        <f t="shared" si="76"/>
        <v>6</v>
      </c>
      <c r="H1072" s="628" t="str">
        <f>IF(ISNUMBER('STable 3.2'!F41),'STable 3.2'!F41,"")</f>
        <v/>
      </c>
    </row>
    <row r="1073" spans="1:8" x14ac:dyDescent="0.2">
      <c r="A1073" s="361" t="str">
        <f>B1073&amp;"_"&amp;C1073&amp;"_"&amp;".... "&amp;D1073</f>
        <v>1495_T3.2_.... Interest (More than 9 to 12)</v>
      </c>
      <c r="B1073" s="366" t="s">
        <v>2518</v>
      </c>
      <c r="C1073" s="372" t="s">
        <v>17</v>
      </c>
      <c r="D1073" s="346" t="s">
        <v>3866</v>
      </c>
      <c r="E1073" s="462">
        <f t="shared" si="75"/>
        <v>0</v>
      </c>
      <c r="F1073" s="311" t="s">
        <v>1665</v>
      </c>
      <c r="G1073" s="8">
        <f t="shared" si="76"/>
        <v>6</v>
      </c>
      <c r="H1073" s="628" t="str">
        <f>IF(ISNUMBER('STable 3.2'!F42),'STable 3.2'!F42,"")</f>
        <v/>
      </c>
    </row>
    <row r="1074" spans="1:8" x14ac:dyDescent="0.2">
      <c r="A1074" s="361" t="str">
        <f>B1074&amp;"_"&amp;C1074&amp;"_"&amp;".. "&amp;D1074</f>
        <v>1496_T3.2_.. Other debt liabilities 3/ 4/ (More than 9 to 12)</v>
      </c>
      <c r="B1074" s="366" t="s">
        <v>2519</v>
      </c>
      <c r="C1074" s="372" t="s">
        <v>17</v>
      </c>
      <c r="D1074" s="345" t="s">
        <v>4115</v>
      </c>
      <c r="E1074" s="462">
        <f t="shared" si="75"/>
        <v>0</v>
      </c>
      <c r="F1074" s="311" t="s">
        <v>1672</v>
      </c>
      <c r="G1074" s="8">
        <f t="shared" si="76"/>
        <v>6</v>
      </c>
      <c r="H1074" s="628">
        <f>IF(ISNUMBER('STable 3.2'!F43),'STable 3.2'!F43,"")</f>
        <v>0</v>
      </c>
    </row>
    <row r="1075" spans="1:8" x14ac:dyDescent="0.2">
      <c r="A1075" s="361" t="str">
        <f>B1075&amp;"_"&amp;C1075&amp;"_"&amp;".... "&amp;D1075</f>
        <v>1497_T3.2_.... Principal (More than 9 to 12)</v>
      </c>
      <c r="B1075" s="366" t="s">
        <v>2520</v>
      </c>
      <c r="C1075" s="372" t="s">
        <v>17</v>
      </c>
      <c r="D1075" s="346" t="s">
        <v>3865</v>
      </c>
      <c r="E1075" s="462">
        <f t="shared" si="75"/>
        <v>0</v>
      </c>
      <c r="F1075" s="311" t="s">
        <v>1679</v>
      </c>
      <c r="G1075" s="8">
        <f t="shared" si="76"/>
        <v>6</v>
      </c>
      <c r="H1075" s="628" t="str">
        <f>IF(ISNUMBER('STable 3.2'!F44),'STable 3.2'!F44,"")</f>
        <v/>
      </c>
    </row>
    <row r="1076" spans="1:8" x14ac:dyDescent="0.2">
      <c r="A1076" s="361" t="str">
        <f>B1076&amp;"_"&amp;C1076&amp;"_"&amp;".... "&amp;D1076</f>
        <v>1498_T3.2_.... Interest (More than 9 to 12)</v>
      </c>
      <c r="B1076" s="366" t="s">
        <v>2521</v>
      </c>
      <c r="C1076" s="372" t="s">
        <v>17</v>
      </c>
      <c r="D1076" s="346" t="s">
        <v>3866</v>
      </c>
      <c r="E1076" s="462">
        <f t="shared" si="75"/>
        <v>0</v>
      </c>
      <c r="F1076" s="311" t="s">
        <v>1686</v>
      </c>
      <c r="G1076" s="8">
        <f t="shared" si="76"/>
        <v>6</v>
      </c>
      <c r="H1076" s="628" t="str">
        <f>IF(ISNUMBER('STable 3.2'!F45),'STable 3.2'!F45,"")</f>
        <v/>
      </c>
    </row>
    <row r="1077" spans="1:8" x14ac:dyDescent="0.2">
      <c r="A1077" s="361" t="str">
        <f>B1077&amp;"_"&amp;C1077&amp;"_"&amp;D1077</f>
        <v>1499_T3.2_Deposit-Taking Corporations, except the Central Bank (More than 9 to 12)</v>
      </c>
      <c r="B1077" s="366" t="s">
        <v>2522</v>
      </c>
      <c r="C1077" s="372" t="s">
        <v>17</v>
      </c>
      <c r="D1077" s="347" t="s">
        <v>3869</v>
      </c>
      <c r="E1077" s="462">
        <f t="shared" si="75"/>
        <v>0</v>
      </c>
      <c r="F1077" s="311" t="s">
        <v>1693</v>
      </c>
      <c r="G1077" s="8">
        <f t="shared" si="76"/>
        <v>6</v>
      </c>
      <c r="H1077" s="628">
        <f>IF(ISNUMBER('STable 3.2'!F46),'STable 3.2'!F46,"")</f>
        <v>0</v>
      </c>
    </row>
    <row r="1078" spans="1:8" x14ac:dyDescent="0.2">
      <c r="A1078" s="361" t="str">
        <f>B1078&amp;"_"&amp;C1078&amp;"_"&amp;".. "&amp;D1078</f>
        <v>1500_T3.2_.. Currency and deposits (More than 9 to 12)</v>
      </c>
      <c r="B1078" s="366" t="s">
        <v>2523</v>
      </c>
      <c r="C1078" s="372" t="s">
        <v>17</v>
      </c>
      <c r="D1078" s="345" t="s">
        <v>4111</v>
      </c>
      <c r="E1078" s="462">
        <f t="shared" si="75"/>
        <v>0</v>
      </c>
      <c r="F1078" s="311" t="s">
        <v>1700</v>
      </c>
      <c r="G1078" s="8">
        <f t="shared" si="76"/>
        <v>6</v>
      </c>
      <c r="H1078" s="628">
        <f>IF(ISNUMBER('STable 3.2'!F47),'STable 3.2'!F47,"")</f>
        <v>0</v>
      </c>
    </row>
    <row r="1079" spans="1:8" x14ac:dyDescent="0.2">
      <c r="A1079" s="361" t="str">
        <f>B1079&amp;"_"&amp;C1079&amp;"_"&amp;".... "&amp;D1079</f>
        <v>1501_T3.2_.... Principal (More than 9 to 12)</v>
      </c>
      <c r="B1079" s="366" t="s">
        <v>2524</v>
      </c>
      <c r="C1079" s="372" t="s">
        <v>17</v>
      </c>
      <c r="D1079" s="346" t="s">
        <v>3865</v>
      </c>
      <c r="E1079" s="462">
        <f t="shared" si="75"/>
        <v>0</v>
      </c>
      <c r="F1079" s="311" t="s">
        <v>1707</v>
      </c>
      <c r="G1079" s="8">
        <f t="shared" si="76"/>
        <v>6</v>
      </c>
      <c r="H1079" s="628" t="str">
        <f>IF(ISNUMBER('STable 3.2'!F48),'STable 3.2'!F48,"")</f>
        <v/>
      </c>
    </row>
    <row r="1080" spans="1:8" x14ac:dyDescent="0.2">
      <c r="A1080" s="361" t="str">
        <f>B1080&amp;"_"&amp;C1080&amp;"_"&amp;".... "&amp;D1080</f>
        <v>1502_T3.2_.... Interest (More than 9 to 12)</v>
      </c>
      <c r="B1080" s="366" t="s">
        <v>2525</v>
      </c>
      <c r="C1080" s="372" t="s">
        <v>17</v>
      </c>
      <c r="D1080" s="346" t="s">
        <v>3866</v>
      </c>
      <c r="E1080" s="462">
        <f t="shared" si="75"/>
        <v>0</v>
      </c>
      <c r="F1080" s="311" t="s">
        <v>1714</v>
      </c>
      <c r="G1080" s="8">
        <f t="shared" si="76"/>
        <v>6</v>
      </c>
      <c r="H1080" s="628" t="str">
        <f>IF(ISNUMBER('STable 3.2'!F49),'STable 3.2'!F49,"")</f>
        <v/>
      </c>
    </row>
    <row r="1081" spans="1:8" x14ac:dyDescent="0.2">
      <c r="A1081" s="361" t="str">
        <f>B1081&amp;"_"&amp;C1081&amp;"_"&amp;".. "&amp;D1081</f>
        <v>1503_T3.2_.. Debt securities (More than 9 to 12)</v>
      </c>
      <c r="B1081" s="366" t="s">
        <v>2526</v>
      </c>
      <c r="C1081" s="372" t="s">
        <v>17</v>
      </c>
      <c r="D1081" s="345" t="s">
        <v>4112</v>
      </c>
      <c r="E1081" s="462">
        <f t="shared" si="75"/>
        <v>0</v>
      </c>
      <c r="F1081" s="311" t="s">
        <v>1721</v>
      </c>
      <c r="G1081" s="8">
        <f t="shared" si="76"/>
        <v>6</v>
      </c>
      <c r="H1081" s="628">
        <f>IF(ISNUMBER('STable 3.2'!F50),'STable 3.2'!F50,"")</f>
        <v>0</v>
      </c>
    </row>
    <row r="1082" spans="1:8" x14ac:dyDescent="0.2">
      <c r="A1082" s="361" t="str">
        <f>B1082&amp;"_"&amp;C1082&amp;"_"&amp;".... "&amp;D1082</f>
        <v>1504_T3.2_.... Principal (More than 9 to 12)</v>
      </c>
      <c r="B1082" s="366" t="s">
        <v>2527</v>
      </c>
      <c r="C1082" s="372" t="s">
        <v>17</v>
      </c>
      <c r="D1082" s="346" t="s">
        <v>3865</v>
      </c>
      <c r="E1082" s="462">
        <f t="shared" si="75"/>
        <v>0</v>
      </c>
      <c r="F1082" s="311" t="s">
        <v>1728</v>
      </c>
      <c r="G1082" s="8">
        <f t="shared" si="76"/>
        <v>6</v>
      </c>
      <c r="H1082" s="628" t="str">
        <f>IF(ISNUMBER('STable 3.2'!F51),'STable 3.2'!F51,"")</f>
        <v/>
      </c>
    </row>
    <row r="1083" spans="1:8" x14ac:dyDescent="0.2">
      <c r="A1083" s="361" t="str">
        <f>B1083&amp;"_"&amp;C1083&amp;"_"&amp;".... "&amp;D1083</f>
        <v>1505_T3.2_.... Interest (More than 9 to 12)</v>
      </c>
      <c r="B1083" s="366" t="s">
        <v>2528</v>
      </c>
      <c r="C1083" s="372" t="s">
        <v>17</v>
      </c>
      <c r="D1083" s="346" t="s">
        <v>3866</v>
      </c>
      <c r="E1083" s="462">
        <f t="shared" si="75"/>
        <v>0</v>
      </c>
      <c r="F1083" s="311" t="s">
        <v>1735</v>
      </c>
      <c r="G1083" s="8">
        <f t="shared" si="76"/>
        <v>6</v>
      </c>
      <c r="H1083" s="628" t="str">
        <f>IF(ISNUMBER('STable 3.2'!F52),'STable 3.2'!F52,"")</f>
        <v/>
      </c>
    </row>
    <row r="1084" spans="1:8" x14ac:dyDescent="0.2">
      <c r="A1084" s="361" t="str">
        <f>B1084&amp;"_"&amp;C1084&amp;"_"&amp;".. "&amp;D1084</f>
        <v>1506_T3.2_.. Loans (More than 9 to 12)</v>
      </c>
      <c r="B1084" s="366" t="s">
        <v>2529</v>
      </c>
      <c r="C1084" s="372" t="s">
        <v>17</v>
      </c>
      <c r="D1084" s="345" t="s">
        <v>4113</v>
      </c>
      <c r="E1084" s="462">
        <f t="shared" si="75"/>
        <v>0</v>
      </c>
      <c r="F1084" s="311" t="s">
        <v>1742</v>
      </c>
      <c r="G1084" s="8">
        <f t="shared" si="76"/>
        <v>6</v>
      </c>
      <c r="H1084" s="628">
        <f>IF(ISNUMBER('STable 3.2'!F53),'STable 3.2'!F53,"")</f>
        <v>0</v>
      </c>
    </row>
    <row r="1085" spans="1:8" x14ac:dyDescent="0.2">
      <c r="A1085" s="361" t="str">
        <f>B1085&amp;"_"&amp;C1085&amp;"_"&amp;".... "&amp;D1085</f>
        <v>1507_T3.2_.... Principal (More than 9 to 12)</v>
      </c>
      <c r="B1085" s="366" t="s">
        <v>2530</v>
      </c>
      <c r="C1085" s="372" t="s">
        <v>17</v>
      </c>
      <c r="D1085" s="346" t="s">
        <v>3865</v>
      </c>
      <c r="E1085" s="462">
        <f t="shared" si="75"/>
        <v>0</v>
      </c>
      <c r="F1085" s="311" t="s">
        <v>1749</v>
      </c>
      <c r="G1085" s="8">
        <f t="shared" si="76"/>
        <v>6</v>
      </c>
      <c r="H1085" s="628" t="str">
        <f>IF(ISNUMBER('STable 3.2'!F54),'STable 3.2'!F54,"")</f>
        <v/>
      </c>
    </row>
    <row r="1086" spans="1:8" x14ac:dyDescent="0.2">
      <c r="A1086" s="361" t="str">
        <f>B1086&amp;"_"&amp;C1086&amp;"_"&amp;".... "&amp;D1086</f>
        <v>1508_T3.2_.... Interest (More than 9 to 12)</v>
      </c>
      <c r="B1086" s="366" t="s">
        <v>2531</v>
      </c>
      <c r="C1086" s="372" t="s">
        <v>17</v>
      </c>
      <c r="D1086" s="346" t="s">
        <v>3866</v>
      </c>
      <c r="E1086" s="462">
        <f t="shared" si="75"/>
        <v>0</v>
      </c>
      <c r="F1086" s="311" t="s">
        <v>1756</v>
      </c>
      <c r="G1086" s="8">
        <f t="shared" si="76"/>
        <v>6</v>
      </c>
      <c r="H1086" s="628" t="str">
        <f>IF(ISNUMBER('STable 3.2'!F55),'STable 3.2'!F55,"")</f>
        <v/>
      </c>
    </row>
    <row r="1087" spans="1:8" x14ac:dyDescent="0.2">
      <c r="A1087" s="361" t="str">
        <f>B1087&amp;"_"&amp;C1087&amp;"_"&amp;".. "&amp;D1087</f>
        <v>1509_T3.2_.. Trade credit and advances (More than 9 to 12)</v>
      </c>
      <c r="B1087" s="366" t="s">
        <v>2532</v>
      </c>
      <c r="C1087" s="372" t="s">
        <v>17</v>
      </c>
      <c r="D1087" s="345" t="s">
        <v>4114</v>
      </c>
      <c r="E1087" s="462">
        <f t="shared" si="75"/>
        <v>0</v>
      </c>
      <c r="F1087" s="311" t="s">
        <v>1763</v>
      </c>
      <c r="G1087" s="8">
        <f t="shared" si="76"/>
        <v>6</v>
      </c>
      <c r="H1087" s="628">
        <f>IF(ISNUMBER('STable 3.2'!F56),'STable 3.2'!F56,"")</f>
        <v>0</v>
      </c>
    </row>
    <row r="1088" spans="1:8" x14ac:dyDescent="0.2">
      <c r="A1088" s="361" t="str">
        <f>B1088&amp;"_"&amp;C1088&amp;"_"&amp;".... "&amp;D1088</f>
        <v>1510_T3.2_.... Principal (More than 9 to 12)</v>
      </c>
      <c r="B1088" s="366" t="s">
        <v>2533</v>
      </c>
      <c r="C1088" s="372" t="s">
        <v>17</v>
      </c>
      <c r="D1088" s="346" t="s">
        <v>3865</v>
      </c>
      <c r="E1088" s="462">
        <f t="shared" si="75"/>
        <v>0</v>
      </c>
      <c r="F1088" s="311" t="s">
        <v>1770</v>
      </c>
      <c r="G1088" s="8">
        <f t="shared" si="76"/>
        <v>6</v>
      </c>
      <c r="H1088" s="628" t="str">
        <f>IF(ISNUMBER('STable 3.2'!F57),'STable 3.2'!F57,"")</f>
        <v/>
      </c>
    </row>
    <row r="1089" spans="1:8" x14ac:dyDescent="0.2">
      <c r="A1089" s="361" t="str">
        <f>B1089&amp;"_"&amp;C1089&amp;"_"&amp;".... "&amp;D1089</f>
        <v>1511_T3.2_.... Interest (More than 9 to 12)</v>
      </c>
      <c r="B1089" s="366" t="s">
        <v>2534</v>
      </c>
      <c r="C1089" s="372" t="s">
        <v>17</v>
      </c>
      <c r="D1089" s="346" t="s">
        <v>3866</v>
      </c>
      <c r="E1089" s="462">
        <f t="shared" si="75"/>
        <v>0</v>
      </c>
      <c r="F1089" s="311" t="s">
        <v>1777</v>
      </c>
      <c r="G1089" s="8">
        <f t="shared" si="76"/>
        <v>6</v>
      </c>
      <c r="H1089" s="628" t="str">
        <f>IF(ISNUMBER('STable 3.2'!F58),'STable 3.2'!F58,"")</f>
        <v/>
      </c>
    </row>
    <row r="1090" spans="1:8" x14ac:dyDescent="0.2">
      <c r="A1090" s="361" t="str">
        <f>B1090&amp;"_"&amp;C1090&amp;"_"&amp;".. "&amp;D1090</f>
        <v>1512_T3.2_.. Other debt liabilities 3/ 4/ (More than 9 to 12)</v>
      </c>
      <c r="B1090" s="366" t="s">
        <v>2535</v>
      </c>
      <c r="C1090" s="372" t="s">
        <v>17</v>
      </c>
      <c r="D1090" s="345" t="s">
        <v>4115</v>
      </c>
      <c r="E1090" s="462">
        <f t="shared" si="75"/>
        <v>0</v>
      </c>
      <c r="F1090" s="311" t="s">
        <v>1784</v>
      </c>
      <c r="G1090" s="8">
        <f t="shared" si="76"/>
        <v>6</v>
      </c>
      <c r="H1090" s="628">
        <f>IF(ISNUMBER('STable 3.2'!F59),'STable 3.2'!F59,"")</f>
        <v>0</v>
      </c>
    </row>
    <row r="1091" spans="1:8" x14ac:dyDescent="0.2">
      <c r="A1091" s="361" t="str">
        <f>B1091&amp;"_"&amp;C1091&amp;"_"&amp;".... "&amp;D1091</f>
        <v>1513_T3.2_.... Principal (More than 9 to 12)</v>
      </c>
      <c r="B1091" s="366" t="s">
        <v>2536</v>
      </c>
      <c r="C1091" s="372" t="s">
        <v>17</v>
      </c>
      <c r="D1091" s="346" t="s">
        <v>3865</v>
      </c>
      <c r="E1091" s="462">
        <f t="shared" si="75"/>
        <v>0</v>
      </c>
      <c r="F1091" s="311" t="s">
        <v>1791</v>
      </c>
      <c r="G1091" s="8">
        <f t="shared" si="76"/>
        <v>6</v>
      </c>
      <c r="H1091" s="628" t="str">
        <f>IF(ISNUMBER('STable 3.2'!F60),'STable 3.2'!F60,"")</f>
        <v/>
      </c>
    </row>
    <row r="1092" spans="1:8" x14ac:dyDescent="0.2">
      <c r="A1092" s="361" t="str">
        <f>B1092&amp;"_"&amp;C1092&amp;"_"&amp;".... "&amp;D1092</f>
        <v>1514_T3.2_.... Interest (More than 9 to 12)</v>
      </c>
      <c r="B1092" s="366" t="s">
        <v>2537</v>
      </c>
      <c r="C1092" s="372" t="s">
        <v>17</v>
      </c>
      <c r="D1092" s="346" t="s">
        <v>3866</v>
      </c>
      <c r="E1092" s="462">
        <f t="shared" si="75"/>
        <v>0</v>
      </c>
      <c r="F1092" s="311" t="s">
        <v>1798</v>
      </c>
      <c r="G1092" s="8">
        <f t="shared" si="76"/>
        <v>6</v>
      </c>
      <c r="H1092" s="628" t="str">
        <f>IF(ISNUMBER('STable 3.2'!F61),'STable 3.2'!F61,"")</f>
        <v/>
      </c>
    </row>
    <row r="1093" spans="1:8" x14ac:dyDescent="0.2">
      <c r="A1093" s="361" t="str">
        <f>B1093&amp;"_"&amp;C1093&amp;"_"&amp;D1093</f>
        <v>1515_T3.2_Other Sectors (More than 9 to 12)</v>
      </c>
      <c r="B1093" s="366" t="s">
        <v>2538</v>
      </c>
      <c r="C1093" s="372" t="s">
        <v>17</v>
      </c>
      <c r="D1093" s="348" t="s">
        <v>3870</v>
      </c>
      <c r="E1093" s="462">
        <f t="shared" ref="E1093:E1156" si="78">E1092</f>
        <v>0</v>
      </c>
      <c r="F1093" s="311" t="s">
        <v>1805</v>
      </c>
      <c r="G1093" s="8">
        <f t="shared" ref="G1093:G1156" si="79">G1092</f>
        <v>6</v>
      </c>
      <c r="H1093" s="628">
        <f>IF(ISNUMBER('STable 3.2'!F62),'STable 3.2'!F62,"")</f>
        <v>0</v>
      </c>
    </row>
    <row r="1094" spans="1:8" x14ac:dyDescent="0.2">
      <c r="A1094" s="361" t="str">
        <f>B1094&amp;"_"&amp;C1094&amp;"_"&amp;".. "&amp;D1094</f>
        <v>1516_T3.2_.. Currency and deposits (More than 9 to 12)</v>
      </c>
      <c r="B1094" s="366" t="s">
        <v>2539</v>
      </c>
      <c r="C1094" s="372" t="s">
        <v>17</v>
      </c>
      <c r="D1094" s="345" t="s">
        <v>4111</v>
      </c>
      <c r="E1094" s="462">
        <f t="shared" si="78"/>
        <v>0</v>
      </c>
      <c r="F1094" s="311" t="s">
        <v>1812</v>
      </c>
      <c r="G1094" s="8">
        <f t="shared" si="79"/>
        <v>6</v>
      </c>
      <c r="H1094" s="628">
        <f>IF(ISNUMBER('STable 3.2'!F63),'STable 3.2'!F63,"")</f>
        <v>0</v>
      </c>
    </row>
    <row r="1095" spans="1:8" x14ac:dyDescent="0.2">
      <c r="A1095" s="361" t="str">
        <f>B1095&amp;"_"&amp;C1095&amp;"_"&amp;".... "&amp;D1095</f>
        <v>1517_T3.2_.... Principal (More than 9 to 12)</v>
      </c>
      <c r="B1095" s="366" t="s">
        <v>2540</v>
      </c>
      <c r="C1095" s="372" t="s">
        <v>17</v>
      </c>
      <c r="D1095" s="346" t="s">
        <v>3865</v>
      </c>
      <c r="E1095" s="462">
        <f t="shared" si="78"/>
        <v>0</v>
      </c>
      <c r="F1095" s="311" t="s">
        <v>1819</v>
      </c>
      <c r="G1095" s="8">
        <f t="shared" si="79"/>
        <v>6</v>
      </c>
      <c r="H1095" s="628" t="str">
        <f>IF(ISNUMBER('STable 3.2'!F64),'STable 3.2'!F64,"")</f>
        <v/>
      </c>
    </row>
    <row r="1096" spans="1:8" x14ac:dyDescent="0.2">
      <c r="A1096" s="361" t="str">
        <f>B1096&amp;"_"&amp;C1096&amp;"_"&amp;".... "&amp;D1096</f>
        <v>1518_T3.2_.... Interest (More than 9 to 12)</v>
      </c>
      <c r="B1096" s="366" t="s">
        <v>2541</v>
      </c>
      <c r="C1096" s="372" t="s">
        <v>17</v>
      </c>
      <c r="D1096" s="346" t="s">
        <v>3866</v>
      </c>
      <c r="E1096" s="462">
        <f t="shared" si="78"/>
        <v>0</v>
      </c>
      <c r="F1096" s="311" t="s">
        <v>1826</v>
      </c>
      <c r="G1096" s="8">
        <f t="shared" si="79"/>
        <v>6</v>
      </c>
      <c r="H1096" s="628" t="str">
        <f>IF(ISNUMBER('STable 3.2'!F65),'STable 3.2'!F65,"")</f>
        <v/>
      </c>
    </row>
    <row r="1097" spans="1:8" x14ac:dyDescent="0.2">
      <c r="A1097" s="361" t="str">
        <f>B1097&amp;"_"&amp;C1097&amp;"_"&amp;".. "&amp;D1097</f>
        <v>1519_T3.2_.. Debt securities (More than 9 to 12)</v>
      </c>
      <c r="B1097" s="366" t="s">
        <v>2542</v>
      </c>
      <c r="C1097" s="372" t="s">
        <v>17</v>
      </c>
      <c r="D1097" s="345" t="s">
        <v>4112</v>
      </c>
      <c r="E1097" s="462">
        <f t="shared" si="78"/>
        <v>0</v>
      </c>
      <c r="F1097" s="311" t="s">
        <v>1833</v>
      </c>
      <c r="G1097" s="8">
        <f t="shared" si="79"/>
        <v>6</v>
      </c>
      <c r="H1097" s="628">
        <f>IF(ISNUMBER('STable 3.2'!F66),'STable 3.2'!F66,"")</f>
        <v>0</v>
      </c>
    </row>
    <row r="1098" spans="1:8" x14ac:dyDescent="0.2">
      <c r="A1098" s="361" t="str">
        <f>B1098&amp;"_"&amp;C1098&amp;"_"&amp;".... "&amp;D1098</f>
        <v>1520_T3.2_.... Principal (More than 9 to 12)</v>
      </c>
      <c r="B1098" s="366" t="s">
        <v>2543</v>
      </c>
      <c r="C1098" s="372" t="s">
        <v>17</v>
      </c>
      <c r="D1098" s="346" t="s">
        <v>3865</v>
      </c>
      <c r="E1098" s="462">
        <f t="shared" si="78"/>
        <v>0</v>
      </c>
      <c r="F1098" s="311" t="s">
        <v>1840</v>
      </c>
      <c r="G1098" s="8">
        <f t="shared" si="79"/>
        <v>6</v>
      </c>
      <c r="H1098" s="628" t="str">
        <f>IF(ISNUMBER('STable 3.2'!F67),'STable 3.2'!F67,"")</f>
        <v/>
      </c>
    </row>
    <row r="1099" spans="1:8" x14ac:dyDescent="0.2">
      <c r="A1099" s="361" t="str">
        <f>B1099&amp;"_"&amp;C1099&amp;"_"&amp;".... "&amp;D1099</f>
        <v>1521_T3.2_.... Interest (More than 9 to 12)</v>
      </c>
      <c r="B1099" s="366" t="s">
        <v>2544</v>
      </c>
      <c r="C1099" s="372" t="s">
        <v>17</v>
      </c>
      <c r="D1099" s="346" t="s">
        <v>3866</v>
      </c>
      <c r="E1099" s="462">
        <f t="shared" si="78"/>
        <v>0</v>
      </c>
      <c r="F1099" s="311" t="s">
        <v>1847</v>
      </c>
      <c r="G1099" s="8">
        <f t="shared" si="79"/>
        <v>6</v>
      </c>
      <c r="H1099" s="628" t="str">
        <f>IF(ISNUMBER('STable 3.2'!F68),'STable 3.2'!F68,"")</f>
        <v/>
      </c>
    </row>
    <row r="1100" spans="1:8" x14ac:dyDescent="0.2">
      <c r="A1100" s="361" t="str">
        <f>B1100&amp;"_"&amp;C1100&amp;"_"&amp;".. "&amp;D1100</f>
        <v>1522_T3.2_.. Loans (More than 9 to 12)</v>
      </c>
      <c r="B1100" s="366" t="s">
        <v>2545</v>
      </c>
      <c r="C1100" s="372" t="s">
        <v>17</v>
      </c>
      <c r="D1100" s="345" t="s">
        <v>4113</v>
      </c>
      <c r="E1100" s="462">
        <f t="shared" si="78"/>
        <v>0</v>
      </c>
      <c r="F1100" s="311" t="s">
        <v>1854</v>
      </c>
      <c r="G1100" s="8">
        <f t="shared" si="79"/>
        <v>6</v>
      </c>
      <c r="H1100" s="628">
        <f>IF(ISNUMBER('STable 3.2'!F69),'STable 3.2'!F69,"")</f>
        <v>0</v>
      </c>
    </row>
    <row r="1101" spans="1:8" x14ac:dyDescent="0.2">
      <c r="A1101" s="361" t="str">
        <f>B1101&amp;"_"&amp;C1101&amp;"_"&amp;".... "&amp;D1101</f>
        <v>1523_T3.2_.... Principal (More than 9 to 12)</v>
      </c>
      <c r="B1101" s="366" t="s">
        <v>2546</v>
      </c>
      <c r="C1101" s="372" t="s">
        <v>17</v>
      </c>
      <c r="D1101" s="346" t="s">
        <v>3865</v>
      </c>
      <c r="E1101" s="462">
        <f t="shared" si="78"/>
        <v>0</v>
      </c>
      <c r="F1101" s="311" t="s">
        <v>1861</v>
      </c>
      <c r="G1101" s="8">
        <f t="shared" si="79"/>
        <v>6</v>
      </c>
      <c r="H1101" s="628" t="str">
        <f>IF(ISNUMBER('STable 3.2'!F70),'STable 3.2'!F70,"")</f>
        <v/>
      </c>
    </row>
    <row r="1102" spans="1:8" x14ac:dyDescent="0.2">
      <c r="A1102" s="361" t="str">
        <f>B1102&amp;"_"&amp;C1102&amp;"_"&amp;".... "&amp;D1102</f>
        <v>1524_T3.2_.... Interest (More than 9 to 12)</v>
      </c>
      <c r="B1102" s="366" t="s">
        <v>2547</v>
      </c>
      <c r="C1102" s="372" t="s">
        <v>17</v>
      </c>
      <c r="D1102" s="346" t="s">
        <v>3866</v>
      </c>
      <c r="E1102" s="462">
        <f t="shared" si="78"/>
        <v>0</v>
      </c>
      <c r="F1102" s="311" t="s">
        <v>1868</v>
      </c>
      <c r="G1102" s="8">
        <f t="shared" si="79"/>
        <v>6</v>
      </c>
      <c r="H1102" s="628" t="str">
        <f>IF(ISNUMBER('STable 3.2'!F71),'STable 3.2'!F71,"")</f>
        <v/>
      </c>
    </row>
    <row r="1103" spans="1:8" x14ac:dyDescent="0.2">
      <c r="A1103" s="361" t="str">
        <f>B1103&amp;"_"&amp;C1103&amp;"_"&amp;".. "&amp;D1103</f>
        <v>1525_T3.2_.. Trade credit and advances (More than 9 to 12)</v>
      </c>
      <c r="B1103" s="366" t="s">
        <v>2548</v>
      </c>
      <c r="C1103" s="372" t="s">
        <v>17</v>
      </c>
      <c r="D1103" s="345" t="s">
        <v>4114</v>
      </c>
      <c r="E1103" s="462">
        <f t="shared" si="78"/>
        <v>0</v>
      </c>
      <c r="F1103" s="311" t="s">
        <v>1875</v>
      </c>
      <c r="G1103" s="8">
        <f t="shared" si="79"/>
        <v>6</v>
      </c>
      <c r="H1103" s="628">
        <f>IF(ISNUMBER('STable 3.2'!F72),'STable 3.2'!F72,"")</f>
        <v>0</v>
      </c>
    </row>
    <row r="1104" spans="1:8" x14ac:dyDescent="0.2">
      <c r="A1104" s="361" t="str">
        <f>B1104&amp;"_"&amp;C1104&amp;"_"&amp;".... "&amp;D1104</f>
        <v>1526_T3.2_.... Principal (More than 9 to 12)</v>
      </c>
      <c r="B1104" s="366" t="s">
        <v>2549</v>
      </c>
      <c r="C1104" s="372" t="s">
        <v>17</v>
      </c>
      <c r="D1104" s="346" t="s">
        <v>3865</v>
      </c>
      <c r="E1104" s="462">
        <f t="shared" si="78"/>
        <v>0</v>
      </c>
      <c r="F1104" s="311" t="s">
        <v>1882</v>
      </c>
      <c r="G1104" s="8">
        <f t="shared" si="79"/>
        <v>6</v>
      </c>
      <c r="H1104" s="628" t="str">
        <f>IF(ISNUMBER('STable 3.2'!F73),'STable 3.2'!F73,"")</f>
        <v/>
      </c>
    </row>
    <row r="1105" spans="1:8" x14ac:dyDescent="0.2">
      <c r="A1105" s="361" t="str">
        <f>B1105&amp;"_"&amp;C1105&amp;"_"&amp;".... "&amp;D1105</f>
        <v>1527_T3.2_.... Interest (More than 9 to 12)</v>
      </c>
      <c r="B1105" s="366" t="s">
        <v>2550</v>
      </c>
      <c r="C1105" s="372" t="s">
        <v>17</v>
      </c>
      <c r="D1105" s="346" t="s">
        <v>3866</v>
      </c>
      <c r="E1105" s="462">
        <f t="shared" si="78"/>
        <v>0</v>
      </c>
      <c r="F1105" s="311" t="s">
        <v>1889</v>
      </c>
      <c r="G1105" s="8">
        <f t="shared" si="79"/>
        <v>6</v>
      </c>
      <c r="H1105" s="628" t="str">
        <f>IF(ISNUMBER('STable 3.2'!F74),'STable 3.2'!F74,"")</f>
        <v/>
      </c>
    </row>
    <row r="1106" spans="1:8" x14ac:dyDescent="0.2">
      <c r="A1106" s="361" t="str">
        <f>B1106&amp;"_"&amp;C1106&amp;"_"&amp;".. "&amp;D1106</f>
        <v>1528_T3.2_.. Other debt liabilities 3/ 4/ (More than 9 to 12)</v>
      </c>
      <c r="B1106" s="366" t="s">
        <v>2551</v>
      </c>
      <c r="C1106" s="372" t="s">
        <v>17</v>
      </c>
      <c r="D1106" s="345" t="s">
        <v>4115</v>
      </c>
      <c r="E1106" s="462">
        <f t="shared" si="78"/>
        <v>0</v>
      </c>
      <c r="F1106" s="311" t="s">
        <v>1896</v>
      </c>
      <c r="G1106" s="8">
        <f t="shared" si="79"/>
        <v>6</v>
      </c>
      <c r="H1106" s="628">
        <f>IF(ISNUMBER('STable 3.2'!F75),'STable 3.2'!F75,"")</f>
        <v>0</v>
      </c>
    </row>
    <row r="1107" spans="1:8" x14ac:dyDescent="0.2">
      <c r="A1107" s="361" t="str">
        <f>B1107&amp;"_"&amp;C1107&amp;"_"&amp;".... "&amp;D1107</f>
        <v>1529_T3.2_.... Principal (More than 9 to 12)</v>
      </c>
      <c r="B1107" s="366" t="s">
        <v>2552</v>
      </c>
      <c r="C1107" s="372" t="s">
        <v>17</v>
      </c>
      <c r="D1107" s="346" t="s">
        <v>3865</v>
      </c>
      <c r="E1107" s="462">
        <f t="shared" si="78"/>
        <v>0</v>
      </c>
      <c r="F1107" s="311" t="s">
        <v>1903</v>
      </c>
      <c r="G1107" s="8">
        <f t="shared" si="79"/>
        <v>6</v>
      </c>
      <c r="H1107" s="628" t="str">
        <f>IF(ISNUMBER('STable 3.2'!F76),'STable 3.2'!F76,"")</f>
        <v/>
      </c>
    </row>
    <row r="1108" spans="1:8" x14ac:dyDescent="0.2">
      <c r="A1108" s="361" t="str">
        <f>B1108&amp;"_"&amp;C1108&amp;"_"&amp;".... "&amp;D1108</f>
        <v>1530_T3.2_.... Interest (More than 9 to 12)</v>
      </c>
      <c r="B1108" s="366" t="s">
        <v>2553</v>
      </c>
      <c r="C1108" s="372" t="s">
        <v>17</v>
      </c>
      <c r="D1108" s="346" t="s">
        <v>3866</v>
      </c>
      <c r="E1108" s="462">
        <f t="shared" si="78"/>
        <v>0</v>
      </c>
      <c r="F1108" s="311" t="s">
        <v>1910</v>
      </c>
      <c r="G1108" s="8">
        <f t="shared" si="79"/>
        <v>6</v>
      </c>
      <c r="H1108" s="628" t="str">
        <f>IF(ISNUMBER('STable 3.2'!F77),'STable 3.2'!F77,"")</f>
        <v/>
      </c>
    </row>
    <row r="1109" spans="1:8" x14ac:dyDescent="0.2">
      <c r="A1109" s="361" t="str">
        <f>B1109&amp;"_"&amp;C1109&amp;"_"&amp;D1109</f>
        <v>1531_T3.2_Direct Investment: Intercompany Lending 5/ (More than 9 to 12)</v>
      </c>
      <c r="B1109" s="366" t="s">
        <v>2554</v>
      </c>
      <c r="C1109" s="372" t="s">
        <v>17</v>
      </c>
      <c r="D1109" s="297" t="s">
        <v>4117</v>
      </c>
      <c r="E1109" s="462">
        <f t="shared" si="78"/>
        <v>0</v>
      </c>
      <c r="F1109" s="311" t="s">
        <v>1917</v>
      </c>
      <c r="G1109" s="8">
        <f t="shared" si="79"/>
        <v>6</v>
      </c>
      <c r="H1109" s="628">
        <f>IF(ISNUMBER('STable 3.2'!F78),'STable 3.2'!F78,"")</f>
        <v>0</v>
      </c>
    </row>
    <row r="1110" spans="1:8" x14ac:dyDescent="0.2">
      <c r="A1110" s="361" t="str">
        <f>B1110&amp;"_"&amp;C1110&amp;"_"&amp;".. "&amp;D1110</f>
        <v>1532_T3.2_.. Debt liabilities of direct investment enterprises to direct investors (More than 9 to 12)</v>
      </c>
      <c r="B1110" s="366" t="s">
        <v>2555</v>
      </c>
      <c r="C1110" s="372" t="s">
        <v>17</v>
      </c>
      <c r="D1110" s="349" t="s">
        <v>4118</v>
      </c>
      <c r="E1110" s="462">
        <f t="shared" si="78"/>
        <v>0</v>
      </c>
      <c r="F1110" s="311" t="s">
        <v>1924</v>
      </c>
      <c r="G1110" s="8">
        <f t="shared" si="79"/>
        <v>6</v>
      </c>
      <c r="H1110" s="628">
        <f>IF(ISNUMBER('STable 3.2'!F79),'STable 3.2'!F79,"")</f>
        <v>0</v>
      </c>
    </row>
    <row r="1111" spans="1:8" x14ac:dyDescent="0.2">
      <c r="A1111" s="361" t="str">
        <f>B1111&amp;"_"&amp;C1111&amp;"_"&amp;".... "&amp;D1111</f>
        <v>1533_T3.2_.... Principal (More than 9 to 12)</v>
      </c>
      <c r="B1111" s="366" t="s">
        <v>2556</v>
      </c>
      <c r="C1111" s="372" t="s">
        <v>17</v>
      </c>
      <c r="D1111" s="350" t="s">
        <v>3865</v>
      </c>
      <c r="E1111" s="462">
        <f t="shared" si="78"/>
        <v>0</v>
      </c>
      <c r="F1111" s="311" t="s">
        <v>1931</v>
      </c>
      <c r="G1111" s="8">
        <f t="shared" si="79"/>
        <v>6</v>
      </c>
      <c r="H1111" s="628" t="str">
        <f>IF(ISNUMBER('STable 3.2'!F80),'STable 3.2'!F80,"")</f>
        <v/>
      </c>
    </row>
    <row r="1112" spans="1:8" x14ac:dyDescent="0.2">
      <c r="A1112" s="361" t="str">
        <f>B1112&amp;"_"&amp;C1112&amp;"_"&amp;".... "&amp;D1112</f>
        <v>1534_T3.2_.... Interest (More than 9 to 12)</v>
      </c>
      <c r="B1112" s="366" t="s">
        <v>2557</v>
      </c>
      <c r="C1112" s="372" t="s">
        <v>17</v>
      </c>
      <c r="D1112" s="350" t="s">
        <v>3866</v>
      </c>
      <c r="E1112" s="462">
        <f t="shared" si="78"/>
        <v>0</v>
      </c>
      <c r="F1112" s="311" t="s">
        <v>1938</v>
      </c>
      <c r="G1112" s="8">
        <f t="shared" si="79"/>
        <v>6</v>
      </c>
      <c r="H1112" s="628" t="str">
        <f>IF(ISNUMBER('STable 3.2'!F81),'STable 3.2'!F81,"")</f>
        <v/>
      </c>
    </row>
    <row r="1113" spans="1:8" x14ac:dyDescent="0.2">
      <c r="A1113" s="361" t="str">
        <f>B1113&amp;"_"&amp;C1113&amp;"_"&amp;".. "&amp;D1113</f>
        <v>1535_T3.2_.. Debt liabilities of direct investors to direct investment enterprises (More than 9 to 12)</v>
      </c>
      <c r="B1113" s="366" t="s">
        <v>2558</v>
      </c>
      <c r="C1113" s="372" t="s">
        <v>17</v>
      </c>
      <c r="D1113" s="349" t="s">
        <v>4119</v>
      </c>
      <c r="E1113" s="462">
        <f t="shared" si="78"/>
        <v>0</v>
      </c>
      <c r="F1113" s="311" t="s">
        <v>1945</v>
      </c>
      <c r="G1113" s="8">
        <f t="shared" si="79"/>
        <v>6</v>
      </c>
      <c r="H1113" s="628">
        <f>IF(ISNUMBER('STable 3.2'!F82),'STable 3.2'!F82,"")</f>
        <v>0</v>
      </c>
    </row>
    <row r="1114" spans="1:8" x14ac:dyDescent="0.2">
      <c r="A1114" s="361" t="str">
        <f>B1114&amp;"_"&amp;C1114&amp;"_"&amp;".... "&amp;D1114</f>
        <v>1536_T3.2_.... Principal (More than 9 to 12)</v>
      </c>
      <c r="B1114" s="366" t="s">
        <v>2559</v>
      </c>
      <c r="C1114" s="372" t="s">
        <v>17</v>
      </c>
      <c r="D1114" s="350" t="s">
        <v>3865</v>
      </c>
      <c r="E1114" s="462">
        <f t="shared" si="78"/>
        <v>0</v>
      </c>
      <c r="F1114" s="311" t="s">
        <v>1952</v>
      </c>
      <c r="G1114" s="8">
        <f t="shared" si="79"/>
        <v>6</v>
      </c>
      <c r="H1114" s="628" t="str">
        <f>IF(ISNUMBER('STable 3.2'!F83),'STable 3.2'!F83,"")</f>
        <v/>
      </c>
    </row>
    <row r="1115" spans="1:8" x14ac:dyDescent="0.2">
      <c r="A1115" s="361" t="str">
        <f>B1115&amp;"_"&amp;C1115&amp;"_"&amp;".... "&amp;D1115</f>
        <v>1537_T3.2_.... Interest (More than 9 to 12)</v>
      </c>
      <c r="B1115" s="366" t="s">
        <v>2560</v>
      </c>
      <c r="C1115" s="372" t="s">
        <v>17</v>
      </c>
      <c r="D1115" s="350" t="s">
        <v>3866</v>
      </c>
      <c r="E1115" s="462">
        <f t="shared" si="78"/>
        <v>0</v>
      </c>
      <c r="F1115" s="311" t="s">
        <v>1959</v>
      </c>
      <c r="G1115" s="8">
        <f t="shared" si="79"/>
        <v>6</v>
      </c>
      <c r="H1115" s="628" t="str">
        <f>IF(ISNUMBER('STable 3.2'!F84),'STable 3.2'!F84,"")</f>
        <v/>
      </c>
    </row>
    <row r="1116" spans="1:8" x14ac:dyDescent="0.2">
      <c r="A1116" s="361" t="str">
        <f>B1116&amp;"_"&amp;C1116&amp;"_"&amp;".. "&amp;D1116</f>
        <v>1538_T3.2_.. Debt liabilities between fellow enterprises (More than 9 to 12)</v>
      </c>
      <c r="B1116" s="366" t="s">
        <v>2561</v>
      </c>
      <c r="C1116" s="372" t="s">
        <v>17</v>
      </c>
      <c r="D1116" s="349" t="s">
        <v>4120</v>
      </c>
      <c r="E1116" s="462">
        <f t="shared" si="78"/>
        <v>0</v>
      </c>
      <c r="F1116" s="311" t="s">
        <v>1966</v>
      </c>
      <c r="G1116" s="8">
        <f t="shared" si="79"/>
        <v>6</v>
      </c>
      <c r="H1116" s="628">
        <f>IF(ISNUMBER('STable 3.2'!F85),'STable 3.2'!F85,"")</f>
        <v>0</v>
      </c>
    </row>
    <row r="1117" spans="1:8" x14ac:dyDescent="0.2">
      <c r="A1117" s="361" t="str">
        <f>B1117&amp;"_"&amp;C1117&amp;"_"&amp;".... "&amp;D1117</f>
        <v>1539_T3.2_.... Principal (More than 9 to 12)</v>
      </c>
      <c r="B1117" s="366" t="s">
        <v>2562</v>
      </c>
      <c r="C1117" s="372" t="s">
        <v>17</v>
      </c>
      <c r="D1117" s="350" t="s">
        <v>3865</v>
      </c>
      <c r="E1117" s="462">
        <f t="shared" si="78"/>
        <v>0</v>
      </c>
      <c r="F1117" s="311" t="s">
        <v>1973</v>
      </c>
      <c r="G1117" s="8">
        <f t="shared" si="79"/>
        <v>6</v>
      </c>
      <c r="H1117" s="628" t="str">
        <f>IF(ISNUMBER('STable 3.2'!F86),'STable 3.2'!F86,"")</f>
        <v/>
      </c>
    </row>
    <row r="1118" spans="1:8" x14ac:dyDescent="0.2">
      <c r="A1118" s="361" t="str">
        <f>B1118&amp;"_"&amp;C1118&amp;"_"&amp;".... "&amp;D1118</f>
        <v>1540_T3.2_.... Interest (More than 9 to 12)</v>
      </c>
      <c r="B1118" s="366" t="s">
        <v>2563</v>
      </c>
      <c r="C1118" s="372" t="s">
        <v>17</v>
      </c>
      <c r="D1118" s="350" t="s">
        <v>3866</v>
      </c>
      <c r="E1118" s="462">
        <f t="shared" si="78"/>
        <v>0</v>
      </c>
      <c r="F1118" s="311" t="s">
        <v>1980</v>
      </c>
      <c r="G1118" s="8">
        <f t="shared" si="79"/>
        <v>6</v>
      </c>
      <c r="H1118" s="628" t="str">
        <f>IF(ISNUMBER('STable 3.2'!F87),'STable 3.2'!F87,"")</f>
        <v/>
      </c>
    </row>
    <row r="1119" spans="1:8" x14ac:dyDescent="0.2">
      <c r="A1119" s="361" t="str">
        <f>B1119&amp;"_"&amp;C1119&amp;"_"&amp;D1119</f>
        <v>1541_T3.2_Gross External Debt Payments (More than 9 to 12)</v>
      </c>
      <c r="B1119" s="366" t="s">
        <v>2564</v>
      </c>
      <c r="C1119" s="372" t="s">
        <v>17</v>
      </c>
      <c r="D1119" s="351" t="s">
        <v>4121</v>
      </c>
      <c r="E1119" s="462">
        <f t="shared" si="78"/>
        <v>0</v>
      </c>
      <c r="F1119" s="311" t="s">
        <v>1987</v>
      </c>
      <c r="G1119" s="8">
        <f t="shared" si="79"/>
        <v>6</v>
      </c>
      <c r="H1119" s="628">
        <f>IF(ISNUMBER('STable 3.2'!F88),'STable 3.2'!F88,"")</f>
        <v>0</v>
      </c>
    </row>
    <row r="1120" spans="1:8" x14ac:dyDescent="0.2">
      <c r="A1120" s="361" t="str">
        <f>B1120&amp;"_"&amp;C1120&amp;"_"&amp;".... "&amp;D1120</f>
        <v>1542_T3.2_.... Principal  (More than 9 to 12)</v>
      </c>
      <c r="B1120" s="366" t="s">
        <v>2565</v>
      </c>
      <c r="C1120" s="372" t="s">
        <v>17</v>
      </c>
      <c r="D1120" s="352" t="s">
        <v>3872</v>
      </c>
      <c r="E1120" s="462">
        <f t="shared" si="78"/>
        <v>0</v>
      </c>
      <c r="F1120" s="311" t="s">
        <v>1994</v>
      </c>
      <c r="G1120" s="8">
        <f t="shared" si="79"/>
        <v>6</v>
      </c>
      <c r="H1120" s="628">
        <f>IF(ISNUMBER('STable 3.2'!F89),'STable 3.2'!F89,"")</f>
        <v>0</v>
      </c>
    </row>
    <row r="1121" spans="1:8" x14ac:dyDescent="0.2">
      <c r="A1121" s="361" t="str">
        <f>B1121&amp;"_"&amp;C1121&amp;"_"&amp;".... "&amp;D1121</f>
        <v>1543_T3.2_.... Interest (More than 9 to 12)</v>
      </c>
      <c r="B1121" s="366" t="s">
        <v>2566</v>
      </c>
      <c r="C1121" s="372" t="s">
        <v>17</v>
      </c>
      <c r="D1121" s="352" t="s">
        <v>3866</v>
      </c>
      <c r="E1121" s="462">
        <f t="shared" si="78"/>
        <v>0</v>
      </c>
      <c r="F1121" s="311" t="s">
        <v>2001</v>
      </c>
      <c r="G1121" s="8">
        <f t="shared" si="79"/>
        <v>6</v>
      </c>
      <c r="H1121" s="628">
        <f>IF(ISNUMBER('STable 3.2'!F90),'STable 3.2'!F90,"")</f>
        <v>0</v>
      </c>
    </row>
    <row r="1122" spans="1:8" x14ac:dyDescent="0.2">
      <c r="A1122" s="361" t="str">
        <f t="shared" ref="A1122:A1123" si="80">B1122&amp;"_"&amp;C1122&amp;"_"&amp;D1122</f>
        <v>1544_T3.2_Interest receipts on SDR holdings (More than 9 to 12)</v>
      </c>
      <c r="B1122" s="366" t="s">
        <v>2567</v>
      </c>
      <c r="C1122" s="372" t="s">
        <v>17</v>
      </c>
      <c r="D1122" s="353" t="s">
        <v>3874</v>
      </c>
      <c r="E1122" s="462">
        <f t="shared" si="78"/>
        <v>0</v>
      </c>
      <c r="F1122" s="311" t="s">
        <v>2013</v>
      </c>
      <c r="G1122" s="8">
        <f t="shared" si="79"/>
        <v>6</v>
      </c>
      <c r="H1122" s="628" t="str">
        <f>IF(ISNUMBER('STable 3.2'!F93),'STable 3.2'!F93,"")</f>
        <v/>
      </c>
    </row>
    <row r="1123" spans="1:8" x14ac:dyDescent="0.2">
      <c r="A1123" s="361" t="str">
        <f t="shared" si="80"/>
        <v>1545_T3.2_Interest payments on SDR allocations (More than 9 to 12)</v>
      </c>
      <c r="B1123" s="366" t="s">
        <v>2568</v>
      </c>
      <c r="C1123" s="372" t="s">
        <v>17</v>
      </c>
      <c r="D1123" s="353" t="s">
        <v>3875</v>
      </c>
      <c r="E1123" s="462">
        <f t="shared" si="78"/>
        <v>0</v>
      </c>
      <c r="F1123" s="311" t="s">
        <v>2014</v>
      </c>
      <c r="G1123" s="8">
        <f t="shared" si="79"/>
        <v>6</v>
      </c>
      <c r="H1123" s="628" t="str">
        <f>IF(ISNUMBER('STable 3.2'!F94),'STable 3.2'!F94,"")</f>
        <v/>
      </c>
    </row>
    <row r="1124" spans="1:8" x14ac:dyDescent="0.2">
      <c r="A1124" s="361" t="str">
        <f>B1124&amp;"_"&amp;C1124&amp;"_"&amp;D1124</f>
        <v>1546_T3.2_General Government (More than 12 to 18)</v>
      </c>
      <c r="B1124" s="366" t="s">
        <v>2569</v>
      </c>
      <c r="C1124" s="372" t="s">
        <v>17</v>
      </c>
      <c r="D1124" s="344" t="s">
        <v>4122</v>
      </c>
      <c r="E1124" s="462">
        <f t="shared" si="78"/>
        <v>0</v>
      </c>
      <c r="F1124" s="311" t="s">
        <v>1428</v>
      </c>
      <c r="G1124" s="8">
        <f t="shared" si="79"/>
        <v>6</v>
      </c>
      <c r="H1124" s="628">
        <f>IF(ISNUMBER('STable 3.2'!G8),'STable 3.2'!G8,"")</f>
        <v>0</v>
      </c>
    </row>
    <row r="1125" spans="1:8" x14ac:dyDescent="0.2">
      <c r="A1125" s="361" t="str">
        <f>B1125&amp;"_"&amp;C1125&amp;"_"&amp;".. "&amp;D1125</f>
        <v>1547_T3.2_.. Special drawing rights (allocations) * (More than 12 to 18)</v>
      </c>
      <c r="B1125" s="366" t="s">
        <v>2570</v>
      </c>
      <c r="C1125" s="372" t="s">
        <v>17</v>
      </c>
      <c r="D1125" s="345" t="s">
        <v>4301</v>
      </c>
      <c r="E1125" s="462">
        <f t="shared" si="78"/>
        <v>0</v>
      </c>
      <c r="F1125" s="311" t="s">
        <v>1435</v>
      </c>
      <c r="G1125" s="8">
        <f t="shared" si="79"/>
        <v>6</v>
      </c>
      <c r="H1125" s="628">
        <f>IF(ISNUMBER('STable 3.2'!G9),'STable 3.2'!G9,"")</f>
        <v>0</v>
      </c>
    </row>
    <row r="1126" spans="1:8" x14ac:dyDescent="0.2">
      <c r="A1126" s="361" t="str">
        <f>B1126&amp;"_"&amp;C1126&amp;"_"&amp;".... "&amp;D1126</f>
        <v>1548_T3.2_.... Principal (More than 12 to 18)</v>
      </c>
      <c r="B1126" s="366" t="s">
        <v>2571</v>
      </c>
      <c r="C1126" s="372" t="s">
        <v>17</v>
      </c>
      <c r="D1126" s="346" t="s">
        <v>3877</v>
      </c>
      <c r="E1126" s="462">
        <f t="shared" si="78"/>
        <v>0</v>
      </c>
      <c r="F1126" s="311" t="s">
        <v>1442</v>
      </c>
      <c r="G1126" s="8">
        <f t="shared" si="79"/>
        <v>6</v>
      </c>
      <c r="H1126" s="628" t="str">
        <f>IF(ISNUMBER('STable 3.2'!G10),'STable 3.2'!G10,"")</f>
        <v/>
      </c>
    </row>
    <row r="1127" spans="1:8" x14ac:dyDescent="0.2">
      <c r="A1127" s="361" t="str">
        <f>B1127&amp;"_"&amp;C1127&amp;"_"&amp;".... "&amp;D1127</f>
        <v>1549_T3.2_.... Interest (More than 12 to 18)</v>
      </c>
      <c r="B1127" s="366" t="s">
        <v>2572</v>
      </c>
      <c r="C1127" s="372" t="s">
        <v>17</v>
      </c>
      <c r="D1127" s="346" t="s">
        <v>3878</v>
      </c>
      <c r="E1127" s="462">
        <f t="shared" si="78"/>
        <v>0</v>
      </c>
      <c r="F1127" s="311" t="s">
        <v>1449</v>
      </c>
      <c r="G1127" s="8">
        <f t="shared" si="79"/>
        <v>6</v>
      </c>
      <c r="H1127" s="628" t="str">
        <f>IF(ISNUMBER('STable 3.2'!G11),'STable 3.2'!G11,"")</f>
        <v/>
      </c>
    </row>
    <row r="1128" spans="1:8" x14ac:dyDescent="0.2">
      <c r="A1128" s="361" t="str">
        <f>B1128&amp;"_"&amp;C1128&amp;"_"&amp;".. "&amp;D1128</f>
        <v>1550_T3.2_.. Currency and deposits (More than 12 to 18)</v>
      </c>
      <c r="B1128" s="366" t="s">
        <v>2573</v>
      </c>
      <c r="C1128" s="372" t="s">
        <v>17</v>
      </c>
      <c r="D1128" s="345" t="s">
        <v>4123</v>
      </c>
      <c r="E1128" s="462">
        <f t="shared" si="78"/>
        <v>0</v>
      </c>
      <c r="F1128" s="311" t="s">
        <v>1456</v>
      </c>
      <c r="G1128" s="8">
        <f t="shared" si="79"/>
        <v>6</v>
      </c>
      <c r="H1128" s="628">
        <f>IF(ISNUMBER('STable 3.2'!G12),'STable 3.2'!G12,"")</f>
        <v>0</v>
      </c>
    </row>
    <row r="1129" spans="1:8" x14ac:dyDescent="0.2">
      <c r="A1129" s="361" t="str">
        <f>B1129&amp;"_"&amp;C1129&amp;"_"&amp;".... "&amp;D1129</f>
        <v>1551_T3.2_.... Principal (More than 12 to 18)</v>
      </c>
      <c r="B1129" s="366" t="s">
        <v>2574</v>
      </c>
      <c r="C1129" s="372" t="s">
        <v>17</v>
      </c>
      <c r="D1129" s="346" t="s">
        <v>3877</v>
      </c>
      <c r="E1129" s="462">
        <f t="shared" si="78"/>
        <v>0</v>
      </c>
      <c r="F1129" s="311" t="s">
        <v>1463</v>
      </c>
      <c r="G1129" s="8">
        <f t="shared" si="79"/>
        <v>6</v>
      </c>
      <c r="H1129" s="628" t="str">
        <f>IF(ISNUMBER('STable 3.2'!G13),'STable 3.2'!G13,"")</f>
        <v/>
      </c>
    </row>
    <row r="1130" spans="1:8" x14ac:dyDescent="0.2">
      <c r="A1130" s="361" t="str">
        <f>B1130&amp;"_"&amp;C1130&amp;"_"&amp;".... "&amp;D1130</f>
        <v>1552_T3.2_.... Interest (More than 12 to 18)</v>
      </c>
      <c r="B1130" s="366" t="s">
        <v>2575</v>
      </c>
      <c r="C1130" s="372" t="s">
        <v>17</v>
      </c>
      <c r="D1130" s="346" t="s">
        <v>3878</v>
      </c>
      <c r="E1130" s="462">
        <f t="shared" si="78"/>
        <v>0</v>
      </c>
      <c r="F1130" s="311" t="s">
        <v>1470</v>
      </c>
      <c r="G1130" s="8">
        <f t="shared" si="79"/>
        <v>6</v>
      </c>
      <c r="H1130" s="628" t="str">
        <f>IF(ISNUMBER('STable 3.2'!G14),'STable 3.2'!G14,"")</f>
        <v/>
      </c>
    </row>
    <row r="1131" spans="1:8" x14ac:dyDescent="0.2">
      <c r="A1131" s="361" t="str">
        <f>B1131&amp;"_"&amp;C1131&amp;"_"&amp;".. "&amp;D1131</f>
        <v>1553_T3.2_.. Debt securities (More than 12 to 18)</v>
      </c>
      <c r="B1131" s="366" t="s">
        <v>2576</v>
      </c>
      <c r="C1131" s="372" t="s">
        <v>17</v>
      </c>
      <c r="D1131" s="345" t="s">
        <v>4124</v>
      </c>
      <c r="E1131" s="462">
        <f t="shared" si="78"/>
        <v>0</v>
      </c>
      <c r="F1131" s="311" t="s">
        <v>1477</v>
      </c>
      <c r="G1131" s="8">
        <f t="shared" si="79"/>
        <v>6</v>
      </c>
      <c r="H1131" s="628">
        <f>IF(ISNUMBER('STable 3.2'!G15),'STable 3.2'!G15,"")</f>
        <v>0</v>
      </c>
    </row>
    <row r="1132" spans="1:8" x14ac:dyDescent="0.2">
      <c r="A1132" s="361" t="str">
        <f>B1132&amp;"_"&amp;C1132&amp;"_"&amp;".... "&amp;D1132</f>
        <v>1554_T3.2_.... Principal (More than 12 to 18)</v>
      </c>
      <c r="B1132" s="366" t="s">
        <v>2577</v>
      </c>
      <c r="C1132" s="372" t="s">
        <v>17</v>
      </c>
      <c r="D1132" s="346" t="s">
        <v>3877</v>
      </c>
      <c r="E1132" s="462">
        <f t="shared" si="78"/>
        <v>0</v>
      </c>
      <c r="F1132" s="311" t="s">
        <v>1484</v>
      </c>
      <c r="G1132" s="8">
        <f t="shared" si="79"/>
        <v>6</v>
      </c>
      <c r="H1132" s="628" t="str">
        <f>IF(ISNUMBER('STable 3.2'!G16),'STable 3.2'!G16,"")</f>
        <v/>
      </c>
    </row>
    <row r="1133" spans="1:8" x14ac:dyDescent="0.2">
      <c r="A1133" s="361" t="str">
        <f>B1133&amp;"_"&amp;C1133&amp;"_"&amp;".... "&amp;D1133</f>
        <v>1555_T3.2_.... Interest (More than 12 to 18)</v>
      </c>
      <c r="B1133" s="366" t="s">
        <v>2578</v>
      </c>
      <c r="C1133" s="372" t="s">
        <v>17</v>
      </c>
      <c r="D1133" s="346" t="s">
        <v>3878</v>
      </c>
      <c r="E1133" s="462">
        <f t="shared" si="78"/>
        <v>0</v>
      </c>
      <c r="F1133" s="311" t="s">
        <v>1491</v>
      </c>
      <c r="G1133" s="8">
        <f t="shared" si="79"/>
        <v>6</v>
      </c>
      <c r="H1133" s="628" t="str">
        <f>IF(ISNUMBER('STable 3.2'!G17),'STable 3.2'!G17,"")</f>
        <v/>
      </c>
    </row>
    <row r="1134" spans="1:8" x14ac:dyDescent="0.2">
      <c r="A1134" s="361" t="str">
        <f>B1134&amp;"_"&amp;C1134&amp;"_"&amp;".. "&amp;D1134</f>
        <v>1556_T3.2_.. Loans (More than 12 to 18)</v>
      </c>
      <c r="B1134" s="366" t="s">
        <v>2579</v>
      </c>
      <c r="C1134" s="372" t="s">
        <v>17</v>
      </c>
      <c r="D1134" s="345" t="s">
        <v>4125</v>
      </c>
      <c r="E1134" s="462">
        <f t="shared" si="78"/>
        <v>0</v>
      </c>
      <c r="F1134" s="311" t="s">
        <v>1498</v>
      </c>
      <c r="G1134" s="8">
        <f t="shared" si="79"/>
        <v>6</v>
      </c>
      <c r="H1134" s="628">
        <f>IF(ISNUMBER('STable 3.2'!G18),'STable 3.2'!G18,"")</f>
        <v>0</v>
      </c>
    </row>
    <row r="1135" spans="1:8" x14ac:dyDescent="0.2">
      <c r="A1135" s="361" t="str">
        <f>B1135&amp;"_"&amp;C1135&amp;"_"&amp;".... "&amp;D1135</f>
        <v>1557_T3.2_.... Principal (More than 12 to 18)</v>
      </c>
      <c r="B1135" s="366" t="s">
        <v>2580</v>
      </c>
      <c r="C1135" s="372" t="s">
        <v>17</v>
      </c>
      <c r="D1135" s="346" t="s">
        <v>3877</v>
      </c>
      <c r="E1135" s="462">
        <f t="shared" si="78"/>
        <v>0</v>
      </c>
      <c r="F1135" s="311" t="s">
        <v>1505</v>
      </c>
      <c r="G1135" s="8">
        <f t="shared" si="79"/>
        <v>6</v>
      </c>
      <c r="H1135" s="628" t="str">
        <f>IF(ISNUMBER('STable 3.2'!G19),'STable 3.2'!G19,"")</f>
        <v/>
      </c>
    </row>
    <row r="1136" spans="1:8" x14ac:dyDescent="0.2">
      <c r="A1136" s="361" t="str">
        <f>B1136&amp;"_"&amp;C1136&amp;"_"&amp;".... "&amp;D1136</f>
        <v>1558_T3.2_.... Interest (More than 12 to 18)</v>
      </c>
      <c r="B1136" s="366" t="s">
        <v>2581</v>
      </c>
      <c r="C1136" s="372" t="s">
        <v>17</v>
      </c>
      <c r="D1136" s="346" t="s">
        <v>3878</v>
      </c>
      <c r="E1136" s="462">
        <f t="shared" si="78"/>
        <v>0</v>
      </c>
      <c r="F1136" s="311" t="s">
        <v>1512</v>
      </c>
      <c r="G1136" s="8">
        <f t="shared" si="79"/>
        <v>6</v>
      </c>
      <c r="H1136" s="628" t="str">
        <f>IF(ISNUMBER('STable 3.2'!G20),'STable 3.2'!G20,"")</f>
        <v/>
      </c>
    </row>
    <row r="1137" spans="1:8" x14ac:dyDescent="0.2">
      <c r="A1137" s="361" t="str">
        <f>B1137&amp;"_"&amp;C1137&amp;"_"&amp;".. "&amp;D1137</f>
        <v>1559_T3.2_.. Trade credit and advances (More than 12 to 18)</v>
      </c>
      <c r="B1137" s="366" t="s">
        <v>2582</v>
      </c>
      <c r="C1137" s="372" t="s">
        <v>17</v>
      </c>
      <c r="D1137" s="345" t="s">
        <v>4126</v>
      </c>
      <c r="E1137" s="462">
        <f t="shared" si="78"/>
        <v>0</v>
      </c>
      <c r="F1137" s="311" t="s">
        <v>1519</v>
      </c>
      <c r="G1137" s="8">
        <f t="shared" si="79"/>
        <v>6</v>
      </c>
      <c r="H1137" s="628">
        <f>IF(ISNUMBER('STable 3.2'!G21),'STable 3.2'!G21,"")</f>
        <v>0</v>
      </c>
    </row>
    <row r="1138" spans="1:8" x14ac:dyDescent="0.2">
      <c r="A1138" s="361" t="str">
        <f>B1138&amp;"_"&amp;C1138&amp;"_"&amp;".... "&amp;D1138</f>
        <v>1560_T3.2_.... Principal (More than 12 to 18)</v>
      </c>
      <c r="B1138" s="366" t="s">
        <v>2583</v>
      </c>
      <c r="C1138" s="372" t="s">
        <v>17</v>
      </c>
      <c r="D1138" s="346" t="s">
        <v>3877</v>
      </c>
      <c r="E1138" s="462">
        <f t="shared" si="78"/>
        <v>0</v>
      </c>
      <c r="F1138" s="311" t="s">
        <v>1526</v>
      </c>
      <c r="G1138" s="8">
        <f t="shared" si="79"/>
        <v>6</v>
      </c>
      <c r="H1138" s="628" t="str">
        <f>IF(ISNUMBER('STable 3.2'!G22),'STable 3.2'!G22,"")</f>
        <v/>
      </c>
    </row>
    <row r="1139" spans="1:8" x14ac:dyDescent="0.2">
      <c r="A1139" s="361" t="str">
        <f>B1139&amp;"_"&amp;C1139&amp;"_"&amp;".... "&amp;D1139</f>
        <v>1561_T3.2_.... Interest (More than 12 to 18)</v>
      </c>
      <c r="B1139" s="366" t="s">
        <v>2584</v>
      </c>
      <c r="C1139" s="372" t="s">
        <v>17</v>
      </c>
      <c r="D1139" s="346" t="s">
        <v>3878</v>
      </c>
      <c r="E1139" s="462">
        <f t="shared" si="78"/>
        <v>0</v>
      </c>
      <c r="F1139" s="311" t="s">
        <v>1533</v>
      </c>
      <c r="G1139" s="8">
        <f t="shared" si="79"/>
        <v>6</v>
      </c>
      <c r="H1139" s="628" t="str">
        <f>IF(ISNUMBER('STable 3.2'!G23),'STable 3.2'!G23,"")</f>
        <v/>
      </c>
    </row>
    <row r="1140" spans="1:8" x14ac:dyDescent="0.2">
      <c r="A1140" s="361" t="str">
        <f>B1140&amp;"_"&amp;C1140&amp;"_"&amp;".. "&amp;D1140</f>
        <v>1562_T3.2_.. Other debt liabilities 3/ 4/ (More than 12 to 18)</v>
      </c>
      <c r="B1140" s="366" t="s">
        <v>2585</v>
      </c>
      <c r="C1140" s="372" t="s">
        <v>17</v>
      </c>
      <c r="D1140" s="345" t="s">
        <v>4127</v>
      </c>
      <c r="E1140" s="462">
        <f t="shared" si="78"/>
        <v>0</v>
      </c>
      <c r="F1140" s="311" t="s">
        <v>1540</v>
      </c>
      <c r="G1140" s="8">
        <f t="shared" si="79"/>
        <v>6</v>
      </c>
      <c r="H1140" s="628">
        <f>IF(ISNUMBER('STable 3.2'!G24),'STable 3.2'!G24,"")</f>
        <v>0</v>
      </c>
    </row>
    <row r="1141" spans="1:8" x14ac:dyDescent="0.2">
      <c r="A1141" s="361" t="str">
        <f>B1141&amp;"_"&amp;C1141&amp;"_"&amp;".... "&amp;D1141</f>
        <v>1563_T3.2_.... Principal (More than 12 to 18)</v>
      </c>
      <c r="B1141" s="366" t="s">
        <v>2586</v>
      </c>
      <c r="C1141" s="372" t="s">
        <v>17</v>
      </c>
      <c r="D1141" s="346" t="s">
        <v>3877</v>
      </c>
      <c r="E1141" s="462">
        <f t="shared" si="78"/>
        <v>0</v>
      </c>
      <c r="F1141" s="311" t="s">
        <v>1547</v>
      </c>
      <c r="G1141" s="8">
        <f t="shared" si="79"/>
        <v>6</v>
      </c>
      <c r="H1141" s="628" t="str">
        <f>IF(ISNUMBER('STable 3.2'!G25),'STable 3.2'!G25,"")</f>
        <v/>
      </c>
    </row>
    <row r="1142" spans="1:8" x14ac:dyDescent="0.2">
      <c r="A1142" s="361" t="str">
        <f>B1142&amp;"_"&amp;C1142&amp;"_"&amp;".... "&amp;D1142</f>
        <v>1564_T3.2_.... Interest (More than 12 to 18)</v>
      </c>
      <c r="B1142" s="366" t="s">
        <v>2587</v>
      </c>
      <c r="C1142" s="372" t="s">
        <v>17</v>
      </c>
      <c r="D1142" s="346" t="s">
        <v>3878</v>
      </c>
      <c r="E1142" s="462">
        <f t="shared" si="78"/>
        <v>0</v>
      </c>
      <c r="F1142" s="311" t="s">
        <v>1554</v>
      </c>
      <c r="G1142" s="8">
        <f t="shared" si="79"/>
        <v>6</v>
      </c>
      <c r="H1142" s="628" t="str">
        <f>IF(ISNUMBER('STable 3.2'!G26),'STable 3.2'!G26,"")</f>
        <v/>
      </c>
    </row>
    <row r="1143" spans="1:8" x14ac:dyDescent="0.2">
      <c r="A1143" s="361" t="str">
        <f>B1143&amp;"_"&amp;C1143&amp;"_"&amp;D1143</f>
        <v>1565_T3.2_Central Bank (More than 12 to 18)</v>
      </c>
      <c r="B1143" s="366" t="s">
        <v>2588</v>
      </c>
      <c r="C1143" s="372" t="s">
        <v>17</v>
      </c>
      <c r="D1143" s="301" t="s">
        <v>4128</v>
      </c>
      <c r="E1143" s="462">
        <f t="shared" si="78"/>
        <v>0</v>
      </c>
      <c r="F1143" s="311" t="s">
        <v>1561</v>
      </c>
      <c r="G1143" s="8">
        <f t="shared" si="79"/>
        <v>6</v>
      </c>
      <c r="H1143" s="628">
        <f>IF(ISNUMBER('STable 3.2'!G27),'STable 3.2'!G27,"")</f>
        <v>0</v>
      </c>
    </row>
    <row r="1144" spans="1:8" x14ac:dyDescent="0.2">
      <c r="A1144" s="361" t="str">
        <f>B1144&amp;"_"&amp;C1144&amp;"_"&amp;".. "&amp;D1144</f>
        <v>1566_T3.2_.. Special drawing rights (allocations) * (More than 12 to 18)</v>
      </c>
      <c r="B1144" s="366" t="s">
        <v>2589</v>
      </c>
      <c r="C1144" s="372" t="s">
        <v>17</v>
      </c>
      <c r="D1144" s="345" t="s">
        <v>4301</v>
      </c>
      <c r="E1144" s="462">
        <f t="shared" si="78"/>
        <v>0</v>
      </c>
      <c r="F1144" s="311" t="s">
        <v>1568</v>
      </c>
      <c r="G1144" s="8">
        <f t="shared" si="79"/>
        <v>6</v>
      </c>
      <c r="H1144" s="628">
        <f>IF(ISNUMBER('STable 3.2'!G28),'STable 3.2'!G28,"")</f>
        <v>0</v>
      </c>
    </row>
    <row r="1145" spans="1:8" x14ac:dyDescent="0.2">
      <c r="A1145" s="361" t="str">
        <f>B1145&amp;"_"&amp;C1145&amp;"_"&amp;".... "&amp;D1145</f>
        <v>1567_T3.2_.... Principal (More than 12 to 18)</v>
      </c>
      <c r="B1145" s="366" t="s">
        <v>2590</v>
      </c>
      <c r="C1145" s="372" t="s">
        <v>17</v>
      </c>
      <c r="D1145" s="346" t="s">
        <v>3877</v>
      </c>
      <c r="E1145" s="462">
        <f t="shared" si="78"/>
        <v>0</v>
      </c>
      <c r="F1145" s="311" t="s">
        <v>1575</v>
      </c>
      <c r="G1145" s="8">
        <f t="shared" si="79"/>
        <v>6</v>
      </c>
      <c r="H1145" s="628" t="str">
        <f>IF(ISNUMBER('STable 3.2'!G29),'STable 3.2'!G29,"")</f>
        <v/>
      </c>
    </row>
    <row r="1146" spans="1:8" x14ac:dyDescent="0.2">
      <c r="A1146" s="361" t="str">
        <f>B1146&amp;"_"&amp;C1146&amp;"_"&amp;".... "&amp;D1146</f>
        <v>1568_T3.2_.... Interest (More than 12 to 18)</v>
      </c>
      <c r="B1146" s="366" t="s">
        <v>2591</v>
      </c>
      <c r="C1146" s="372" t="s">
        <v>17</v>
      </c>
      <c r="D1146" s="346" t="s">
        <v>3878</v>
      </c>
      <c r="E1146" s="462">
        <f t="shared" si="78"/>
        <v>0</v>
      </c>
      <c r="F1146" s="311" t="s">
        <v>1582</v>
      </c>
      <c r="G1146" s="8">
        <f t="shared" si="79"/>
        <v>6</v>
      </c>
      <c r="H1146" s="628" t="str">
        <f>IF(ISNUMBER('STable 3.2'!G30),'STable 3.2'!G30,"")</f>
        <v/>
      </c>
    </row>
    <row r="1147" spans="1:8" x14ac:dyDescent="0.2">
      <c r="A1147" s="361" t="str">
        <f>B1147&amp;"_"&amp;C1147&amp;"_"&amp;".. "&amp;D1147</f>
        <v>1569_T3.2_.. Currency and deposits (More than 12 to 18)</v>
      </c>
      <c r="B1147" s="366" t="s">
        <v>2592</v>
      </c>
      <c r="C1147" s="372" t="s">
        <v>17</v>
      </c>
      <c r="D1147" s="345" t="s">
        <v>4123</v>
      </c>
      <c r="E1147" s="462">
        <f t="shared" si="78"/>
        <v>0</v>
      </c>
      <c r="F1147" s="311" t="s">
        <v>1589</v>
      </c>
      <c r="G1147" s="8">
        <f t="shared" si="79"/>
        <v>6</v>
      </c>
      <c r="H1147" s="628">
        <f>IF(ISNUMBER('STable 3.2'!G31),'STable 3.2'!G31,"")</f>
        <v>0</v>
      </c>
    </row>
    <row r="1148" spans="1:8" x14ac:dyDescent="0.2">
      <c r="A1148" s="361" t="str">
        <f>B1148&amp;"_"&amp;C1148&amp;"_"&amp;".... "&amp;D1148</f>
        <v>1570_T3.2_.... Principal (More than 12 to 18)</v>
      </c>
      <c r="B1148" s="366" t="s">
        <v>2593</v>
      </c>
      <c r="C1148" s="372" t="s">
        <v>17</v>
      </c>
      <c r="D1148" s="346" t="s">
        <v>3877</v>
      </c>
      <c r="E1148" s="462">
        <f t="shared" si="78"/>
        <v>0</v>
      </c>
      <c r="F1148" s="311" t="s">
        <v>1596</v>
      </c>
      <c r="G1148" s="8">
        <f t="shared" si="79"/>
        <v>6</v>
      </c>
      <c r="H1148" s="628" t="str">
        <f>IF(ISNUMBER('STable 3.2'!G32),'STable 3.2'!G32,"")</f>
        <v/>
      </c>
    </row>
    <row r="1149" spans="1:8" x14ac:dyDescent="0.2">
      <c r="A1149" s="361" t="str">
        <f>B1149&amp;"_"&amp;C1149&amp;"_"&amp;".... "&amp;D1149</f>
        <v>1571_T3.2_.... Interest (More than 12 to 18)</v>
      </c>
      <c r="B1149" s="366" t="s">
        <v>2594</v>
      </c>
      <c r="C1149" s="372" t="s">
        <v>17</v>
      </c>
      <c r="D1149" s="346" t="s">
        <v>3878</v>
      </c>
      <c r="E1149" s="462">
        <f t="shared" si="78"/>
        <v>0</v>
      </c>
      <c r="F1149" s="311" t="s">
        <v>1603</v>
      </c>
      <c r="G1149" s="8">
        <f t="shared" si="79"/>
        <v>6</v>
      </c>
      <c r="H1149" s="628" t="str">
        <f>IF(ISNUMBER('STable 3.2'!G33),'STable 3.2'!G33,"")</f>
        <v/>
      </c>
    </row>
    <row r="1150" spans="1:8" x14ac:dyDescent="0.2">
      <c r="A1150" s="361" t="str">
        <f>B1150&amp;"_"&amp;C1150&amp;"_"&amp;".. "&amp;D1150</f>
        <v>1572_T3.2_.. Debt securities (More than 12 to 18)</v>
      </c>
      <c r="B1150" s="366" t="s">
        <v>2595</v>
      </c>
      <c r="C1150" s="372" t="s">
        <v>17</v>
      </c>
      <c r="D1150" s="345" t="s">
        <v>4124</v>
      </c>
      <c r="E1150" s="462">
        <f t="shared" si="78"/>
        <v>0</v>
      </c>
      <c r="F1150" s="311" t="s">
        <v>1610</v>
      </c>
      <c r="G1150" s="8">
        <f t="shared" si="79"/>
        <v>6</v>
      </c>
      <c r="H1150" s="628">
        <f>IF(ISNUMBER('STable 3.2'!G34),'STable 3.2'!G34,"")</f>
        <v>0</v>
      </c>
    </row>
    <row r="1151" spans="1:8" x14ac:dyDescent="0.2">
      <c r="A1151" s="361" t="str">
        <f>B1151&amp;"_"&amp;C1151&amp;"_"&amp;".... "&amp;D1151</f>
        <v>1573_T3.2_.... Principal (More than 12 to 18)</v>
      </c>
      <c r="B1151" s="366" t="s">
        <v>2596</v>
      </c>
      <c r="C1151" s="372" t="s">
        <v>17</v>
      </c>
      <c r="D1151" s="346" t="s">
        <v>3877</v>
      </c>
      <c r="E1151" s="462">
        <f t="shared" si="78"/>
        <v>0</v>
      </c>
      <c r="F1151" s="311" t="s">
        <v>1617</v>
      </c>
      <c r="G1151" s="8">
        <f t="shared" si="79"/>
        <v>6</v>
      </c>
      <c r="H1151" s="628" t="str">
        <f>IF(ISNUMBER('STable 3.2'!G35),'STable 3.2'!G35,"")</f>
        <v/>
      </c>
    </row>
    <row r="1152" spans="1:8" x14ac:dyDescent="0.2">
      <c r="A1152" s="361" t="str">
        <f>B1152&amp;"_"&amp;C1152&amp;"_"&amp;".... "&amp;D1152</f>
        <v>1574_T3.2_.... Interest (More than 12 to 18)</v>
      </c>
      <c r="B1152" s="366" t="s">
        <v>2597</v>
      </c>
      <c r="C1152" s="372" t="s">
        <v>17</v>
      </c>
      <c r="D1152" s="346" t="s">
        <v>3878</v>
      </c>
      <c r="E1152" s="462">
        <f t="shared" si="78"/>
        <v>0</v>
      </c>
      <c r="F1152" s="311" t="s">
        <v>1624</v>
      </c>
      <c r="G1152" s="8">
        <f t="shared" si="79"/>
        <v>6</v>
      </c>
      <c r="H1152" s="628" t="str">
        <f>IF(ISNUMBER('STable 3.2'!G36),'STable 3.2'!G36,"")</f>
        <v/>
      </c>
    </row>
    <row r="1153" spans="1:8" x14ac:dyDescent="0.2">
      <c r="A1153" s="361" t="str">
        <f>B1153&amp;"_"&amp;C1153&amp;"_"&amp;".. "&amp;D1153</f>
        <v>1575_T3.2_.. Loans (More than 12 to 18)</v>
      </c>
      <c r="B1153" s="366" t="s">
        <v>2598</v>
      </c>
      <c r="C1153" s="372" t="s">
        <v>17</v>
      </c>
      <c r="D1153" s="345" t="s">
        <v>4125</v>
      </c>
      <c r="E1153" s="462">
        <f t="shared" si="78"/>
        <v>0</v>
      </c>
      <c r="F1153" s="311" t="s">
        <v>1631</v>
      </c>
      <c r="G1153" s="8">
        <f t="shared" si="79"/>
        <v>6</v>
      </c>
      <c r="H1153" s="628">
        <f>IF(ISNUMBER('STable 3.2'!G37),'STable 3.2'!G37,"")</f>
        <v>0</v>
      </c>
    </row>
    <row r="1154" spans="1:8" x14ac:dyDescent="0.2">
      <c r="A1154" s="361" t="str">
        <f>B1154&amp;"_"&amp;C1154&amp;"_"&amp;".... "&amp;D1154</f>
        <v>1576_T3.2_.... Principal (More than 12 to 18)</v>
      </c>
      <c r="B1154" s="366" t="s">
        <v>2599</v>
      </c>
      <c r="C1154" s="372" t="s">
        <v>17</v>
      </c>
      <c r="D1154" s="346" t="s">
        <v>3877</v>
      </c>
      <c r="E1154" s="462">
        <f t="shared" si="78"/>
        <v>0</v>
      </c>
      <c r="F1154" s="311" t="s">
        <v>1638</v>
      </c>
      <c r="G1154" s="8">
        <f t="shared" si="79"/>
        <v>6</v>
      </c>
      <c r="H1154" s="628" t="str">
        <f>IF(ISNUMBER('STable 3.2'!G38),'STable 3.2'!G38,"")</f>
        <v/>
      </c>
    </row>
    <row r="1155" spans="1:8" x14ac:dyDescent="0.2">
      <c r="A1155" s="361" t="str">
        <f>B1155&amp;"_"&amp;C1155&amp;"_"&amp;".... "&amp;D1155</f>
        <v>1577_T3.2_.... Interest (More than 12 to 18)</v>
      </c>
      <c r="B1155" s="366" t="s">
        <v>2600</v>
      </c>
      <c r="C1155" s="372" t="s">
        <v>17</v>
      </c>
      <c r="D1155" s="346" t="s">
        <v>3878</v>
      </c>
      <c r="E1155" s="462">
        <f t="shared" si="78"/>
        <v>0</v>
      </c>
      <c r="F1155" s="311" t="s">
        <v>1645</v>
      </c>
      <c r="G1155" s="8">
        <f t="shared" si="79"/>
        <v>6</v>
      </c>
      <c r="H1155" s="628" t="str">
        <f>IF(ISNUMBER('STable 3.2'!G39),'STable 3.2'!G39,"")</f>
        <v/>
      </c>
    </row>
    <row r="1156" spans="1:8" x14ac:dyDescent="0.2">
      <c r="A1156" s="361" t="str">
        <f>B1156&amp;"_"&amp;C1156&amp;"_"&amp;".. "&amp;D1156</f>
        <v>1578_T3.2_.. Trade credit and advances (More than 12 to 18)</v>
      </c>
      <c r="B1156" s="366" t="s">
        <v>2601</v>
      </c>
      <c r="C1156" s="372" t="s">
        <v>17</v>
      </c>
      <c r="D1156" s="345" t="s">
        <v>4126</v>
      </c>
      <c r="E1156" s="462">
        <f t="shared" si="78"/>
        <v>0</v>
      </c>
      <c r="F1156" s="311" t="s">
        <v>1652</v>
      </c>
      <c r="G1156" s="8">
        <f t="shared" si="79"/>
        <v>6</v>
      </c>
      <c r="H1156" s="628">
        <f>IF(ISNUMBER('STable 3.2'!G40),'STable 3.2'!G40,"")</f>
        <v>0</v>
      </c>
    </row>
    <row r="1157" spans="1:8" x14ac:dyDescent="0.2">
      <c r="A1157" s="361" t="str">
        <f>B1157&amp;"_"&amp;C1157&amp;"_"&amp;".... "&amp;D1157</f>
        <v>1579_T3.2_.... Principal (More than 12 to 18)</v>
      </c>
      <c r="B1157" s="366" t="s">
        <v>2602</v>
      </c>
      <c r="C1157" s="372" t="s">
        <v>17</v>
      </c>
      <c r="D1157" s="346" t="s">
        <v>3877</v>
      </c>
      <c r="E1157" s="462">
        <f t="shared" ref="E1157:E1220" si="81">E1156</f>
        <v>0</v>
      </c>
      <c r="F1157" s="311" t="s">
        <v>1659</v>
      </c>
      <c r="G1157" s="8">
        <f t="shared" ref="G1157:G1220" si="82">G1156</f>
        <v>6</v>
      </c>
      <c r="H1157" s="628" t="str">
        <f>IF(ISNUMBER('STable 3.2'!G41),'STable 3.2'!G41,"")</f>
        <v/>
      </c>
    </row>
    <row r="1158" spans="1:8" x14ac:dyDescent="0.2">
      <c r="A1158" s="361" t="str">
        <f>B1158&amp;"_"&amp;C1158&amp;"_"&amp;".... "&amp;D1158</f>
        <v>1580_T3.2_.... Interest (More than 12 to 18)</v>
      </c>
      <c r="B1158" s="366" t="s">
        <v>2603</v>
      </c>
      <c r="C1158" s="372" t="s">
        <v>17</v>
      </c>
      <c r="D1158" s="346" t="s">
        <v>3878</v>
      </c>
      <c r="E1158" s="462">
        <f t="shared" si="81"/>
        <v>0</v>
      </c>
      <c r="F1158" s="311" t="s">
        <v>1666</v>
      </c>
      <c r="G1158" s="8">
        <f t="shared" si="82"/>
        <v>6</v>
      </c>
      <c r="H1158" s="628" t="str">
        <f>IF(ISNUMBER('STable 3.2'!G42),'STable 3.2'!G42,"")</f>
        <v/>
      </c>
    </row>
    <row r="1159" spans="1:8" x14ac:dyDescent="0.2">
      <c r="A1159" s="361" t="str">
        <f>B1159&amp;"_"&amp;C1159&amp;"_"&amp;".. "&amp;D1159</f>
        <v>1581_T3.2_.. Other debt liabilities 3/ 4/ (More than 12 to 18)</v>
      </c>
      <c r="B1159" s="366" t="s">
        <v>2604</v>
      </c>
      <c r="C1159" s="372" t="s">
        <v>17</v>
      </c>
      <c r="D1159" s="345" t="s">
        <v>4127</v>
      </c>
      <c r="E1159" s="462">
        <f t="shared" si="81"/>
        <v>0</v>
      </c>
      <c r="F1159" s="311" t="s">
        <v>1673</v>
      </c>
      <c r="G1159" s="8">
        <f t="shared" si="82"/>
        <v>6</v>
      </c>
      <c r="H1159" s="628">
        <f>IF(ISNUMBER('STable 3.2'!G43),'STable 3.2'!G43,"")</f>
        <v>0</v>
      </c>
    </row>
    <row r="1160" spans="1:8" x14ac:dyDescent="0.2">
      <c r="A1160" s="361" t="str">
        <f>B1160&amp;"_"&amp;C1160&amp;"_"&amp;".... "&amp;D1160</f>
        <v>1582_T3.2_.... Principal (More than 12 to 18)</v>
      </c>
      <c r="B1160" s="366" t="s">
        <v>2605</v>
      </c>
      <c r="C1160" s="372" t="s">
        <v>17</v>
      </c>
      <c r="D1160" s="346" t="s">
        <v>3877</v>
      </c>
      <c r="E1160" s="462">
        <f t="shared" si="81"/>
        <v>0</v>
      </c>
      <c r="F1160" s="311" t="s">
        <v>1680</v>
      </c>
      <c r="G1160" s="8">
        <f t="shared" si="82"/>
        <v>6</v>
      </c>
      <c r="H1160" s="628" t="str">
        <f>IF(ISNUMBER('STable 3.2'!G44),'STable 3.2'!G44,"")</f>
        <v/>
      </c>
    </row>
    <row r="1161" spans="1:8" x14ac:dyDescent="0.2">
      <c r="A1161" s="361" t="str">
        <f>B1161&amp;"_"&amp;C1161&amp;"_"&amp;".... "&amp;D1161</f>
        <v>1583_T3.2_.... Interest (More than 12 to 18)</v>
      </c>
      <c r="B1161" s="366" t="s">
        <v>2606</v>
      </c>
      <c r="C1161" s="372" t="s">
        <v>17</v>
      </c>
      <c r="D1161" s="346" t="s">
        <v>3878</v>
      </c>
      <c r="E1161" s="462">
        <f t="shared" si="81"/>
        <v>0</v>
      </c>
      <c r="F1161" s="311" t="s">
        <v>1687</v>
      </c>
      <c r="G1161" s="8">
        <f t="shared" si="82"/>
        <v>6</v>
      </c>
      <c r="H1161" s="628" t="str">
        <f>IF(ISNUMBER('STable 3.2'!G45),'STable 3.2'!G45,"")</f>
        <v/>
      </c>
    </row>
    <row r="1162" spans="1:8" x14ac:dyDescent="0.2">
      <c r="A1162" s="361" t="str">
        <f>B1162&amp;"_"&amp;C1162&amp;"_"&amp;D1162</f>
        <v>1584_T3.2_Deposit-Taking Corporations, except the Central Bank (More than 12 to 18)</v>
      </c>
      <c r="B1162" s="366" t="s">
        <v>2607</v>
      </c>
      <c r="C1162" s="372" t="s">
        <v>17</v>
      </c>
      <c r="D1162" s="347" t="s">
        <v>3881</v>
      </c>
      <c r="E1162" s="462">
        <f t="shared" si="81"/>
        <v>0</v>
      </c>
      <c r="F1162" s="311" t="s">
        <v>1694</v>
      </c>
      <c r="G1162" s="8">
        <f t="shared" si="82"/>
        <v>6</v>
      </c>
      <c r="H1162" s="628">
        <f>IF(ISNUMBER('STable 3.2'!G46),'STable 3.2'!G46,"")</f>
        <v>0</v>
      </c>
    </row>
    <row r="1163" spans="1:8" x14ac:dyDescent="0.2">
      <c r="A1163" s="361" t="str">
        <f>B1163&amp;"_"&amp;C1163&amp;"_"&amp;".. "&amp;D1163</f>
        <v>1585_T3.2_.. Currency and deposits (More than 12 to 18)</v>
      </c>
      <c r="B1163" s="366" t="s">
        <v>2608</v>
      </c>
      <c r="C1163" s="372" t="s">
        <v>17</v>
      </c>
      <c r="D1163" s="345" t="s">
        <v>4123</v>
      </c>
      <c r="E1163" s="462">
        <f t="shared" si="81"/>
        <v>0</v>
      </c>
      <c r="F1163" s="311" t="s">
        <v>1701</v>
      </c>
      <c r="G1163" s="8">
        <f t="shared" si="82"/>
        <v>6</v>
      </c>
      <c r="H1163" s="628">
        <f>IF(ISNUMBER('STable 3.2'!G47),'STable 3.2'!G47,"")</f>
        <v>0</v>
      </c>
    </row>
    <row r="1164" spans="1:8" x14ac:dyDescent="0.2">
      <c r="A1164" s="361" t="str">
        <f>B1164&amp;"_"&amp;C1164&amp;"_"&amp;".... "&amp;D1164</f>
        <v>1586_T3.2_.... Principal (More than 12 to 18)</v>
      </c>
      <c r="B1164" s="366" t="s">
        <v>2609</v>
      </c>
      <c r="C1164" s="372" t="s">
        <v>17</v>
      </c>
      <c r="D1164" s="346" t="s">
        <v>3877</v>
      </c>
      <c r="E1164" s="462">
        <f t="shared" si="81"/>
        <v>0</v>
      </c>
      <c r="F1164" s="311" t="s">
        <v>1708</v>
      </c>
      <c r="G1164" s="8">
        <f t="shared" si="82"/>
        <v>6</v>
      </c>
      <c r="H1164" s="628" t="str">
        <f>IF(ISNUMBER('STable 3.2'!G48),'STable 3.2'!G48,"")</f>
        <v/>
      </c>
    </row>
    <row r="1165" spans="1:8" x14ac:dyDescent="0.2">
      <c r="A1165" s="361" t="str">
        <f>B1165&amp;"_"&amp;C1165&amp;"_"&amp;".... "&amp;D1165</f>
        <v>1587_T3.2_.... Interest (More than 12 to 18)</v>
      </c>
      <c r="B1165" s="366" t="s">
        <v>2610</v>
      </c>
      <c r="C1165" s="372" t="s">
        <v>17</v>
      </c>
      <c r="D1165" s="346" t="s">
        <v>3878</v>
      </c>
      <c r="E1165" s="462">
        <f t="shared" si="81"/>
        <v>0</v>
      </c>
      <c r="F1165" s="311" t="s">
        <v>1715</v>
      </c>
      <c r="G1165" s="8">
        <f t="shared" si="82"/>
        <v>6</v>
      </c>
      <c r="H1165" s="628" t="str">
        <f>IF(ISNUMBER('STable 3.2'!G49),'STable 3.2'!G49,"")</f>
        <v/>
      </c>
    </row>
    <row r="1166" spans="1:8" x14ac:dyDescent="0.2">
      <c r="A1166" s="361" t="str">
        <f>B1166&amp;"_"&amp;C1166&amp;"_"&amp;".. "&amp;D1166</f>
        <v>1588_T3.2_.. Debt securities (More than 12 to 18)</v>
      </c>
      <c r="B1166" s="366" t="s">
        <v>2611</v>
      </c>
      <c r="C1166" s="372" t="s">
        <v>17</v>
      </c>
      <c r="D1166" s="345" t="s">
        <v>4124</v>
      </c>
      <c r="E1166" s="462">
        <f t="shared" si="81"/>
        <v>0</v>
      </c>
      <c r="F1166" s="311" t="s">
        <v>1722</v>
      </c>
      <c r="G1166" s="8">
        <f t="shared" si="82"/>
        <v>6</v>
      </c>
      <c r="H1166" s="628">
        <f>IF(ISNUMBER('STable 3.2'!G50),'STable 3.2'!G50,"")</f>
        <v>0</v>
      </c>
    </row>
    <row r="1167" spans="1:8" x14ac:dyDescent="0.2">
      <c r="A1167" s="361" t="str">
        <f>B1167&amp;"_"&amp;C1167&amp;"_"&amp;".... "&amp;D1167</f>
        <v>1589_T3.2_.... Principal (More than 12 to 18)</v>
      </c>
      <c r="B1167" s="366" t="s">
        <v>2612</v>
      </c>
      <c r="C1167" s="372" t="s">
        <v>17</v>
      </c>
      <c r="D1167" s="346" t="s">
        <v>3877</v>
      </c>
      <c r="E1167" s="462">
        <f t="shared" si="81"/>
        <v>0</v>
      </c>
      <c r="F1167" s="311" t="s">
        <v>1729</v>
      </c>
      <c r="G1167" s="8">
        <f t="shared" si="82"/>
        <v>6</v>
      </c>
      <c r="H1167" s="628" t="str">
        <f>IF(ISNUMBER('STable 3.2'!G51),'STable 3.2'!G51,"")</f>
        <v/>
      </c>
    </row>
    <row r="1168" spans="1:8" x14ac:dyDescent="0.2">
      <c r="A1168" s="361" t="str">
        <f>B1168&amp;"_"&amp;C1168&amp;"_"&amp;".... "&amp;D1168</f>
        <v>1590_T3.2_.... Interest (More than 12 to 18)</v>
      </c>
      <c r="B1168" s="366" t="s">
        <v>2613</v>
      </c>
      <c r="C1168" s="372" t="s">
        <v>17</v>
      </c>
      <c r="D1168" s="346" t="s">
        <v>3878</v>
      </c>
      <c r="E1168" s="462">
        <f t="shared" si="81"/>
        <v>0</v>
      </c>
      <c r="F1168" s="311" t="s">
        <v>1736</v>
      </c>
      <c r="G1168" s="8">
        <f t="shared" si="82"/>
        <v>6</v>
      </c>
      <c r="H1168" s="628" t="str">
        <f>IF(ISNUMBER('STable 3.2'!G52),'STable 3.2'!G52,"")</f>
        <v/>
      </c>
    </row>
    <row r="1169" spans="1:8" x14ac:dyDescent="0.2">
      <c r="A1169" s="361" t="str">
        <f>B1169&amp;"_"&amp;C1169&amp;"_"&amp;".. "&amp;D1169</f>
        <v>1591_T3.2_.. Loans (More than 12 to 18)</v>
      </c>
      <c r="B1169" s="366" t="s">
        <v>2614</v>
      </c>
      <c r="C1169" s="372" t="s">
        <v>17</v>
      </c>
      <c r="D1169" s="345" t="s">
        <v>4125</v>
      </c>
      <c r="E1169" s="462">
        <f t="shared" si="81"/>
        <v>0</v>
      </c>
      <c r="F1169" s="311" t="s">
        <v>1743</v>
      </c>
      <c r="G1169" s="8">
        <f t="shared" si="82"/>
        <v>6</v>
      </c>
      <c r="H1169" s="628">
        <f>IF(ISNUMBER('STable 3.2'!G53),'STable 3.2'!G53,"")</f>
        <v>0</v>
      </c>
    </row>
    <row r="1170" spans="1:8" x14ac:dyDescent="0.2">
      <c r="A1170" s="361" t="str">
        <f>B1170&amp;"_"&amp;C1170&amp;"_"&amp;".... "&amp;D1170</f>
        <v>1592_T3.2_.... Principal (More than 12 to 18)</v>
      </c>
      <c r="B1170" s="366" t="s">
        <v>2615</v>
      </c>
      <c r="C1170" s="372" t="s">
        <v>17</v>
      </c>
      <c r="D1170" s="346" t="s">
        <v>3877</v>
      </c>
      <c r="E1170" s="462">
        <f t="shared" si="81"/>
        <v>0</v>
      </c>
      <c r="F1170" s="311" t="s">
        <v>1750</v>
      </c>
      <c r="G1170" s="8">
        <f t="shared" si="82"/>
        <v>6</v>
      </c>
      <c r="H1170" s="628" t="str">
        <f>IF(ISNUMBER('STable 3.2'!G54),'STable 3.2'!G54,"")</f>
        <v/>
      </c>
    </row>
    <row r="1171" spans="1:8" x14ac:dyDescent="0.2">
      <c r="A1171" s="361" t="str">
        <f>B1171&amp;"_"&amp;C1171&amp;"_"&amp;".... "&amp;D1171</f>
        <v>1593_T3.2_.... Interest (More than 12 to 18)</v>
      </c>
      <c r="B1171" s="366" t="s">
        <v>2616</v>
      </c>
      <c r="C1171" s="372" t="s">
        <v>17</v>
      </c>
      <c r="D1171" s="346" t="s">
        <v>3878</v>
      </c>
      <c r="E1171" s="462">
        <f t="shared" si="81"/>
        <v>0</v>
      </c>
      <c r="F1171" s="311" t="s">
        <v>1757</v>
      </c>
      <c r="G1171" s="8">
        <f t="shared" si="82"/>
        <v>6</v>
      </c>
      <c r="H1171" s="628" t="str">
        <f>IF(ISNUMBER('STable 3.2'!G55),'STable 3.2'!G55,"")</f>
        <v/>
      </c>
    </row>
    <row r="1172" spans="1:8" x14ac:dyDescent="0.2">
      <c r="A1172" s="361" t="str">
        <f>B1172&amp;"_"&amp;C1172&amp;"_"&amp;".. "&amp;D1172</f>
        <v>1594_T3.2_.. Trade credit and advances (More than 12 to 18)</v>
      </c>
      <c r="B1172" s="366" t="s">
        <v>2617</v>
      </c>
      <c r="C1172" s="372" t="s">
        <v>17</v>
      </c>
      <c r="D1172" s="345" t="s">
        <v>4126</v>
      </c>
      <c r="E1172" s="462">
        <f t="shared" si="81"/>
        <v>0</v>
      </c>
      <c r="F1172" s="311" t="s">
        <v>1764</v>
      </c>
      <c r="G1172" s="8">
        <f t="shared" si="82"/>
        <v>6</v>
      </c>
      <c r="H1172" s="628">
        <f>IF(ISNUMBER('STable 3.2'!G56),'STable 3.2'!G56,"")</f>
        <v>0</v>
      </c>
    </row>
    <row r="1173" spans="1:8" x14ac:dyDescent="0.2">
      <c r="A1173" s="361" t="str">
        <f>B1173&amp;"_"&amp;C1173&amp;"_"&amp;".... "&amp;D1173</f>
        <v>1595_T3.2_.... Principal (More than 12 to 18)</v>
      </c>
      <c r="B1173" s="366" t="s">
        <v>2618</v>
      </c>
      <c r="C1173" s="372" t="s">
        <v>17</v>
      </c>
      <c r="D1173" s="346" t="s">
        <v>3877</v>
      </c>
      <c r="E1173" s="462">
        <f t="shared" si="81"/>
        <v>0</v>
      </c>
      <c r="F1173" s="311" t="s">
        <v>1771</v>
      </c>
      <c r="G1173" s="8">
        <f t="shared" si="82"/>
        <v>6</v>
      </c>
      <c r="H1173" s="628" t="str">
        <f>IF(ISNUMBER('STable 3.2'!G57),'STable 3.2'!G57,"")</f>
        <v/>
      </c>
    </row>
    <row r="1174" spans="1:8" x14ac:dyDescent="0.2">
      <c r="A1174" s="361" t="str">
        <f>B1174&amp;"_"&amp;C1174&amp;"_"&amp;".... "&amp;D1174</f>
        <v>1596_T3.2_.... Interest (More than 12 to 18)</v>
      </c>
      <c r="B1174" s="366" t="s">
        <v>2619</v>
      </c>
      <c r="C1174" s="372" t="s">
        <v>17</v>
      </c>
      <c r="D1174" s="346" t="s">
        <v>3878</v>
      </c>
      <c r="E1174" s="462">
        <f t="shared" si="81"/>
        <v>0</v>
      </c>
      <c r="F1174" s="311" t="s">
        <v>1778</v>
      </c>
      <c r="G1174" s="8">
        <f t="shared" si="82"/>
        <v>6</v>
      </c>
      <c r="H1174" s="628" t="str">
        <f>IF(ISNUMBER('STable 3.2'!G58),'STable 3.2'!G58,"")</f>
        <v/>
      </c>
    </row>
    <row r="1175" spans="1:8" x14ac:dyDescent="0.2">
      <c r="A1175" s="361" t="str">
        <f>B1175&amp;"_"&amp;C1175&amp;"_"&amp;".. "&amp;D1175</f>
        <v>1597_T3.2_.. Other debt liabilities 3/ 4/ (More than 12 to 18)</v>
      </c>
      <c r="B1175" s="366" t="s">
        <v>2620</v>
      </c>
      <c r="C1175" s="372" t="s">
        <v>17</v>
      </c>
      <c r="D1175" s="345" t="s">
        <v>4127</v>
      </c>
      <c r="E1175" s="462">
        <f t="shared" si="81"/>
        <v>0</v>
      </c>
      <c r="F1175" s="311" t="s">
        <v>1785</v>
      </c>
      <c r="G1175" s="8">
        <f t="shared" si="82"/>
        <v>6</v>
      </c>
      <c r="H1175" s="628">
        <f>IF(ISNUMBER('STable 3.2'!G59),'STable 3.2'!G59,"")</f>
        <v>0</v>
      </c>
    </row>
    <row r="1176" spans="1:8" x14ac:dyDescent="0.2">
      <c r="A1176" s="361" t="str">
        <f>B1176&amp;"_"&amp;C1176&amp;"_"&amp;".... "&amp;D1176</f>
        <v>1598_T3.2_.... Principal (More than 12 to 18)</v>
      </c>
      <c r="B1176" s="366" t="s">
        <v>2621</v>
      </c>
      <c r="C1176" s="372" t="s">
        <v>17</v>
      </c>
      <c r="D1176" s="346" t="s">
        <v>3877</v>
      </c>
      <c r="E1176" s="462">
        <f t="shared" si="81"/>
        <v>0</v>
      </c>
      <c r="F1176" s="311" t="s">
        <v>1792</v>
      </c>
      <c r="G1176" s="8">
        <f t="shared" si="82"/>
        <v>6</v>
      </c>
      <c r="H1176" s="628" t="str">
        <f>IF(ISNUMBER('STable 3.2'!G60),'STable 3.2'!G60,"")</f>
        <v/>
      </c>
    </row>
    <row r="1177" spans="1:8" x14ac:dyDescent="0.2">
      <c r="A1177" s="361" t="str">
        <f>B1177&amp;"_"&amp;C1177&amp;"_"&amp;".... "&amp;D1177</f>
        <v>1599_T3.2_.... Interest (More than 12 to 18)</v>
      </c>
      <c r="B1177" s="366" t="s">
        <v>2622</v>
      </c>
      <c r="C1177" s="372" t="s">
        <v>17</v>
      </c>
      <c r="D1177" s="346" t="s">
        <v>3878</v>
      </c>
      <c r="E1177" s="462">
        <f t="shared" si="81"/>
        <v>0</v>
      </c>
      <c r="F1177" s="311" t="s">
        <v>1799</v>
      </c>
      <c r="G1177" s="8">
        <f t="shared" si="82"/>
        <v>6</v>
      </c>
      <c r="H1177" s="628" t="str">
        <f>IF(ISNUMBER('STable 3.2'!G61),'STable 3.2'!G61,"")</f>
        <v/>
      </c>
    </row>
    <row r="1178" spans="1:8" x14ac:dyDescent="0.2">
      <c r="A1178" s="361" t="str">
        <f>B1178&amp;"_"&amp;C1178&amp;"_"&amp;D1178</f>
        <v>1600_T3.2_Other Sectors (More than 12 to 18)</v>
      </c>
      <c r="B1178" s="366" t="s">
        <v>2623</v>
      </c>
      <c r="C1178" s="372" t="s">
        <v>17</v>
      </c>
      <c r="D1178" s="348" t="s">
        <v>3882</v>
      </c>
      <c r="E1178" s="462">
        <f t="shared" si="81"/>
        <v>0</v>
      </c>
      <c r="F1178" s="311" t="s">
        <v>1806</v>
      </c>
      <c r="G1178" s="8">
        <f t="shared" si="82"/>
        <v>6</v>
      </c>
      <c r="H1178" s="628">
        <f>IF(ISNUMBER('STable 3.2'!G62),'STable 3.2'!G62,"")</f>
        <v>0</v>
      </c>
    </row>
    <row r="1179" spans="1:8" x14ac:dyDescent="0.2">
      <c r="A1179" s="361" t="str">
        <f>B1179&amp;"_"&amp;C1179&amp;"_"&amp;".. "&amp;D1179</f>
        <v>1601_T3.2_.. Currency and deposits (More than 12 to 18)</v>
      </c>
      <c r="B1179" s="366" t="s">
        <v>2624</v>
      </c>
      <c r="C1179" s="372" t="s">
        <v>17</v>
      </c>
      <c r="D1179" s="345" t="s">
        <v>4123</v>
      </c>
      <c r="E1179" s="462">
        <f t="shared" si="81"/>
        <v>0</v>
      </c>
      <c r="F1179" s="311" t="s">
        <v>1813</v>
      </c>
      <c r="G1179" s="8">
        <f t="shared" si="82"/>
        <v>6</v>
      </c>
      <c r="H1179" s="628">
        <f>IF(ISNUMBER('STable 3.2'!G63),'STable 3.2'!G63,"")</f>
        <v>0</v>
      </c>
    </row>
    <row r="1180" spans="1:8" x14ac:dyDescent="0.2">
      <c r="A1180" s="361" t="str">
        <f>B1180&amp;"_"&amp;C1180&amp;"_"&amp;".... "&amp;D1180</f>
        <v>1602_T3.2_.... Principal (More than 12 to 18)</v>
      </c>
      <c r="B1180" s="366" t="s">
        <v>2625</v>
      </c>
      <c r="C1180" s="372" t="s">
        <v>17</v>
      </c>
      <c r="D1180" s="346" t="s">
        <v>3877</v>
      </c>
      <c r="E1180" s="462">
        <f t="shared" si="81"/>
        <v>0</v>
      </c>
      <c r="F1180" s="311" t="s">
        <v>1820</v>
      </c>
      <c r="G1180" s="8">
        <f t="shared" si="82"/>
        <v>6</v>
      </c>
      <c r="H1180" s="628" t="str">
        <f>IF(ISNUMBER('STable 3.2'!G64),'STable 3.2'!G64,"")</f>
        <v/>
      </c>
    </row>
    <row r="1181" spans="1:8" x14ac:dyDescent="0.2">
      <c r="A1181" s="361" t="str">
        <f>B1181&amp;"_"&amp;C1181&amp;"_"&amp;".... "&amp;D1181</f>
        <v>1603_T3.2_.... Interest (More than 12 to 18)</v>
      </c>
      <c r="B1181" s="366" t="s">
        <v>2626</v>
      </c>
      <c r="C1181" s="372" t="s">
        <v>17</v>
      </c>
      <c r="D1181" s="346" t="s">
        <v>3878</v>
      </c>
      <c r="E1181" s="462">
        <f t="shared" si="81"/>
        <v>0</v>
      </c>
      <c r="F1181" s="311" t="s">
        <v>1827</v>
      </c>
      <c r="G1181" s="8">
        <f t="shared" si="82"/>
        <v>6</v>
      </c>
      <c r="H1181" s="628" t="str">
        <f>IF(ISNUMBER('STable 3.2'!G65),'STable 3.2'!G65,"")</f>
        <v/>
      </c>
    </row>
    <row r="1182" spans="1:8" x14ac:dyDescent="0.2">
      <c r="A1182" s="361" t="str">
        <f>B1182&amp;"_"&amp;C1182&amp;"_"&amp;".. "&amp;D1182</f>
        <v>1604_T3.2_.. Debt securities (More than 12 to 18)</v>
      </c>
      <c r="B1182" s="366" t="s">
        <v>2627</v>
      </c>
      <c r="C1182" s="372" t="s">
        <v>17</v>
      </c>
      <c r="D1182" s="345" t="s">
        <v>4124</v>
      </c>
      <c r="E1182" s="462">
        <f t="shared" si="81"/>
        <v>0</v>
      </c>
      <c r="F1182" s="311" t="s">
        <v>1834</v>
      </c>
      <c r="G1182" s="8">
        <f t="shared" si="82"/>
        <v>6</v>
      </c>
      <c r="H1182" s="628">
        <f>IF(ISNUMBER('STable 3.2'!G66),'STable 3.2'!G66,"")</f>
        <v>0</v>
      </c>
    </row>
    <row r="1183" spans="1:8" x14ac:dyDescent="0.2">
      <c r="A1183" s="361" t="str">
        <f>B1183&amp;"_"&amp;C1183&amp;"_"&amp;".... "&amp;D1183</f>
        <v>1605_T3.2_.... Principal (More than 12 to 18)</v>
      </c>
      <c r="B1183" s="366" t="s">
        <v>2628</v>
      </c>
      <c r="C1183" s="372" t="s">
        <v>17</v>
      </c>
      <c r="D1183" s="346" t="s">
        <v>3877</v>
      </c>
      <c r="E1183" s="462">
        <f t="shared" si="81"/>
        <v>0</v>
      </c>
      <c r="F1183" s="311" t="s">
        <v>1841</v>
      </c>
      <c r="G1183" s="8">
        <f t="shared" si="82"/>
        <v>6</v>
      </c>
      <c r="H1183" s="628" t="str">
        <f>IF(ISNUMBER('STable 3.2'!G67),'STable 3.2'!G67,"")</f>
        <v/>
      </c>
    </row>
    <row r="1184" spans="1:8" x14ac:dyDescent="0.2">
      <c r="A1184" s="361" t="str">
        <f>B1184&amp;"_"&amp;C1184&amp;"_"&amp;".... "&amp;D1184</f>
        <v>1606_T3.2_.... Interest (More than 12 to 18)</v>
      </c>
      <c r="B1184" s="366" t="s">
        <v>2629</v>
      </c>
      <c r="C1184" s="372" t="s">
        <v>17</v>
      </c>
      <c r="D1184" s="346" t="s">
        <v>3878</v>
      </c>
      <c r="E1184" s="462">
        <f t="shared" si="81"/>
        <v>0</v>
      </c>
      <c r="F1184" s="311" t="s">
        <v>1848</v>
      </c>
      <c r="G1184" s="8">
        <f t="shared" si="82"/>
        <v>6</v>
      </c>
      <c r="H1184" s="628" t="str">
        <f>IF(ISNUMBER('STable 3.2'!G68),'STable 3.2'!G68,"")</f>
        <v/>
      </c>
    </row>
    <row r="1185" spans="1:8" x14ac:dyDescent="0.2">
      <c r="A1185" s="361" t="str">
        <f>B1185&amp;"_"&amp;C1185&amp;"_"&amp;".. "&amp;D1185</f>
        <v>1607_T3.2_.. Loans (More than 12 to 18)</v>
      </c>
      <c r="B1185" s="366" t="s">
        <v>2630</v>
      </c>
      <c r="C1185" s="372" t="s">
        <v>17</v>
      </c>
      <c r="D1185" s="345" t="s">
        <v>4125</v>
      </c>
      <c r="E1185" s="462">
        <f t="shared" si="81"/>
        <v>0</v>
      </c>
      <c r="F1185" s="311" t="s">
        <v>1855</v>
      </c>
      <c r="G1185" s="8">
        <f t="shared" si="82"/>
        <v>6</v>
      </c>
      <c r="H1185" s="628">
        <f>IF(ISNUMBER('STable 3.2'!G69),'STable 3.2'!G69,"")</f>
        <v>0</v>
      </c>
    </row>
    <row r="1186" spans="1:8" x14ac:dyDescent="0.2">
      <c r="A1186" s="361" t="str">
        <f>B1186&amp;"_"&amp;C1186&amp;"_"&amp;".... "&amp;D1186</f>
        <v>1608_T3.2_.... Principal (More than 12 to 18)</v>
      </c>
      <c r="B1186" s="366" t="s">
        <v>2631</v>
      </c>
      <c r="C1186" s="372" t="s">
        <v>17</v>
      </c>
      <c r="D1186" s="346" t="s">
        <v>3877</v>
      </c>
      <c r="E1186" s="462">
        <f t="shared" si="81"/>
        <v>0</v>
      </c>
      <c r="F1186" s="311" t="s">
        <v>1862</v>
      </c>
      <c r="G1186" s="8">
        <f t="shared" si="82"/>
        <v>6</v>
      </c>
      <c r="H1186" s="628" t="str">
        <f>IF(ISNUMBER('STable 3.2'!G70),'STable 3.2'!G70,"")</f>
        <v/>
      </c>
    </row>
    <row r="1187" spans="1:8" x14ac:dyDescent="0.2">
      <c r="A1187" s="361" t="str">
        <f>B1187&amp;"_"&amp;C1187&amp;"_"&amp;".... "&amp;D1187</f>
        <v>1609_T3.2_.... Interest (More than 12 to 18)</v>
      </c>
      <c r="B1187" s="366" t="s">
        <v>2632</v>
      </c>
      <c r="C1187" s="372" t="s">
        <v>17</v>
      </c>
      <c r="D1187" s="346" t="s">
        <v>3878</v>
      </c>
      <c r="E1187" s="462">
        <f t="shared" si="81"/>
        <v>0</v>
      </c>
      <c r="F1187" s="311" t="s">
        <v>1869</v>
      </c>
      <c r="G1187" s="8">
        <f t="shared" si="82"/>
        <v>6</v>
      </c>
      <c r="H1187" s="628" t="str">
        <f>IF(ISNUMBER('STable 3.2'!G71),'STable 3.2'!G71,"")</f>
        <v/>
      </c>
    </row>
    <row r="1188" spans="1:8" x14ac:dyDescent="0.2">
      <c r="A1188" s="361" t="str">
        <f>B1188&amp;"_"&amp;C1188&amp;"_"&amp;".. "&amp;D1188</f>
        <v>1610_T3.2_.. Trade credit and advances (More than 12 to 18)</v>
      </c>
      <c r="B1188" s="366" t="s">
        <v>2633</v>
      </c>
      <c r="C1188" s="372" t="s">
        <v>17</v>
      </c>
      <c r="D1188" s="345" t="s">
        <v>4126</v>
      </c>
      <c r="E1188" s="462">
        <f t="shared" si="81"/>
        <v>0</v>
      </c>
      <c r="F1188" s="311" t="s">
        <v>1876</v>
      </c>
      <c r="G1188" s="8">
        <f t="shared" si="82"/>
        <v>6</v>
      </c>
      <c r="H1188" s="628">
        <f>IF(ISNUMBER('STable 3.2'!G72),'STable 3.2'!G72,"")</f>
        <v>0</v>
      </c>
    </row>
    <row r="1189" spans="1:8" x14ac:dyDescent="0.2">
      <c r="A1189" s="361" t="str">
        <f>B1189&amp;"_"&amp;C1189&amp;"_"&amp;".... "&amp;D1189</f>
        <v>1611_T3.2_.... Principal (More than 12 to 18)</v>
      </c>
      <c r="B1189" s="366" t="s">
        <v>2634</v>
      </c>
      <c r="C1189" s="372" t="s">
        <v>17</v>
      </c>
      <c r="D1189" s="346" t="s">
        <v>3877</v>
      </c>
      <c r="E1189" s="462">
        <f t="shared" si="81"/>
        <v>0</v>
      </c>
      <c r="F1189" s="311" t="s">
        <v>1883</v>
      </c>
      <c r="G1189" s="8">
        <f t="shared" si="82"/>
        <v>6</v>
      </c>
      <c r="H1189" s="628" t="str">
        <f>IF(ISNUMBER('STable 3.2'!G73),'STable 3.2'!G73,"")</f>
        <v/>
      </c>
    </row>
    <row r="1190" spans="1:8" x14ac:dyDescent="0.2">
      <c r="A1190" s="361" t="str">
        <f>B1190&amp;"_"&amp;C1190&amp;"_"&amp;".... "&amp;D1190</f>
        <v>1612_T3.2_.... Interest (More than 12 to 18)</v>
      </c>
      <c r="B1190" s="366" t="s">
        <v>2635</v>
      </c>
      <c r="C1190" s="372" t="s">
        <v>17</v>
      </c>
      <c r="D1190" s="346" t="s">
        <v>3878</v>
      </c>
      <c r="E1190" s="462">
        <f t="shared" si="81"/>
        <v>0</v>
      </c>
      <c r="F1190" s="311" t="s">
        <v>1890</v>
      </c>
      <c r="G1190" s="8">
        <f t="shared" si="82"/>
        <v>6</v>
      </c>
      <c r="H1190" s="628" t="str">
        <f>IF(ISNUMBER('STable 3.2'!G74),'STable 3.2'!G74,"")</f>
        <v/>
      </c>
    </row>
    <row r="1191" spans="1:8" x14ac:dyDescent="0.2">
      <c r="A1191" s="361" t="str">
        <f>B1191&amp;"_"&amp;C1191&amp;"_"&amp;".. "&amp;D1191</f>
        <v>1613_T3.2_.. Other debt liabilities 3/ 4/ (More than 12 to 18)</v>
      </c>
      <c r="B1191" s="366" t="s">
        <v>2636</v>
      </c>
      <c r="C1191" s="372" t="s">
        <v>17</v>
      </c>
      <c r="D1191" s="345" t="s">
        <v>4127</v>
      </c>
      <c r="E1191" s="462">
        <f t="shared" si="81"/>
        <v>0</v>
      </c>
      <c r="F1191" s="311" t="s">
        <v>1897</v>
      </c>
      <c r="G1191" s="8">
        <f t="shared" si="82"/>
        <v>6</v>
      </c>
      <c r="H1191" s="628">
        <f>IF(ISNUMBER('STable 3.2'!G75),'STable 3.2'!G75,"")</f>
        <v>0</v>
      </c>
    </row>
    <row r="1192" spans="1:8" x14ac:dyDescent="0.2">
      <c r="A1192" s="361" t="str">
        <f>B1192&amp;"_"&amp;C1192&amp;"_"&amp;".... "&amp;D1192</f>
        <v>1614_T3.2_.... Principal (More than 12 to 18)</v>
      </c>
      <c r="B1192" s="366" t="s">
        <v>2637</v>
      </c>
      <c r="C1192" s="372" t="s">
        <v>17</v>
      </c>
      <c r="D1192" s="346" t="s">
        <v>3877</v>
      </c>
      <c r="E1192" s="462">
        <f t="shared" si="81"/>
        <v>0</v>
      </c>
      <c r="F1192" s="311" t="s">
        <v>1904</v>
      </c>
      <c r="G1192" s="8">
        <f t="shared" si="82"/>
        <v>6</v>
      </c>
      <c r="H1192" s="628" t="str">
        <f>IF(ISNUMBER('STable 3.2'!G76),'STable 3.2'!G76,"")</f>
        <v/>
      </c>
    </row>
    <row r="1193" spans="1:8" x14ac:dyDescent="0.2">
      <c r="A1193" s="361" t="str">
        <f>B1193&amp;"_"&amp;C1193&amp;"_"&amp;".... "&amp;D1193</f>
        <v>1615_T3.2_.... Interest (More than 12 to 18)</v>
      </c>
      <c r="B1193" s="366" t="s">
        <v>2638</v>
      </c>
      <c r="C1193" s="372" t="s">
        <v>17</v>
      </c>
      <c r="D1193" s="346" t="s">
        <v>3878</v>
      </c>
      <c r="E1193" s="462">
        <f t="shared" si="81"/>
        <v>0</v>
      </c>
      <c r="F1193" s="311" t="s">
        <v>1911</v>
      </c>
      <c r="G1193" s="8">
        <f t="shared" si="82"/>
        <v>6</v>
      </c>
      <c r="H1193" s="628" t="str">
        <f>IF(ISNUMBER('STable 3.2'!G77),'STable 3.2'!G77,"")</f>
        <v/>
      </c>
    </row>
    <row r="1194" spans="1:8" x14ac:dyDescent="0.2">
      <c r="A1194" s="361" t="str">
        <f>B1194&amp;"_"&amp;C1194&amp;"_"&amp;D1194</f>
        <v>1616_T3.2_Direct Investment: Intercompany Lending 5/ (More than 12 to 18)</v>
      </c>
      <c r="B1194" s="366" t="s">
        <v>2639</v>
      </c>
      <c r="C1194" s="372" t="s">
        <v>17</v>
      </c>
      <c r="D1194" s="297" t="s">
        <v>4129</v>
      </c>
      <c r="E1194" s="462">
        <f t="shared" si="81"/>
        <v>0</v>
      </c>
      <c r="F1194" s="311" t="s">
        <v>1918</v>
      </c>
      <c r="G1194" s="8">
        <f t="shared" si="82"/>
        <v>6</v>
      </c>
      <c r="H1194" s="628">
        <f>IF(ISNUMBER('STable 3.2'!G78),'STable 3.2'!G78,"")</f>
        <v>0</v>
      </c>
    </row>
    <row r="1195" spans="1:8" x14ac:dyDescent="0.2">
      <c r="A1195" s="361" t="str">
        <f>B1195&amp;"_"&amp;C1195&amp;"_"&amp;".. "&amp;D1195</f>
        <v>1617_T3.2_.. Debt liabilities of direct investment enterprises to direct investors (More than 12 to 18)</v>
      </c>
      <c r="B1195" s="366" t="s">
        <v>2640</v>
      </c>
      <c r="C1195" s="372" t="s">
        <v>17</v>
      </c>
      <c r="D1195" s="349" t="s">
        <v>4130</v>
      </c>
      <c r="E1195" s="462">
        <f t="shared" si="81"/>
        <v>0</v>
      </c>
      <c r="F1195" s="311" t="s">
        <v>1925</v>
      </c>
      <c r="G1195" s="8">
        <f t="shared" si="82"/>
        <v>6</v>
      </c>
      <c r="H1195" s="628">
        <f>IF(ISNUMBER('STable 3.2'!G79),'STable 3.2'!G79,"")</f>
        <v>0</v>
      </c>
    </row>
    <row r="1196" spans="1:8" x14ac:dyDescent="0.2">
      <c r="A1196" s="361" t="str">
        <f>B1196&amp;"_"&amp;C1196&amp;"_"&amp;".... "&amp;D1196</f>
        <v>1618_T3.2_.... Principal (More than 12 to 18)</v>
      </c>
      <c r="B1196" s="366" t="s">
        <v>2641</v>
      </c>
      <c r="C1196" s="372" t="s">
        <v>17</v>
      </c>
      <c r="D1196" s="350" t="s">
        <v>3877</v>
      </c>
      <c r="E1196" s="462">
        <f t="shared" si="81"/>
        <v>0</v>
      </c>
      <c r="F1196" s="311" t="s">
        <v>1932</v>
      </c>
      <c r="G1196" s="8">
        <f t="shared" si="82"/>
        <v>6</v>
      </c>
      <c r="H1196" s="628" t="str">
        <f>IF(ISNUMBER('STable 3.2'!G80),'STable 3.2'!G80,"")</f>
        <v/>
      </c>
    </row>
    <row r="1197" spans="1:8" x14ac:dyDescent="0.2">
      <c r="A1197" s="361" t="str">
        <f>B1197&amp;"_"&amp;C1197&amp;"_"&amp;".... "&amp;D1197</f>
        <v>1619_T3.2_.... Interest (More than 12 to 18)</v>
      </c>
      <c r="B1197" s="366" t="s">
        <v>2642</v>
      </c>
      <c r="C1197" s="372" t="s">
        <v>17</v>
      </c>
      <c r="D1197" s="350" t="s">
        <v>3878</v>
      </c>
      <c r="E1197" s="462">
        <f t="shared" si="81"/>
        <v>0</v>
      </c>
      <c r="F1197" s="311" t="s">
        <v>1939</v>
      </c>
      <c r="G1197" s="8">
        <f t="shared" si="82"/>
        <v>6</v>
      </c>
      <c r="H1197" s="628" t="str">
        <f>IF(ISNUMBER('STable 3.2'!G81),'STable 3.2'!G81,"")</f>
        <v/>
      </c>
    </row>
    <row r="1198" spans="1:8" x14ac:dyDescent="0.2">
      <c r="A1198" s="361" t="str">
        <f>B1198&amp;"_"&amp;C1198&amp;"_"&amp;".. "&amp;D1198</f>
        <v>1620_T3.2_.. Debt liabilities of direct investors to direct investment enterprises (More than 12 to 18)</v>
      </c>
      <c r="B1198" s="366" t="s">
        <v>2643</v>
      </c>
      <c r="C1198" s="372" t="s">
        <v>17</v>
      </c>
      <c r="D1198" s="349" t="s">
        <v>4131</v>
      </c>
      <c r="E1198" s="462">
        <f t="shared" si="81"/>
        <v>0</v>
      </c>
      <c r="F1198" s="311" t="s">
        <v>1946</v>
      </c>
      <c r="G1198" s="8">
        <f t="shared" si="82"/>
        <v>6</v>
      </c>
      <c r="H1198" s="628">
        <f>IF(ISNUMBER('STable 3.2'!G82),'STable 3.2'!G82,"")</f>
        <v>0</v>
      </c>
    </row>
    <row r="1199" spans="1:8" x14ac:dyDescent="0.2">
      <c r="A1199" s="361" t="str">
        <f>B1199&amp;"_"&amp;C1199&amp;"_"&amp;".... "&amp;D1199</f>
        <v>1621_T3.2_.... Principal (More than 12 to 18)</v>
      </c>
      <c r="B1199" s="366" t="s">
        <v>2644</v>
      </c>
      <c r="C1199" s="372" t="s">
        <v>17</v>
      </c>
      <c r="D1199" s="350" t="s">
        <v>3877</v>
      </c>
      <c r="E1199" s="462">
        <f t="shared" si="81"/>
        <v>0</v>
      </c>
      <c r="F1199" s="311" t="s">
        <v>1953</v>
      </c>
      <c r="G1199" s="8">
        <f t="shared" si="82"/>
        <v>6</v>
      </c>
      <c r="H1199" s="628" t="str">
        <f>IF(ISNUMBER('STable 3.2'!G83),'STable 3.2'!G83,"")</f>
        <v/>
      </c>
    </row>
    <row r="1200" spans="1:8" x14ac:dyDescent="0.2">
      <c r="A1200" s="361" t="str">
        <f>B1200&amp;"_"&amp;C1200&amp;"_"&amp;".... "&amp;D1200</f>
        <v>1622_T3.2_.... Interest (More than 12 to 18)</v>
      </c>
      <c r="B1200" s="366" t="s">
        <v>2645</v>
      </c>
      <c r="C1200" s="372" t="s">
        <v>17</v>
      </c>
      <c r="D1200" s="350" t="s">
        <v>3878</v>
      </c>
      <c r="E1200" s="462">
        <f t="shared" si="81"/>
        <v>0</v>
      </c>
      <c r="F1200" s="311" t="s">
        <v>1960</v>
      </c>
      <c r="G1200" s="8">
        <f t="shared" si="82"/>
        <v>6</v>
      </c>
      <c r="H1200" s="628" t="str">
        <f>IF(ISNUMBER('STable 3.2'!G84),'STable 3.2'!G84,"")</f>
        <v/>
      </c>
    </row>
    <row r="1201" spans="1:8" x14ac:dyDescent="0.2">
      <c r="A1201" s="361" t="str">
        <f>B1201&amp;"_"&amp;C1201&amp;"_"&amp;".. "&amp;D1201</f>
        <v>1623_T3.2_.. Debt liabilities between fellow enterprises (More than 12 to 18)</v>
      </c>
      <c r="B1201" s="366" t="s">
        <v>2646</v>
      </c>
      <c r="C1201" s="372" t="s">
        <v>17</v>
      </c>
      <c r="D1201" s="349" t="s">
        <v>4132</v>
      </c>
      <c r="E1201" s="462">
        <f t="shared" si="81"/>
        <v>0</v>
      </c>
      <c r="F1201" s="311" t="s">
        <v>1967</v>
      </c>
      <c r="G1201" s="8">
        <f t="shared" si="82"/>
        <v>6</v>
      </c>
      <c r="H1201" s="628">
        <f>IF(ISNUMBER('STable 3.2'!G85),'STable 3.2'!G85,"")</f>
        <v>0</v>
      </c>
    </row>
    <row r="1202" spans="1:8" x14ac:dyDescent="0.2">
      <c r="A1202" s="361" t="str">
        <f>B1202&amp;"_"&amp;C1202&amp;"_"&amp;".... "&amp;D1202</f>
        <v>1624_T3.2_.... Principal (More than 12 to 18)</v>
      </c>
      <c r="B1202" s="366" t="s">
        <v>2647</v>
      </c>
      <c r="C1202" s="372" t="s">
        <v>17</v>
      </c>
      <c r="D1202" s="350" t="s">
        <v>3877</v>
      </c>
      <c r="E1202" s="462">
        <f t="shared" si="81"/>
        <v>0</v>
      </c>
      <c r="F1202" s="311" t="s">
        <v>1974</v>
      </c>
      <c r="G1202" s="8">
        <f t="shared" si="82"/>
        <v>6</v>
      </c>
      <c r="H1202" s="628" t="str">
        <f>IF(ISNUMBER('STable 3.2'!G86),'STable 3.2'!G86,"")</f>
        <v/>
      </c>
    </row>
    <row r="1203" spans="1:8" x14ac:dyDescent="0.2">
      <c r="A1203" s="361" t="str">
        <f>B1203&amp;"_"&amp;C1203&amp;"_"&amp;".... "&amp;D1203</f>
        <v>1625_T3.2_.... Interest (More than 12 to 18)</v>
      </c>
      <c r="B1203" s="366" t="s">
        <v>2648</v>
      </c>
      <c r="C1203" s="372" t="s">
        <v>17</v>
      </c>
      <c r="D1203" s="350" t="s">
        <v>3878</v>
      </c>
      <c r="E1203" s="462">
        <f t="shared" si="81"/>
        <v>0</v>
      </c>
      <c r="F1203" s="311" t="s">
        <v>1981</v>
      </c>
      <c r="G1203" s="8">
        <f t="shared" si="82"/>
        <v>6</v>
      </c>
      <c r="H1203" s="628" t="str">
        <f>IF(ISNUMBER('STable 3.2'!G87),'STable 3.2'!G87,"")</f>
        <v/>
      </c>
    </row>
    <row r="1204" spans="1:8" x14ac:dyDescent="0.2">
      <c r="A1204" s="361" t="str">
        <f>B1204&amp;"_"&amp;C1204&amp;"_"&amp;D1204</f>
        <v>1626_T3.2_Gross External Debt Payments (More than 12 to 18)</v>
      </c>
      <c r="B1204" s="366" t="s">
        <v>2649</v>
      </c>
      <c r="C1204" s="372" t="s">
        <v>17</v>
      </c>
      <c r="D1204" s="351" t="s">
        <v>4133</v>
      </c>
      <c r="E1204" s="462">
        <f t="shared" si="81"/>
        <v>0</v>
      </c>
      <c r="F1204" s="311" t="s">
        <v>1988</v>
      </c>
      <c r="G1204" s="8">
        <f t="shared" si="82"/>
        <v>6</v>
      </c>
      <c r="H1204" s="628">
        <f>IF(ISNUMBER('STable 3.2'!G88),'STable 3.2'!G88,"")</f>
        <v>0</v>
      </c>
    </row>
    <row r="1205" spans="1:8" x14ac:dyDescent="0.2">
      <c r="A1205" s="361" t="str">
        <f>B1205&amp;"_"&amp;C1205&amp;"_"&amp;".... "&amp;D1205</f>
        <v>1627_T3.2_.... Principal  (More than 12 to 18)</v>
      </c>
      <c r="B1205" s="366" t="s">
        <v>2650</v>
      </c>
      <c r="C1205" s="372" t="s">
        <v>17</v>
      </c>
      <c r="D1205" s="352" t="s">
        <v>3884</v>
      </c>
      <c r="E1205" s="462">
        <f t="shared" si="81"/>
        <v>0</v>
      </c>
      <c r="F1205" s="311" t="s">
        <v>1995</v>
      </c>
      <c r="G1205" s="8">
        <f t="shared" si="82"/>
        <v>6</v>
      </c>
      <c r="H1205" s="628">
        <f>IF(ISNUMBER('STable 3.2'!G89),'STable 3.2'!G89,"")</f>
        <v>0</v>
      </c>
    </row>
    <row r="1206" spans="1:8" x14ac:dyDescent="0.2">
      <c r="A1206" s="361" t="str">
        <f>B1206&amp;"_"&amp;C1206&amp;"_"&amp;".... "&amp;D1206</f>
        <v>1628_T3.2_.... Interest (More than 12 to 18)</v>
      </c>
      <c r="B1206" s="366" t="s">
        <v>2651</v>
      </c>
      <c r="C1206" s="372" t="s">
        <v>17</v>
      </c>
      <c r="D1206" s="352" t="s">
        <v>3878</v>
      </c>
      <c r="E1206" s="462">
        <f t="shared" si="81"/>
        <v>0</v>
      </c>
      <c r="F1206" s="311" t="s">
        <v>2002</v>
      </c>
      <c r="G1206" s="8">
        <f t="shared" si="82"/>
        <v>6</v>
      </c>
      <c r="H1206" s="628">
        <f>IF(ISNUMBER('STable 3.2'!G90),'STable 3.2'!G90,"")</f>
        <v>0</v>
      </c>
    </row>
    <row r="1207" spans="1:8" x14ac:dyDescent="0.2">
      <c r="A1207" s="361" t="str">
        <f t="shared" ref="A1207:A1208" si="83">B1207&amp;"_"&amp;C1207&amp;"_"&amp;D1207</f>
        <v>1629_T3.2_Interest receipts on SDR holdings (More than 12 to 18)</v>
      </c>
      <c r="B1207" s="366" t="s">
        <v>2652</v>
      </c>
      <c r="C1207" s="372" t="s">
        <v>17</v>
      </c>
      <c r="D1207" s="352" t="s">
        <v>3886</v>
      </c>
      <c r="E1207" s="462">
        <f t="shared" si="81"/>
        <v>0</v>
      </c>
      <c r="F1207" s="311" t="s">
        <v>2015</v>
      </c>
      <c r="G1207" s="8">
        <f t="shared" si="82"/>
        <v>6</v>
      </c>
      <c r="H1207" s="628" t="str">
        <f>IF(ISNUMBER('STable 3.2'!G93),'STable 3.2'!G93,"")</f>
        <v/>
      </c>
    </row>
    <row r="1208" spans="1:8" x14ac:dyDescent="0.2">
      <c r="A1208" s="361" t="str">
        <f t="shared" si="83"/>
        <v>1630_T3.2_Interest payments on SDR allocations (More than 12 to 18)</v>
      </c>
      <c r="B1208" s="366" t="s">
        <v>2653</v>
      </c>
      <c r="C1208" s="372" t="s">
        <v>17</v>
      </c>
      <c r="D1208" s="352" t="s">
        <v>3887</v>
      </c>
      <c r="E1208" s="462">
        <f t="shared" si="81"/>
        <v>0</v>
      </c>
      <c r="F1208" s="311" t="s">
        <v>2016</v>
      </c>
      <c r="G1208" s="8">
        <f t="shared" si="82"/>
        <v>6</v>
      </c>
      <c r="H1208" s="628" t="str">
        <f>IF(ISNUMBER('STable 3.2'!G94),'STable 3.2'!G94,"")</f>
        <v/>
      </c>
    </row>
    <row r="1209" spans="1:8" x14ac:dyDescent="0.2">
      <c r="A1209" s="361" t="str">
        <f>B1209&amp;"_"&amp;C1209&amp;"_"&amp;D1209</f>
        <v>1631_T3.2_General Government (More than 18 to 24)</v>
      </c>
      <c r="B1209" s="366" t="s">
        <v>2654</v>
      </c>
      <c r="C1209" s="372" t="s">
        <v>17</v>
      </c>
      <c r="D1209" s="344" t="s">
        <v>4134</v>
      </c>
      <c r="E1209" s="462">
        <f t="shared" si="81"/>
        <v>0</v>
      </c>
      <c r="F1209" s="311" t="s">
        <v>1429</v>
      </c>
      <c r="G1209" s="8">
        <f t="shared" si="82"/>
        <v>6</v>
      </c>
      <c r="H1209" s="628">
        <f>IF(ISNUMBER('STable 3.2'!H8),'STable 3.2'!H8,"")</f>
        <v>0</v>
      </c>
    </row>
    <row r="1210" spans="1:8" x14ac:dyDescent="0.2">
      <c r="A1210" s="361" t="str">
        <f>B1210&amp;"_"&amp;C1210&amp;"_"&amp;".. "&amp;D1210</f>
        <v>1632_T3.2_.. Special drawing rights (allocations) * (More than 18 to 24)</v>
      </c>
      <c r="B1210" s="366" t="s">
        <v>2655</v>
      </c>
      <c r="C1210" s="372" t="s">
        <v>17</v>
      </c>
      <c r="D1210" s="345" t="s">
        <v>4302</v>
      </c>
      <c r="E1210" s="462">
        <f t="shared" si="81"/>
        <v>0</v>
      </c>
      <c r="F1210" s="311" t="s">
        <v>1436</v>
      </c>
      <c r="G1210" s="8">
        <f t="shared" si="82"/>
        <v>6</v>
      </c>
      <c r="H1210" s="628">
        <f>IF(ISNUMBER('STable 3.2'!H9),'STable 3.2'!H9,"")</f>
        <v>0</v>
      </c>
    </row>
    <row r="1211" spans="1:8" x14ac:dyDescent="0.2">
      <c r="A1211" s="361" t="str">
        <f>B1211&amp;"_"&amp;C1211&amp;"_"&amp;".... "&amp;D1211</f>
        <v>1633_T3.2_.... Principal (More than 18 to 24)</v>
      </c>
      <c r="B1211" s="366" t="s">
        <v>2656</v>
      </c>
      <c r="C1211" s="372" t="s">
        <v>17</v>
      </c>
      <c r="D1211" s="346" t="s">
        <v>3889</v>
      </c>
      <c r="E1211" s="462">
        <f t="shared" si="81"/>
        <v>0</v>
      </c>
      <c r="F1211" s="311" t="s">
        <v>1443</v>
      </c>
      <c r="G1211" s="8">
        <f t="shared" si="82"/>
        <v>6</v>
      </c>
      <c r="H1211" s="628" t="str">
        <f>IF(ISNUMBER('STable 3.2'!H10),'STable 3.2'!H10,"")</f>
        <v/>
      </c>
    </row>
    <row r="1212" spans="1:8" x14ac:dyDescent="0.2">
      <c r="A1212" s="361" t="str">
        <f>B1212&amp;"_"&amp;C1212&amp;"_"&amp;".... "&amp;D1212</f>
        <v>1634_T3.2_.... Interest (More than 18 to 24)</v>
      </c>
      <c r="B1212" s="366" t="s">
        <v>2657</v>
      </c>
      <c r="C1212" s="372" t="s">
        <v>17</v>
      </c>
      <c r="D1212" s="346" t="s">
        <v>3890</v>
      </c>
      <c r="E1212" s="462">
        <f t="shared" si="81"/>
        <v>0</v>
      </c>
      <c r="F1212" s="311" t="s">
        <v>1450</v>
      </c>
      <c r="G1212" s="8">
        <f t="shared" si="82"/>
        <v>6</v>
      </c>
      <c r="H1212" s="628" t="str">
        <f>IF(ISNUMBER('STable 3.2'!H11),'STable 3.2'!H11,"")</f>
        <v/>
      </c>
    </row>
    <row r="1213" spans="1:8" x14ac:dyDescent="0.2">
      <c r="A1213" s="361" t="str">
        <f>B1213&amp;"_"&amp;C1213&amp;"_"&amp;".. "&amp;D1213</f>
        <v>1635_T3.2_.. Currency and deposits (More than 18 to 24)</v>
      </c>
      <c r="B1213" s="366" t="s">
        <v>2658</v>
      </c>
      <c r="C1213" s="372" t="s">
        <v>17</v>
      </c>
      <c r="D1213" s="345" t="s">
        <v>4135</v>
      </c>
      <c r="E1213" s="462">
        <f t="shared" si="81"/>
        <v>0</v>
      </c>
      <c r="F1213" s="311" t="s">
        <v>1457</v>
      </c>
      <c r="G1213" s="8">
        <f t="shared" si="82"/>
        <v>6</v>
      </c>
      <c r="H1213" s="628">
        <f>IF(ISNUMBER('STable 3.2'!H12),'STable 3.2'!H12,"")</f>
        <v>0</v>
      </c>
    </row>
    <row r="1214" spans="1:8" x14ac:dyDescent="0.2">
      <c r="A1214" s="361" t="str">
        <f>B1214&amp;"_"&amp;C1214&amp;"_"&amp;".... "&amp;D1214</f>
        <v>1636_T3.2_.... Principal (More than 18 to 24)</v>
      </c>
      <c r="B1214" s="366" t="s">
        <v>2659</v>
      </c>
      <c r="C1214" s="372" t="s">
        <v>17</v>
      </c>
      <c r="D1214" s="346" t="s">
        <v>3889</v>
      </c>
      <c r="E1214" s="462">
        <f t="shared" si="81"/>
        <v>0</v>
      </c>
      <c r="F1214" s="311" t="s">
        <v>1464</v>
      </c>
      <c r="G1214" s="8">
        <f t="shared" si="82"/>
        <v>6</v>
      </c>
      <c r="H1214" s="628" t="str">
        <f>IF(ISNUMBER('STable 3.2'!H13),'STable 3.2'!H13,"")</f>
        <v/>
      </c>
    </row>
    <row r="1215" spans="1:8" x14ac:dyDescent="0.2">
      <c r="A1215" s="361" t="str">
        <f>B1215&amp;"_"&amp;C1215&amp;"_"&amp;".... "&amp;D1215</f>
        <v>1637_T3.2_.... Interest (More than 18 to 24)</v>
      </c>
      <c r="B1215" s="366" t="s">
        <v>2660</v>
      </c>
      <c r="C1215" s="372" t="s">
        <v>17</v>
      </c>
      <c r="D1215" s="346" t="s">
        <v>3890</v>
      </c>
      <c r="E1215" s="462">
        <f t="shared" si="81"/>
        <v>0</v>
      </c>
      <c r="F1215" s="311" t="s">
        <v>1471</v>
      </c>
      <c r="G1215" s="8">
        <f t="shared" si="82"/>
        <v>6</v>
      </c>
      <c r="H1215" s="628" t="str">
        <f>IF(ISNUMBER('STable 3.2'!H14),'STable 3.2'!H14,"")</f>
        <v/>
      </c>
    </row>
    <row r="1216" spans="1:8" x14ac:dyDescent="0.2">
      <c r="A1216" s="361" t="str">
        <f>B1216&amp;"_"&amp;C1216&amp;"_"&amp;".. "&amp;D1216</f>
        <v>1638_T3.2_.. Debt securities (More than 18 to 24)</v>
      </c>
      <c r="B1216" s="366" t="s">
        <v>2661</v>
      </c>
      <c r="C1216" s="372" t="s">
        <v>17</v>
      </c>
      <c r="D1216" s="345" t="s">
        <v>4136</v>
      </c>
      <c r="E1216" s="462">
        <f t="shared" si="81"/>
        <v>0</v>
      </c>
      <c r="F1216" s="311" t="s">
        <v>1478</v>
      </c>
      <c r="G1216" s="8">
        <f t="shared" si="82"/>
        <v>6</v>
      </c>
      <c r="H1216" s="628">
        <f>IF(ISNUMBER('STable 3.2'!H15),'STable 3.2'!H15,"")</f>
        <v>0</v>
      </c>
    </row>
    <row r="1217" spans="1:8" x14ac:dyDescent="0.2">
      <c r="A1217" s="361" t="str">
        <f>B1217&amp;"_"&amp;C1217&amp;"_"&amp;".... "&amp;D1217</f>
        <v>1639_T3.2_.... Principal (More than 18 to 24)</v>
      </c>
      <c r="B1217" s="366" t="s">
        <v>2662</v>
      </c>
      <c r="C1217" s="372" t="s">
        <v>17</v>
      </c>
      <c r="D1217" s="346" t="s">
        <v>3889</v>
      </c>
      <c r="E1217" s="462">
        <f t="shared" si="81"/>
        <v>0</v>
      </c>
      <c r="F1217" s="311" t="s">
        <v>1485</v>
      </c>
      <c r="G1217" s="8">
        <f t="shared" si="82"/>
        <v>6</v>
      </c>
      <c r="H1217" s="628" t="str">
        <f>IF(ISNUMBER('STable 3.2'!H16),'STable 3.2'!H16,"")</f>
        <v/>
      </c>
    </row>
    <row r="1218" spans="1:8" x14ac:dyDescent="0.2">
      <c r="A1218" s="361" t="str">
        <f>B1218&amp;"_"&amp;C1218&amp;"_"&amp;".... "&amp;D1218</f>
        <v>1640_T3.2_.... Interest (More than 18 to 24)</v>
      </c>
      <c r="B1218" s="366" t="s">
        <v>2663</v>
      </c>
      <c r="C1218" s="372" t="s">
        <v>17</v>
      </c>
      <c r="D1218" s="346" t="s">
        <v>3890</v>
      </c>
      <c r="E1218" s="462">
        <f t="shared" si="81"/>
        <v>0</v>
      </c>
      <c r="F1218" s="311" t="s">
        <v>1492</v>
      </c>
      <c r="G1218" s="8">
        <f t="shared" si="82"/>
        <v>6</v>
      </c>
      <c r="H1218" s="628" t="str">
        <f>IF(ISNUMBER('STable 3.2'!H17),'STable 3.2'!H17,"")</f>
        <v/>
      </c>
    </row>
    <row r="1219" spans="1:8" x14ac:dyDescent="0.2">
      <c r="A1219" s="361" t="str">
        <f>B1219&amp;"_"&amp;C1219&amp;"_"&amp;".. "&amp;D1219</f>
        <v>1641_T3.2_.. Loans (More than 18 to 24)</v>
      </c>
      <c r="B1219" s="366" t="s">
        <v>2664</v>
      </c>
      <c r="C1219" s="372" t="s">
        <v>17</v>
      </c>
      <c r="D1219" s="345" t="s">
        <v>4137</v>
      </c>
      <c r="E1219" s="462">
        <f t="shared" si="81"/>
        <v>0</v>
      </c>
      <c r="F1219" s="311" t="s">
        <v>1499</v>
      </c>
      <c r="G1219" s="8">
        <f t="shared" si="82"/>
        <v>6</v>
      </c>
      <c r="H1219" s="628">
        <f>IF(ISNUMBER('STable 3.2'!H18),'STable 3.2'!H18,"")</f>
        <v>0</v>
      </c>
    </row>
    <row r="1220" spans="1:8" x14ac:dyDescent="0.2">
      <c r="A1220" s="361" t="str">
        <f>B1220&amp;"_"&amp;C1220&amp;"_"&amp;".... "&amp;D1220</f>
        <v>1642_T3.2_.... Principal (More than 18 to 24)</v>
      </c>
      <c r="B1220" s="366" t="s">
        <v>2665</v>
      </c>
      <c r="C1220" s="372" t="s">
        <v>17</v>
      </c>
      <c r="D1220" s="346" t="s">
        <v>3889</v>
      </c>
      <c r="E1220" s="462">
        <f t="shared" si="81"/>
        <v>0</v>
      </c>
      <c r="F1220" s="311" t="s">
        <v>1506</v>
      </c>
      <c r="G1220" s="8">
        <f t="shared" si="82"/>
        <v>6</v>
      </c>
      <c r="H1220" s="628" t="str">
        <f>IF(ISNUMBER('STable 3.2'!H19),'STable 3.2'!H19,"")</f>
        <v/>
      </c>
    </row>
    <row r="1221" spans="1:8" x14ac:dyDescent="0.2">
      <c r="A1221" s="361" t="str">
        <f>B1221&amp;"_"&amp;C1221&amp;"_"&amp;".... "&amp;D1221</f>
        <v>1643_T3.2_.... Interest (More than 18 to 24)</v>
      </c>
      <c r="B1221" s="366" t="s">
        <v>2666</v>
      </c>
      <c r="C1221" s="372" t="s">
        <v>17</v>
      </c>
      <c r="D1221" s="346" t="s">
        <v>3890</v>
      </c>
      <c r="E1221" s="462">
        <f t="shared" ref="E1221:E1284" si="84">E1220</f>
        <v>0</v>
      </c>
      <c r="F1221" s="311" t="s">
        <v>1513</v>
      </c>
      <c r="G1221" s="8">
        <f t="shared" ref="G1221:G1284" si="85">G1220</f>
        <v>6</v>
      </c>
      <c r="H1221" s="628" t="str">
        <f>IF(ISNUMBER('STable 3.2'!H20),'STable 3.2'!H20,"")</f>
        <v/>
      </c>
    </row>
    <row r="1222" spans="1:8" x14ac:dyDescent="0.2">
      <c r="A1222" s="361" t="str">
        <f>B1222&amp;"_"&amp;C1222&amp;"_"&amp;".. "&amp;D1222</f>
        <v>1644_T3.2_.. Trade credit and advances (More than 18 to 24)</v>
      </c>
      <c r="B1222" s="366" t="s">
        <v>2667</v>
      </c>
      <c r="C1222" s="372" t="s">
        <v>17</v>
      </c>
      <c r="D1222" s="345" t="s">
        <v>4138</v>
      </c>
      <c r="E1222" s="462">
        <f t="shared" si="84"/>
        <v>0</v>
      </c>
      <c r="F1222" s="311" t="s">
        <v>1520</v>
      </c>
      <c r="G1222" s="8">
        <f t="shared" si="85"/>
        <v>6</v>
      </c>
      <c r="H1222" s="628">
        <f>IF(ISNUMBER('STable 3.2'!H21),'STable 3.2'!H21,"")</f>
        <v>0</v>
      </c>
    </row>
    <row r="1223" spans="1:8" x14ac:dyDescent="0.2">
      <c r="A1223" s="361" t="str">
        <f>B1223&amp;"_"&amp;C1223&amp;"_"&amp;".... "&amp;D1223</f>
        <v>1645_T3.2_.... Principal (More than 18 to 24)</v>
      </c>
      <c r="B1223" s="366" t="s">
        <v>2668</v>
      </c>
      <c r="C1223" s="372" t="s">
        <v>17</v>
      </c>
      <c r="D1223" s="346" t="s">
        <v>3889</v>
      </c>
      <c r="E1223" s="462">
        <f t="shared" si="84"/>
        <v>0</v>
      </c>
      <c r="F1223" s="311" t="s">
        <v>1527</v>
      </c>
      <c r="G1223" s="8">
        <f t="shared" si="85"/>
        <v>6</v>
      </c>
      <c r="H1223" s="628" t="str">
        <f>IF(ISNUMBER('STable 3.2'!H22),'STable 3.2'!H22,"")</f>
        <v/>
      </c>
    </row>
    <row r="1224" spans="1:8" x14ac:dyDescent="0.2">
      <c r="A1224" s="361" t="str">
        <f>B1224&amp;"_"&amp;C1224&amp;"_"&amp;".... "&amp;D1224</f>
        <v>1646_T3.2_.... Interest (More than 18 to 24)</v>
      </c>
      <c r="B1224" s="366" t="s">
        <v>2669</v>
      </c>
      <c r="C1224" s="372" t="s">
        <v>17</v>
      </c>
      <c r="D1224" s="346" t="s">
        <v>3890</v>
      </c>
      <c r="E1224" s="462">
        <f t="shared" si="84"/>
        <v>0</v>
      </c>
      <c r="F1224" s="311" t="s">
        <v>1534</v>
      </c>
      <c r="G1224" s="8">
        <f t="shared" si="85"/>
        <v>6</v>
      </c>
      <c r="H1224" s="628" t="str">
        <f>IF(ISNUMBER('STable 3.2'!H23),'STable 3.2'!H23,"")</f>
        <v/>
      </c>
    </row>
    <row r="1225" spans="1:8" x14ac:dyDescent="0.2">
      <c r="A1225" s="361" t="str">
        <f>B1225&amp;"_"&amp;C1225&amp;"_"&amp;".. "&amp;D1225</f>
        <v>1647_T3.2_.. Other debt liabilities 3/ 4/ (More than 18 to 24)</v>
      </c>
      <c r="B1225" s="366" t="s">
        <v>2670</v>
      </c>
      <c r="C1225" s="372" t="s">
        <v>17</v>
      </c>
      <c r="D1225" s="345" t="s">
        <v>4139</v>
      </c>
      <c r="E1225" s="462">
        <f t="shared" si="84"/>
        <v>0</v>
      </c>
      <c r="F1225" s="311" t="s">
        <v>1541</v>
      </c>
      <c r="G1225" s="8">
        <f t="shared" si="85"/>
        <v>6</v>
      </c>
      <c r="H1225" s="628">
        <f>IF(ISNUMBER('STable 3.2'!H24),'STable 3.2'!H24,"")</f>
        <v>0</v>
      </c>
    </row>
    <row r="1226" spans="1:8" x14ac:dyDescent="0.2">
      <c r="A1226" s="361" t="str">
        <f>B1226&amp;"_"&amp;C1226&amp;"_"&amp;".... "&amp;D1226</f>
        <v>1648_T3.2_.... Principal (More than 18 to 24)</v>
      </c>
      <c r="B1226" s="366" t="s">
        <v>2671</v>
      </c>
      <c r="C1226" s="372" t="s">
        <v>17</v>
      </c>
      <c r="D1226" s="346" t="s">
        <v>3889</v>
      </c>
      <c r="E1226" s="462">
        <f t="shared" si="84"/>
        <v>0</v>
      </c>
      <c r="F1226" s="311" t="s">
        <v>1548</v>
      </c>
      <c r="G1226" s="8">
        <f t="shared" si="85"/>
        <v>6</v>
      </c>
      <c r="H1226" s="628" t="str">
        <f>IF(ISNUMBER('STable 3.2'!H25),'STable 3.2'!H25,"")</f>
        <v/>
      </c>
    </row>
    <row r="1227" spans="1:8" x14ac:dyDescent="0.2">
      <c r="A1227" s="361" t="str">
        <f>B1227&amp;"_"&amp;C1227&amp;"_"&amp;".... "&amp;D1227</f>
        <v>1649_T3.2_.... Interest (More than 18 to 24)</v>
      </c>
      <c r="B1227" s="366" t="s">
        <v>2672</v>
      </c>
      <c r="C1227" s="372" t="s">
        <v>17</v>
      </c>
      <c r="D1227" s="346" t="s">
        <v>3890</v>
      </c>
      <c r="E1227" s="462">
        <f t="shared" si="84"/>
        <v>0</v>
      </c>
      <c r="F1227" s="311" t="s">
        <v>1555</v>
      </c>
      <c r="G1227" s="8">
        <f t="shared" si="85"/>
        <v>6</v>
      </c>
      <c r="H1227" s="628" t="str">
        <f>IF(ISNUMBER('STable 3.2'!H26),'STable 3.2'!H26,"")</f>
        <v/>
      </c>
    </row>
    <row r="1228" spans="1:8" x14ac:dyDescent="0.2">
      <c r="A1228" s="361" t="str">
        <f>B1228&amp;"_"&amp;C1228&amp;"_"&amp;D1228</f>
        <v>1650_T3.2_Central Bank (More than 18 to 24)</v>
      </c>
      <c r="B1228" s="366" t="s">
        <v>2673</v>
      </c>
      <c r="C1228" s="372" t="s">
        <v>17</v>
      </c>
      <c r="D1228" s="301" t="s">
        <v>4140</v>
      </c>
      <c r="E1228" s="462">
        <f t="shared" si="84"/>
        <v>0</v>
      </c>
      <c r="F1228" s="311" t="s">
        <v>1562</v>
      </c>
      <c r="G1228" s="8">
        <f t="shared" si="85"/>
        <v>6</v>
      </c>
      <c r="H1228" s="628">
        <f>IF(ISNUMBER('STable 3.2'!H27),'STable 3.2'!H27,"")</f>
        <v>0</v>
      </c>
    </row>
    <row r="1229" spans="1:8" x14ac:dyDescent="0.2">
      <c r="A1229" s="361" t="str">
        <f>B1229&amp;"_"&amp;C1229&amp;"_"&amp;".. "&amp;D1229</f>
        <v>1651_T3.2_.. Special drawing rights (allocations) * (More than 18 to 24)</v>
      </c>
      <c r="B1229" s="366" t="s">
        <v>2674</v>
      </c>
      <c r="C1229" s="372" t="s">
        <v>17</v>
      </c>
      <c r="D1229" s="345" t="s">
        <v>4302</v>
      </c>
      <c r="E1229" s="462">
        <f t="shared" si="84"/>
        <v>0</v>
      </c>
      <c r="F1229" s="311" t="s">
        <v>1569</v>
      </c>
      <c r="G1229" s="8">
        <f t="shared" si="85"/>
        <v>6</v>
      </c>
      <c r="H1229" s="628">
        <f>IF(ISNUMBER('STable 3.2'!H28),'STable 3.2'!H28,"")</f>
        <v>0</v>
      </c>
    </row>
    <row r="1230" spans="1:8" x14ac:dyDescent="0.2">
      <c r="A1230" s="361" t="str">
        <f>B1230&amp;"_"&amp;C1230&amp;"_"&amp;".... "&amp;D1230</f>
        <v>1652_T3.2_.... Principal (More than 18 to 24)</v>
      </c>
      <c r="B1230" s="366" t="s">
        <v>2675</v>
      </c>
      <c r="C1230" s="372" t="s">
        <v>17</v>
      </c>
      <c r="D1230" s="346" t="s">
        <v>3889</v>
      </c>
      <c r="E1230" s="462">
        <f t="shared" si="84"/>
        <v>0</v>
      </c>
      <c r="F1230" s="311" t="s">
        <v>1576</v>
      </c>
      <c r="G1230" s="8">
        <f t="shared" si="85"/>
        <v>6</v>
      </c>
      <c r="H1230" s="628" t="str">
        <f>IF(ISNUMBER('STable 3.2'!H29),'STable 3.2'!H29,"")</f>
        <v/>
      </c>
    </row>
    <row r="1231" spans="1:8" x14ac:dyDescent="0.2">
      <c r="A1231" s="361" t="str">
        <f>B1231&amp;"_"&amp;C1231&amp;"_"&amp;".... "&amp;D1231</f>
        <v>1653_T3.2_.... Interest (More than 18 to 24)</v>
      </c>
      <c r="B1231" s="366" t="s">
        <v>2676</v>
      </c>
      <c r="C1231" s="372" t="s">
        <v>17</v>
      </c>
      <c r="D1231" s="346" t="s">
        <v>3890</v>
      </c>
      <c r="E1231" s="462">
        <f t="shared" si="84"/>
        <v>0</v>
      </c>
      <c r="F1231" s="311" t="s">
        <v>1583</v>
      </c>
      <c r="G1231" s="8">
        <f t="shared" si="85"/>
        <v>6</v>
      </c>
      <c r="H1231" s="628" t="str">
        <f>IF(ISNUMBER('STable 3.2'!H30),'STable 3.2'!H30,"")</f>
        <v/>
      </c>
    </row>
    <row r="1232" spans="1:8" x14ac:dyDescent="0.2">
      <c r="A1232" s="361" t="str">
        <f>B1232&amp;"_"&amp;C1232&amp;"_"&amp;".. "&amp;D1232</f>
        <v>1654_T3.2_.. Currency and deposits (More than 18 to 24)</v>
      </c>
      <c r="B1232" s="366" t="s">
        <v>2677</v>
      </c>
      <c r="C1232" s="372" t="s">
        <v>17</v>
      </c>
      <c r="D1232" s="345" t="s">
        <v>4135</v>
      </c>
      <c r="E1232" s="462">
        <f t="shared" si="84"/>
        <v>0</v>
      </c>
      <c r="F1232" s="311" t="s">
        <v>1590</v>
      </c>
      <c r="G1232" s="8">
        <f t="shared" si="85"/>
        <v>6</v>
      </c>
      <c r="H1232" s="628">
        <f>IF(ISNUMBER('STable 3.2'!H31),'STable 3.2'!H31,"")</f>
        <v>0</v>
      </c>
    </row>
    <row r="1233" spans="1:8" x14ac:dyDescent="0.2">
      <c r="A1233" s="361" t="str">
        <f>B1233&amp;"_"&amp;C1233&amp;"_"&amp;".... "&amp;D1233</f>
        <v>1655_T3.2_.... Principal (More than 18 to 24)</v>
      </c>
      <c r="B1233" s="366" t="s">
        <v>2678</v>
      </c>
      <c r="C1233" s="372" t="s">
        <v>17</v>
      </c>
      <c r="D1233" s="346" t="s">
        <v>3889</v>
      </c>
      <c r="E1233" s="462">
        <f t="shared" si="84"/>
        <v>0</v>
      </c>
      <c r="F1233" s="311" t="s">
        <v>1597</v>
      </c>
      <c r="G1233" s="8">
        <f t="shared" si="85"/>
        <v>6</v>
      </c>
      <c r="H1233" s="628" t="str">
        <f>IF(ISNUMBER('STable 3.2'!H32),'STable 3.2'!H32,"")</f>
        <v/>
      </c>
    </row>
    <row r="1234" spans="1:8" x14ac:dyDescent="0.2">
      <c r="A1234" s="361" t="str">
        <f>B1234&amp;"_"&amp;C1234&amp;"_"&amp;".... "&amp;D1234</f>
        <v>1656_T3.2_.... Interest (More than 18 to 24)</v>
      </c>
      <c r="B1234" s="366" t="s">
        <v>2679</v>
      </c>
      <c r="C1234" s="372" t="s">
        <v>17</v>
      </c>
      <c r="D1234" s="346" t="s">
        <v>3890</v>
      </c>
      <c r="E1234" s="462">
        <f t="shared" si="84"/>
        <v>0</v>
      </c>
      <c r="F1234" s="311" t="s">
        <v>1604</v>
      </c>
      <c r="G1234" s="8">
        <f t="shared" si="85"/>
        <v>6</v>
      </c>
      <c r="H1234" s="628" t="str">
        <f>IF(ISNUMBER('STable 3.2'!H33),'STable 3.2'!H33,"")</f>
        <v/>
      </c>
    </row>
    <row r="1235" spans="1:8" x14ac:dyDescent="0.2">
      <c r="A1235" s="361" t="str">
        <f>B1235&amp;"_"&amp;C1235&amp;"_"&amp;".. "&amp;D1235</f>
        <v>1657_T3.2_.. Debt securities (More than 18 to 24)</v>
      </c>
      <c r="B1235" s="366" t="s">
        <v>2680</v>
      </c>
      <c r="C1235" s="372" t="s">
        <v>17</v>
      </c>
      <c r="D1235" s="345" t="s">
        <v>4136</v>
      </c>
      <c r="E1235" s="462">
        <f t="shared" si="84"/>
        <v>0</v>
      </c>
      <c r="F1235" s="311" t="s">
        <v>1611</v>
      </c>
      <c r="G1235" s="8">
        <f t="shared" si="85"/>
        <v>6</v>
      </c>
      <c r="H1235" s="628">
        <f>IF(ISNUMBER('STable 3.2'!H34),'STable 3.2'!H34,"")</f>
        <v>0</v>
      </c>
    </row>
    <row r="1236" spans="1:8" x14ac:dyDescent="0.2">
      <c r="A1236" s="361" t="str">
        <f>B1236&amp;"_"&amp;C1236&amp;"_"&amp;".... "&amp;D1236</f>
        <v>1658_T3.2_.... Principal (More than 18 to 24)</v>
      </c>
      <c r="B1236" s="366" t="s">
        <v>2681</v>
      </c>
      <c r="C1236" s="372" t="s">
        <v>17</v>
      </c>
      <c r="D1236" s="346" t="s">
        <v>3889</v>
      </c>
      <c r="E1236" s="462">
        <f t="shared" si="84"/>
        <v>0</v>
      </c>
      <c r="F1236" s="311" t="s">
        <v>1618</v>
      </c>
      <c r="G1236" s="8">
        <f t="shared" si="85"/>
        <v>6</v>
      </c>
      <c r="H1236" s="628" t="str">
        <f>IF(ISNUMBER('STable 3.2'!H35),'STable 3.2'!H35,"")</f>
        <v/>
      </c>
    </row>
    <row r="1237" spans="1:8" x14ac:dyDescent="0.2">
      <c r="A1237" s="361" t="str">
        <f>B1237&amp;"_"&amp;C1237&amp;"_"&amp;".... "&amp;D1237</f>
        <v>1659_T3.2_.... Interest (More than 18 to 24)</v>
      </c>
      <c r="B1237" s="366" t="s">
        <v>2682</v>
      </c>
      <c r="C1237" s="372" t="s">
        <v>17</v>
      </c>
      <c r="D1237" s="346" t="s">
        <v>3890</v>
      </c>
      <c r="E1237" s="462">
        <f t="shared" si="84"/>
        <v>0</v>
      </c>
      <c r="F1237" s="311" t="s">
        <v>1625</v>
      </c>
      <c r="G1237" s="8">
        <f t="shared" si="85"/>
        <v>6</v>
      </c>
      <c r="H1237" s="628" t="str">
        <f>IF(ISNUMBER('STable 3.2'!H36),'STable 3.2'!H36,"")</f>
        <v/>
      </c>
    </row>
    <row r="1238" spans="1:8" x14ac:dyDescent="0.2">
      <c r="A1238" s="361" t="str">
        <f>B1238&amp;"_"&amp;C1238&amp;"_"&amp;".. "&amp;D1238</f>
        <v>1660_T3.2_.. Loans (More than 18 to 24)</v>
      </c>
      <c r="B1238" s="366" t="s">
        <v>2683</v>
      </c>
      <c r="C1238" s="372" t="s">
        <v>17</v>
      </c>
      <c r="D1238" s="345" t="s">
        <v>4137</v>
      </c>
      <c r="E1238" s="462">
        <f t="shared" si="84"/>
        <v>0</v>
      </c>
      <c r="F1238" s="311" t="s">
        <v>1632</v>
      </c>
      <c r="G1238" s="8">
        <f t="shared" si="85"/>
        <v>6</v>
      </c>
      <c r="H1238" s="628">
        <f>IF(ISNUMBER('STable 3.2'!H37),'STable 3.2'!H37,"")</f>
        <v>0</v>
      </c>
    </row>
    <row r="1239" spans="1:8" x14ac:dyDescent="0.2">
      <c r="A1239" s="361" t="str">
        <f>B1239&amp;"_"&amp;C1239&amp;"_"&amp;".... "&amp;D1239</f>
        <v>1661_T3.2_.... Principal (More than 18 to 24)</v>
      </c>
      <c r="B1239" s="366" t="s">
        <v>2684</v>
      </c>
      <c r="C1239" s="372" t="s">
        <v>17</v>
      </c>
      <c r="D1239" s="346" t="s">
        <v>3889</v>
      </c>
      <c r="E1239" s="462">
        <f t="shared" si="84"/>
        <v>0</v>
      </c>
      <c r="F1239" s="311" t="s">
        <v>1639</v>
      </c>
      <c r="G1239" s="8">
        <f t="shared" si="85"/>
        <v>6</v>
      </c>
      <c r="H1239" s="628" t="str">
        <f>IF(ISNUMBER('STable 3.2'!H38),'STable 3.2'!H38,"")</f>
        <v/>
      </c>
    </row>
    <row r="1240" spans="1:8" x14ac:dyDescent="0.2">
      <c r="A1240" s="361" t="str">
        <f>B1240&amp;"_"&amp;C1240&amp;"_"&amp;".... "&amp;D1240</f>
        <v>1662_T3.2_.... Interest (More than 18 to 24)</v>
      </c>
      <c r="B1240" s="366" t="s">
        <v>2685</v>
      </c>
      <c r="C1240" s="372" t="s">
        <v>17</v>
      </c>
      <c r="D1240" s="346" t="s">
        <v>3890</v>
      </c>
      <c r="E1240" s="462">
        <f t="shared" si="84"/>
        <v>0</v>
      </c>
      <c r="F1240" s="311" t="s">
        <v>1646</v>
      </c>
      <c r="G1240" s="8">
        <f t="shared" si="85"/>
        <v>6</v>
      </c>
      <c r="H1240" s="628" t="str">
        <f>IF(ISNUMBER('STable 3.2'!H39),'STable 3.2'!H39,"")</f>
        <v/>
      </c>
    </row>
    <row r="1241" spans="1:8" x14ac:dyDescent="0.2">
      <c r="A1241" s="361" t="str">
        <f>B1241&amp;"_"&amp;C1241&amp;"_"&amp;".. "&amp;D1241</f>
        <v>1663_T3.2_.. Trade credit and advances (More than 18 to 24)</v>
      </c>
      <c r="B1241" s="366" t="s">
        <v>2686</v>
      </c>
      <c r="C1241" s="372" t="s">
        <v>17</v>
      </c>
      <c r="D1241" s="345" t="s">
        <v>4138</v>
      </c>
      <c r="E1241" s="462">
        <f t="shared" si="84"/>
        <v>0</v>
      </c>
      <c r="F1241" s="311" t="s">
        <v>1653</v>
      </c>
      <c r="G1241" s="8">
        <f t="shared" si="85"/>
        <v>6</v>
      </c>
      <c r="H1241" s="628">
        <f>IF(ISNUMBER('STable 3.2'!H40),'STable 3.2'!H40,"")</f>
        <v>0</v>
      </c>
    </row>
    <row r="1242" spans="1:8" x14ac:dyDescent="0.2">
      <c r="A1242" s="361" t="str">
        <f>B1242&amp;"_"&amp;C1242&amp;"_"&amp;".... "&amp;D1242</f>
        <v>1664_T3.2_.... Principal (More than 18 to 24)</v>
      </c>
      <c r="B1242" s="366" t="s">
        <v>2687</v>
      </c>
      <c r="C1242" s="372" t="s">
        <v>17</v>
      </c>
      <c r="D1242" s="346" t="s">
        <v>3889</v>
      </c>
      <c r="E1242" s="462">
        <f t="shared" si="84"/>
        <v>0</v>
      </c>
      <c r="F1242" s="311" t="s">
        <v>1660</v>
      </c>
      <c r="G1242" s="8">
        <f t="shared" si="85"/>
        <v>6</v>
      </c>
      <c r="H1242" s="628" t="str">
        <f>IF(ISNUMBER('STable 3.2'!H41),'STable 3.2'!H41,"")</f>
        <v/>
      </c>
    </row>
    <row r="1243" spans="1:8" x14ac:dyDescent="0.2">
      <c r="A1243" s="361" t="str">
        <f>B1243&amp;"_"&amp;C1243&amp;"_"&amp;".... "&amp;D1243</f>
        <v>1665_T3.2_.... Interest (More than 18 to 24)</v>
      </c>
      <c r="B1243" s="366" t="s">
        <v>2688</v>
      </c>
      <c r="C1243" s="372" t="s">
        <v>17</v>
      </c>
      <c r="D1243" s="346" t="s">
        <v>3890</v>
      </c>
      <c r="E1243" s="462">
        <f t="shared" si="84"/>
        <v>0</v>
      </c>
      <c r="F1243" s="311" t="s">
        <v>1667</v>
      </c>
      <c r="G1243" s="8">
        <f t="shared" si="85"/>
        <v>6</v>
      </c>
      <c r="H1243" s="628" t="str">
        <f>IF(ISNUMBER('STable 3.2'!H42),'STable 3.2'!H42,"")</f>
        <v/>
      </c>
    </row>
    <row r="1244" spans="1:8" x14ac:dyDescent="0.2">
      <c r="A1244" s="361" t="str">
        <f>B1244&amp;"_"&amp;C1244&amp;"_"&amp;".. "&amp;D1244</f>
        <v>1666_T3.2_.. Other debt liabilities 3/ 4/ (More than 18 to 24)</v>
      </c>
      <c r="B1244" s="366" t="s">
        <v>2689</v>
      </c>
      <c r="C1244" s="372" t="s">
        <v>17</v>
      </c>
      <c r="D1244" s="345" t="s">
        <v>4139</v>
      </c>
      <c r="E1244" s="462">
        <f t="shared" si="84"/>
        <v>0</v>
      </c>
      <c r="F1244" s="311" t="s">
        <v>1674</v>
      </c>
      <c r="G1244" s="8">
        <f t="shared" si="85"/>
        <v>6</v>
      </c>
      <c r="H1244" s="628">
        <f>IF(ISNUMBER('STable 3.2'!H43),'STable 3.2'!H43,"")</f>
        <v>0</v>
      </c>
    </row>
    <row r="1245" spans="1:8" x14ac:dyDescent="0.2">
      <c r="A1245" s="361" t="str">
        <f>B1245&amp;"_"&amp;C1245&amp;"_"&amp;".... "&amp;D1245</f>
        <v>1667_T3.2_.... Principal (More than 18 to 24)</v>
      </c>
      <c r="B1245" s="366" t="s">
        <v>2690</v>
      </c>
      <c r="C1245" s="372" t="s">
        <v>17</v>
      </c>
      <c r="D1245" s="346" t="s">
        <v>3889</v>
      </c>
      <c r="E1245" s="462">
        <f t="shared" si="84"/>
        <v>0</v>
      </c>
      <c r="F1245" s="311" t="s">
        <v>1681</v>
      </c>
      <c r="G1245" s="8">
        <f t="shared" si="85"/>
        <v>6</v>
      </c>
      <c r="H1245" s="628" t="str">
        <f>IF(ISNUMBER('STable 3.2'!H44),'STable 3.2'!H44,"")</f>
        <v/>
      </c>
    </row>
    <row r="1246" spans="1:8" x14ac:dyDescent="0.2">
      <c r="A1246" s="361" t="str">
        <f>B1246&amp;"_"&amp;C1246&amp;"_"&amp;".... "&amp;D1246</f>
        <v>1668_T3.2_.... Interest (More than 18 to 24)</v>
      </c>
      <c r="B1246" s="366" t="s">
        <v>2691</v>
      </c>
      <c r="C1246" s="372" t="s">
        <v>17</v>
      </c>
      <c r="D1246" s="346" t="s">
        <v>3890</v>
      </c>
      <c r="E1246" s="462">
        <f t="shared" si="84"/>
        <v>0</v>
      </c>
      <c r="F1246" s="311" t="s">
        <v>1688</v>
      </c>
      <c r="G1246" s="8">
        <f t="shared" si="85"/>
        <v>6</v>
      </c>
      <c r="H1246" s="628" t="str">
        <f>IF(ISNUMBER('STable 3.2'!H45),'STable 3.2'!H45,"")</f>
        <v/>
      </c>
    </row>
    <row r="1247" spans="1:8" x14ac:dyDescent="0.2">
      <c r="A1247" s="361" t="str">
        <f>B1247&amp;"_"&amp;C1247&amp;"_"&amp;D1247</f>
        <v>1669_T3.2_Deposit-Taking Corporations, except the Central Bank (More than 18 to 24)</v>
      </c>
      <c r="B1247" s="366" t="s">
        <v>2692</v>
      </c>
      <c r="C1247" s="372" t="s">
        <v>17</v>
      </c>
      <c r="D1247" s="347" t="s">
        <v>3893</v>
      </c>
      <c r="E1247" s="462">
        <f t="shared" si="84"/>
        <v>0</v>
      </c>
      <c r="F1247" s="311" t="s">
        <v>1695</v>
      </c>
      <c r="G1247" s="8">
        <f t="shared" si="85"/>
        <v>6</v>
      </c>
      <c r="H1247" s="628">
        <f>IF(ISNUMBER('STable 3.2'!H46),'STable 3.2'!H46,"")</f>
        <v>0</v>
      </c>
    </row>
    <row r="1248" spans="1:8" x14ac:dyDescent="0.2">
      <c r="A1248" s="361" t="str">
        <f>B1248&amp;"_"&amp;C1248&amp;"_"&amp;".. "&amp;D1248</f>
        <v>1670_T3.2_.. Currency and deposits (More than 18 to 24)</v>
      </c>
      <c r="B1248" s="366" t="s">
        <v>2693</v>
      </c>
      <c r="C1248" s="372" t="s">
        <v>17</v>
      </c>
      <c r="D1248" s="345" t="s">
        <v>4135</v>
      </c>
      <c r="E1248" s="462">
        <f t="shared" si="84"/>
        <v>0</v>
      </c>
      <c r="F1248" s="311" t="s">
        <v>1702</v>
      </c>
      <c r="G1248" s="8">
        <f t="shared" si="85"/>
        <v>6</v>
      </c>
      <c r="H1248" s="628">
        <f>IF(ISNUMBER('STable 3.2'!H47),'STable 3.2'!H47,"")</f>
        <v>0</v>
      </c>
    </row>
    <row r="1249" spans="1:8" x14ac:dyDescent="0.2">
      <c r="A1249" s="361" t="str">
        <f>B1249&amp;"_"&amp;C1249&amp;"_"&amp;".... "&amp;D1249</f>
        <v>1671_T3.2_.... Principal (More than 18 to 24)</v>
      </c>
      <c r="B1249" s="366" t="s">
        <v>2694</v>
      </c>
      <c r="C1249" s="372" t="s">
        <v>17</v>
      </c>
      <c r="D1249" s="346" t="s">
        <v>3889</v>
      </c>
      <c r="E1249" s="462">
        <f t="shared" si="84"/>
        <v>0</v>
      </c>
      <c r="F1249" s="311" t="s">
        <v>1709</v>
      </c>
      <c r="G1249" s="8">
        <f t="shared" si="85"/>
        <v>6</v>
      </c>
      <c r="H1249" s="628" t="str">
        <f>IF(ISNUMBER('STable 3.2'!H48),'STable 3.2'!H48,"")</f>
        <v/>
      </c>
    </row>
    <row r="1250" spans="1:8" x14ac:dyDescent="0.2">
      <c r="A1250" s="361" t="str">
        <f>B1250&amp;"_"&amp;C1250&amp;"_"&amp;".... "&amp;D1250</f>
        <v>1672_T3.2_.... Interest (More than 18 to 24)</v>
      </c>
      <c r="B1250" s="366" t="s">
        <v>2695</v>
      </c>
      <c r="C1250" s="372" t="s">
        <v>17</v>
      </c>
      <c r="D1250" s="346" t="s">
        <v>3890</v>
      </c>
      <c r="E1250" s="462">
        <f t="shared" si="84"/>
        <v>0</v>
      </c>
      <c r="F1250" s="311" t="s">
        <v>1716</v>
      </c>
      <c r="G1250" s="8">
        <f t="shared" si="85"/>
        <v>6</v>
      </c>
      <c r="H1250" s="628" t="str">
        <f>IF(ISNUMBER('STable 3.2'!H49),'STable 3.2'!H49,"")</f>
        <v/>
      </c>
    </row>
    <row r="1251" spans="1:8" x14ac:dyDescent="0.2">
      <c r="A1251" s="361" t="str">
        <f>B1251&amp;"_"&amp;C1251&amp;"_"&amp;".. "&amp;D1251</f>
        <v>1673_T3.2_.. Debt securities (More than 18 to 24)</v>
      </c>
      <c r="B1251" s="366" t="s">
        <v>2696</v>
      </c>
      <c r="C1251" s="372" t="s">
        <v>17</v>
      </c>
      <c r="D1251" s="345" t="s">
        <v>4136</v>
      </c>
      <c r="E1251" s="462">
        <f t="shared" si="84"/>
        <v>0</v>
      </c>
      <c r="F1251" s="311" t="s">
        <v>1723</v>
      </c>
      <c r="G1251" s="8">
        <f t="shared" si="85"/>
        <v>6</v>
      </c>
      <c r="H1251" s="628">
        <f>IF(ISNUMBER('STable 3.2'!H50),'STable 3.2'!H50,"")</f>
        <v>0</v>
      </c>
    </row>
    <row r="1252" spans="1:8" x14ac:dyDescent="0.2">
      <c r="A1252" s="361" t="str">
        <f>B1252&amp;"_"&amp;C1252&amp;"_"&amp;".... "&amp;D1252</f>
        <v>1674_T3.2_.... Principal (More than 18 to 24)</v>
      </c>
      <c r="B1252" s="366" t="s">
        <v>2697</v>
      </c>
      <c r="C1252" s="372" t="s">
        <v>17</v>
      </c>
      <c r="D1252" s="346" t="s">
        <v>3889</v>
      </c>
      <c r="E1252" s="462">
        <f t="shared" si="84"/>
        <v>0</v>
      </c>
      <c r="F1252" s="311" t="s">
        <v>1730</v>
      </c>
      <c r="G1252" s="8">
        <f t="shared" si="85"/>
        <v>6</v>
      </c>
      <c r="H1252" s="628" t="str">
        <f>IF(ISNUMBER('STable 3.2'!H51),'STable 3.2'!H51,"")</f>
        <v/>
      </c>
    </row>
    <row r="1253" spans="1:8" x14ac:dyDescent="0.2">
      <c r="A1253" s="361" t="str">
        <f>B1253&amp;"_"&amp;C1253&amp;"_"&amp;".... "&amp;D1253</f>
        <v>1675_T3.2_.... Interest (More than 18 to 24)</v>
      </c>
      <c r="B1253" s="366" t="s">
        <v>2698</v>
      </c>
      <c r="C1253" s="372" t="s">
        <v>17</v>
      </c>
      <c r="D1253" s="346" t="s">
        <v>3890</v>
      </c>
      <c r="E1253" s="462">
        <f t="shared" si="84"/>
        <v>0</v>
      </c>
      <c r="F1253" s="311" t="s">
        <v>1737</v>
      </c>
      <c r="G1253" s="8">
        <f t="shared" si="85"/>
        <v>6</v>
      </c>
      <c r="H1253" s="628" t="str">
        <f>IF(ISNUMBER('STable 3.2'!H52),'STable 3.2'!H52,"")</f>
        <v/>
      </c>
    </row>
    <row r="1254" spans="1:8" x14ac:dyDescent="0.2">
      <c r="A1254" s="361" t="str">
        <f>B1254&amp;"_"&amp;C1254&amp;"_"&amp;".. "&amp;D1254</f>
        <v>1676_T3.2_.. Loans (More than 18 to 24)</v>
      </c>
      <c r="B1254" s="366" t="s">
        <v>2699</v>
      </c>
      <c r="C1254" s="372" t="s">
        <v>17</v>
      </c>
      <c r="D1254" s="345" t="s">
        <v>4137</v>
      </c>
      <c r="E1254" s="462">
        <f t="shared" si="84"/>
        <v>0</v>
      </c>
      <c r="F1254" s="311" t="s">
        <v>1744</v>
      </c>
      <c r="G1254" s="8">
        <f t="shared" si="85"/>
        <v>6</v>
      </c>
      <c r="H1254" s="628">
        <f>IF(ISNUMBER('STable 3.2'!H53),'STable 3.2'!H53,"")</f>
        <v>0</v>
      </c>
    </row>
    <row r="1255" spans="1:8" x14ac:dyDescent="0.2">
      <c r="A1255" s="361" t="str">
        <f>B1255&amp;"_"&amp;C1255&amp;"_"&amp;".... "&amp;D1255</f>
        <v>1677_T3.2_.... Principal (More than 18 to 24)</v>
      </c>
      <c r="B1255" s="366" t="s">
        <v>2700</v>
      </c>
      <c r="C1255" s="372" t="s">
        <v>17</v>
      </c>
      <c r="D1255" s="346" t="s">
        <v>3889</v>
      </c>
      <c r="E1255" s="462">
        <f t="shared" si="84"/>
        <v>0</v>
      </c>
      <c r="F1255" s="311" t="s">
        <v>1751</v>
      </c>
      <c r="G1255" s="8">
        <f t="shared" si="85"/>
        <v>6</v>
      </c>
      <c r="H1255" s="628" t="str">
        <f>IF(ISNUMBER('STable 3.2'!H54),'STable 3.2'!H54,"")</f>
        <v/>
      </c>
    </row>
    <row r="1256" spans="1:8" x14ac:dyDescent="0.2">
      <c r="A1256" s="361" t="str">
        <f>B1256&amp;"_"&amp;C1256&amp;"_"&amp;".... "&amp;D1256</f>
        <v>1678_T3.2_.... Interest (More than 18 to 24)</v>
      </c>
      <c r="B1256" s="366" t="s">
        <v>2701</v>
      </c>
      <c r="C1256" s="372" t="s">
        <v>17</v>
      </c>
      <c r="D1256" s="346" t="s">
        <v>3890</v>
      </c>
      <c r="E1256" s="462">
        <f t="shared" si="84"/>
        <v>0</v>
      </c>
      <c r="F1256" s="311" t="s">
        <v>1758</v>
      </c>
      <c r="G1256" s="8">
        <f t="shared" si="85"/>
        <v>6</v>
      </c>
      <c r="H1256" s="628" t="str">
        <f>IF(ISNUMBER('STable 3.2'!H55),'STable 3.2'!H55,"")</f>
        <v/>
      </c>
    </row>
    <row r="1257" spans="1:8" x14ac:dyDescent="0.2">
      <c r="A1257" s="361" t="str">
        <f>B1257&amp;"_"&amp;C1257&amp;"_"&amp;".. "&amp;D1257</f>
        <v>1679_T3.2_.. Trade credit and advances (More than 18 to 24)</v>
      </c>
      <c r="B1257" s="366" t="s">
        <v>2702</v>
      </c>
      <c r="C1257" s="372" t="s">
        <v>17</v>
      </c>
      <c r="D1257" s="345" t="s">
        <v>4138</v>
      </c>
      <c r="E1257" s="462">
        <f t="shared" si="84"/>
        <v>0</v>
      </c>
      <c r="F1257" s="311" t="s">
        <v>1765</v>
      </c>
      <c r="G1257" s="8">
        <f t="shared" si="85"/>
        <v>6</v>
      </c>
      <c r="H1257" s="628">
        <f>IF(ISNUMBER('STable 3.2'!H56),'STable 3.2'!H56,"")</f>
        <v>0</v>
      </c>
    </row>
    <row r="1258" spans="1:8" x14ac:dyDescent="0.2">
      <c r="A1258" s="361" t="str">
        <f>B1258&amp;"_"&amp;C1258&amp;"_"&amp;".... "&amp;D1258</f>
        <v>1680_T3.2_.... Principal (More than 18 to 24)</v>
      </c>
      <c r="B1258" s="366" t="s">
        <v>2703</v>
      </c>
      <c r="C1258" s="372" t="s">
        <v>17</v>
      </c>
      <c r="D1258" s="346" t="s">
        <v>3889</v>
      </c>
      <c r="E1258" s="462">
        <f t="shared" si="84"/>
        <v>0</v>
      </c>
      <c r="F1258" s="311" t="s">
        <v>1772</v>
      </c>
      <c r="G1258" s="8">
        <f t="shared" si="85"/>
        <v>6</v>
      </c>
      <c r="H1258" s="628" t="str">
        <f>IF(ISNUMBER('STable 3.2'!H57),'STable 3.2'!H57,"")</f>
        <v/>
      </c>
    </row>
    <row r="1259" spans="1:8" x14ac:dyDescent="0.2">
      <c r="A1259" s="361" t="str">
        <f>B1259&amp;"_"&amp;C1259&amp;"_"&amp;".... "&amp;D1259</f>
        <v>1681_T3.2_.... Interest (More than 18 to 24)</v>
      </c>
      <c r="B1259" s="366" t="s">
        <v>2704</v>
      </c>
      <c r="C1259" s="372" t="s">
        <v>17</v>
      </c>
      <c r="D1259" s="346" t="s">
        <v>3890</v>
      </c>
      <c r="E1259" s="462">
        <f t="shared" si="84"/>
        <v>0</v>
      </c>
      <c r="F1259" s="311" t="s">
        <v>1779</v>
      </c>
      <c r="G1259" s="8">
        <f t="shared" si="85"/>
        <v>6</v>
      </c>
      <c r="H1259" s="628" t="str">
        <f>IF(ISNUMBER('STable 3.2'!H58),'STable 3.2'!H58,"")</f>
        <v/>
      </c>
    </row>
    <row r="1260" spans="1:8" x14ac:dyDescent="0.2">
      <c r="A1260" s="361" t="str">
        <f>B1260&amp;"_"&amp;C1260&amp;"_"&amp;".. "&amp;D1260</f>
        <v>1682_T3.2_.. Other debt liabilities 3/ 4/ (More than 18 to 24)</v>
      </c>
      <c r="B1260" s="366" t="s">
        <v>2705</v>
      </c>
      <c r="C1260" s="372" t="s">
        <v>17</v>
      </c>
      <c r="D1260" s="345" t="s">
        <v>4139</v>
      </c>
      <c r="E1260" s="462">
        <f t="shared" si="84"/>
        <v>0</v>
      </c>
      <c r="F1260" s="311" t="s">
        <v>1786</v>
      </c>
      <c r="G1260" s="8">
        <f t="shared" si="85"/>
        <v>6</v>
      </c>
      <c r="H1260" s="628">
        <f>IF(ISNUMBER('STable 3.2'!H59),'STable 3.2'!H59,"")</f>
        <v>0</v>
      </c>
    </row>
    <row r="1261" spans="1:8" x14ac:dyDescent="0.2">
      <c r="A1261" s="361" t="str">
        <f>B1261&amp;"_"&amp;C1261&amp;"_"&amp;".... "&amp;D1261</f>
        <v>1683_T3.2_.... Principal (More than 18 to 24)</v>
      </c>
      <c r="B1261" s="366" t="s">
        <v>2706</v>
      </c>
      <c r="C1261" s="372" t="s">
        <v>17</v>
      </c>
      <c r="D1261" s="346" t="s">
        <v>3889</v>
      </c>
      <c r="E1261" s="462">
        <f t="shared" si="84"/>
        <v>0</v>
      </c>
      <c r="F1261" s="311" t="s">
        <v>1793</v>
      </c>
      <c r="G1261" s="8">
        <f t="shared" si="85"/>
        <v>6</v>
      </c>
      <c r="H1261" s="628" t="str">
        <f>IF(ISNUMBER('STable 3.2'!H60),'STable 3.2'!H60,"")</f>
        <v/>
      </c>
    </row>
    <row r="1262" spans="1:8" x14ac:dyDescent="0.2">
      <c r="A1262" s="361" t="str">
        <f>B1262&amp;"_"&amp;C1262&amp;"_"&amp;".... "&amp;D1262</f>
        <v>1684_T3.2_.... Interest (More than 18 to 24)</v>
      </c>
      <c r="B1262" s="366" t="s">
        <v>2707</v>
      </c>
      <c r="C1262" s="372" t="s">
        <v>17</v>
      </c>
      <c r="D1262" s="346" t="s">
        <v>3890</v>
      </c>
      <c r="E1262" s="462">
        <f t="shared" si="84"/>
        <v>0</v>
      </c>
      <c r="F1262" s="311" t="s">
        <v>1800</v>
      </c>
      <c r="G1262" s="8">
        <f t="shared" si="85"/>
        <v>6</v>
      </c>
      <c r="H1262" s="628" t="str">
        <f>IF(ISNUMBER('STable 3.2'!H61),'STable 3.2'!H61,"")</f>
        <v/>
      </c>
    </row>
    <row r="1263" spans="1:8" x14ac:dyDescent="0.2">
      <c r="A1263" s="361" t="str">
        <f>B1263&amp;"_"&amp;C1263&amp;"_"&amp;D1263</f>
        <v>1685_T3.2_Other Sectors (More than 18 to 24)</v>
      </c>
      <c r="B1263" s="366" t="s">
        <v>2708</v>
      </c>
      <c r="C1263" s="372" t="s">
        <v>17</v>
      </c>
      <c r="D1263" s="348" t="s">
        <v>3894</v>
      </c>
      <c r="E1263" s="462">
        <f t="shared" si="84"/>
        <v>0</v>
      </c>
      <c r="F1263" s="311" t="s">
        <v>1807</v>
      </c>
      <c r="G1263" s="8">
        <f t="shared" si="85"/>
        <v>6</v>
      </c>
      <c r="H1263" s="628">
        <f>IF(ISNUMBER('STable 3.2'!H62),'STable 3.2'!H62,"")</f>
        <v>0</v>
      </c>
    </row>
    <row r="1264" spans="1:8" x14ac:dyDescent="0.2">
      <c r="A1264" s="361" t="str">
        <f>B1264&amp;"_"&amp;C1264&amp;"_"&amp;".. "&amp;D1264</f>
        <v>1686_T3.2_.. Currency and deposits (More than 18 to 24)</v>
      </c>
      <c r="B1264" s="366" t="s">
        <v>2709</v>
      </c>
      <c r="C1264" s="372" t="s">
        <v>17</v>
      </c>
      <c r="D1264" s="345" t="s">
        <v>4135</v>
      </c>
      <c r="E1264" s="462">
        <f t="shared" si="84"/>
        <v>0</v>
      </c>
      <c r="F1264" s="311" t="s">
        <v>1814</v>
      </c>
      <c r="G1264" s="8">
        <f t="shared" si="85"/>
        <v>6</v>
      </c>
      <c r="H1264" s="628">
        <f>IF(ISNUMBER('STable 3.2'!H63),'STable 3.2'!H63,"")</f>
        <v>0</v>
      </c>
    </row>
    <row r="1265" spans="1:8" x14ac:dyDescent="0.2">
      <c r="A1265" s="361" t="str">
        <f>B1265&amp;"_"&amp;C1265&amp;"_"&amp;".... "&amp;D1265</f>
        <v>1687_T3.2_.... Principal (More than 18 to 24)</v>
      </c>
      <c r="B1265" s="366" t="s">
        <v>2710</v>
      </c>
      <c r="C1265" s="372" t="s">
        <v>17</v>
      </c>
      <c r="D1265" s="346" t="s">
        <v>3889</v>
      </c>
      <c r="E1265" s="462">
        <f t="shared" si="84"/>
        <v>0</v>
      </c>
      <c r="F1265" s="311" t="s">
        <v>1821</v>
      </c>
      <c r="G1265" s="8">
        <f t="shared" si="85"/>
        <v>6</v>
      </c>
      <c r="H1265" s="628" t="str">
        <f>IF(ISNUMBER('STable 3.2'!H64),'STable 3.2'!H64,"")</f>
        <v/>
      </c>
    </row>
    <row r="1266" spans="1:8" x14ac:dyDescent="0.2">
      <c r="A1266" s="361" t="str">
        <f>B1266&amp;"_"&amp;C1266&amp;"_"&amp;".... "&amp;D1266</f>
        <v>1688_T3.2_.... Interest (More than 18 to 24)</v>
      </c>
      <c r="B1266" s="366" t="s">
        <v>2711</v>
      </c>
      <c r="C1266" s="372" t="s">
        <v>17</v>
      </c>
      <c r="D1266" s="346" t="s">
        <v>3890</v>
      </c>
      <c r="E1266" s="462">
        <f t="shared" si="84"/>
        <v>0</v>
      </c>
      <c r="F1266" s="311" t="s">
        <v>1828</v>
      </c>
      <c r="G1266" s="8">
        <f t="shared" si="85"/>
        <v>6</v>
      </c>
      <c r="H1266" s="628" t="str">
        <f>IF(ISNUMBER('STable 3.2'!H65),'STable 3.2'!H65,"")</f>
        <v/>
      </c>
    </row>
    <row r="1267" spans="1:8" x14ac:dyDescent="0.2">
      <c r="A1267" s="361" t="str">
        <f>B1267&amp;"_"&amp;C1267&amp;"_"&amp;".. "&amp;D1267</f>
        <v>1689_T3.2_.. Debt securities (More than 18 to 24)</v>
      </c>
      <c r="B1267" s="366" t="s">
        <v>2712</v>
      </c>
      <c r="C1267" s="372" t="s">
        <v>17</v>
      </c>
      <c r="D1267" s="345" t="s">
        <v>4136</v>
      </c>
      <c r="E1267" s="462">
        <f t="shared" si="84"/>
        <v>0</v>
      </c>
      <c r="F1267" s="311" t="s">
        <v>1835</v>
      </c>
      <c r="G1267" s="8">
        <f t="shared" si="85"/>
        <v>6</v>
      </c>
      <c r="H1267" s="628">
        <f>IF(ISNUMBER('STable 3.2'!H66),'STable 3.2'!H66,"")</f>
        <v>0</v>
      </c>
    </row>
    <row r="1268" spans="1:8" x14ac:dyDescent="0.2">
      <c r="A1268" s="361" t="str">
        <f>B1268&amp;"_"&amp;C1268&amp;"_"&amp;".... "&amp;D1268</f>
        <v>1690_T3.2_.... Principal (More than 18 to 24)</v>
      </c>
      <c r="B1268" s="366" t="s">
        <v>2713</v>
      </c>
      <c r="C1268" s="372" t="s">
        <v>17</v>
      </c>
      <c r="D1268" s="346" t="s">
        <v>3889</v>
      </c>
      <c r="E1268" s="462">
        <f t="shared" si="84"/>
        <v>0</v>
      </c>
      <c r="F1268" s="311" t="s">
        <v>1842</v>
      </c>
      <c r="G1268" s="8">
        <f t="shared" si="85"/>
        <v>6</v>
      </c>
      <c r="H1268" s="628" t="str">
        <f>IF(ISNUMBER('STable 3.2'!H67),'STable 3.2'!H67,"")</f>
        <v/>
      </c>
    </row>
    <row r="1269" spans="1:8" x14ac:dyDescent="0.2">
      <c r="A1269" s="361" t="str">
        <f>B1269&amp;"_"&amp;C1269&amp;"_"&amp;".... "&amp;D1269</f>
        <v>1691_T3.2_.... Interest (More than 18 to 24)</v>
      </c>
      <c r="B1269" s="366" t="s">
        <v>2714</v>
      </c>
      <c r="C1269" s="372" t="s">
        <v>17</v>
      </c>
      <c r="D1269" s="346" t="s">
        <v>3890</v>
      </c>
      <c r="E1269" s="462">
        <f t="shared" si="84"/>
        <v>0</v>
      </c>
      <c r="F1269" s="311" t="s">
        <v>1849</v>
      </c>
      <c r="G1269" s="8">
        <f t="shared" si="85"/>
        <v>6</v>
      </c>
      <c r="H1269" s="628" t="str">
        <f>IF(ISNUMBER('STable 3.2'!H68),'STable 3.2'!H68,"")</f>
        <v/>
      </c>
    </row>
    <row r="1270" spans="1:8" x14ac:dyDescent="0.2">
      <c r="A1270" s="361" t="str">
        <f>B1270&amp;"_"&amp;C1270&amp;"_"&amp;".. "&amp;D1270</f>
        <v>1692_T3.2_.. Loans (More than 18 to 24)</v>
      </c>
      <c r="B1270" s="366" t="s">
        <v>2715</v>
      </c>
      <c r="C1270" s="372" t="s">
        <v>17</v>
      </c>
      <c r="D1270" s="345" t="s">
        <v>4137</v>
      </c>
      <c r="E1270" s="462">
        <f t="shared" si="84"/>
        <v>0</v>
      </c>
      <c r="F1270" s="311" t="s">
        <v>1856</v>
      </c>
      <c r="G1270" s="8">
        <f t="shared" si="85"/>
        <v>6</v>
      </c>
      <c r="H1270" s="628">
        <f>IF(ISNUMBER('STable 3.2'!H69),'STable 3.2'!H69,"")</f>
        <v>0</v>
      </c>
    </row>
    <row r="1271" spans="1:8" x14ac:dyDescent="0.2">
      <c r="A1271" s="361" t="str">
        <f>B1271&amp;"_"&amp;C1271&amp;"_"&amp;".... "&amp;D1271</f>
        <v>1693_T3.2_.... Principal (More than 18 to 24)</v>
      </c>
      <c r="B1271" s="366" t="s">
        <v>2716</v>
      </c>
      <c r="C1271" s="372" t="s">
        <v>17</v>
      </c>
      <c r="D1271" s="346" t="s">
        <v>3889</v>
      </c>
      <c r="E1271" s="462">
        <f t="shared" si="84"/>
        <v>0</v>
      </c>
      <c r="F1271" s="311" t="s">
        <v>1863</v>
      </c>
      <c r="G1271" s="8">
        <f t="shared" si="85"/>
        <v>6</v>
      </c>
      <c r="H1271" s="628" t="str">
        <f>IF(ISNUMBER('STable 3.2'!H70),'STable 3.2'!H70,"")</f>
        <v/>
      </c>
    </row>
    <row r="1272" spans="1:8" x14ac:dyDescent="0.2">
      <c r="A1272" s="361" t="str">
        <f>B1272&amp;"_"&amp;C1272&amp;"_"&amp;".... "&amp;D1272</f>
        <v>1694_T3.2_.... Interest (More than 18 to 24)</v>
      </c>
      <c r="B1272" s="366" t="s">
        <v>2717</v>
      </c>
      <c r="C1272" s="372" t="s">
        <v>17</v>
      </c>
      <c r="D1272" s="346" t="s">
        <v>3890</v>
      </c>
      <c r="E1272" s="462">
        <f t="shared" si="84"/>
        <v>0</v>
      </c>
      <c r="F1272" s="311" t="s">
        <v>1870</v>
      </c>
      <c r="G1272" s="8">
        <f t="shared" si="85"/>
        <v>6</v>
      </c>
      <c r="H1272" s="628" t="str">
        <f>IF(ISNUMBER('STable 3.2'!H71),'STable 3.2'!H71,"")</f>
        <v/>
      </c>
    </row>
    <row r="1273" spans="1:8" x14ac:dyDescent="0.2">
      <c r="A1273" s="361" t="str">
        <f>B1273&amp;"_"&amp;C1273&amp;"_"&amp;".. "&amp;D1273</f>
        <v>1695_T3.2_.. Trade credit and advances (More than 18 to 24)</v>
      </c>
      <c r="B1273" s="366" t="s">
        <v>2718</v>
      </c>
      <c r="C1273" s="372" t="s">
        <v>17</v>
      </c>
      <c r="D1273" s="345" t="s">
        <v>4138</v>
      </c>
      <c r="E1273" s="462">
        <f t="shared" si="84"/>
        <v>0</v>
      </c>
      <c r="F1273" s="311" t="s">
        <v>1877</v>
      </c>
      <c r="G1273" s="8">
        <f t="shared" si="85"/>
        <v>6</v>
      </c>
      <c r="H1273" s="628">
        <f>IF(ISNUMBER('STable 3.2'!H72),'STable 3.2'!H72,"")</f>
        <v>0</v>
      </c>
    </row>
    <row r="1274" spans="1:8" x14ac:dyDescent="0.2">
      <c r="A1274" s="361" t="str">
        <f>B1274&amp;"_"&amp;C1274&amp;"_"&amp;".... "&amp;D1274</f>
        <v>1696_T3.2_.... Principal (More than 18 to 24)</v>
      </c>
      <c r="B1274" s="366" t="s">
        <v>2719</v>
      </c>
      <c r="C1274" s="372" t="s">
        <v>17</v>
      </c>
      <c r="D1274" s="346" t="s">
        <v>3889</v>
      </c>
      <c r="E1274" s="462">
        <f t="shared" si="84"/>
        <v>0</v>
      </c>
      <c r="F1274" s="311" t="s">
        <v>1884</v>
      </c>
      <c r="G1274" s="8">
        <f t="shared" si="85"/>
        <v>6</v>
      </c>
      <c r="H1274" s="628" t="str">
        <f>IF(ISNUMBER('STable 3.2'!H73),'STable 3.2'!H73,"")</f>
        <v/>
      </c>
    </row>
    <row r="1275" spans="1:8" x14ac:dyDescent="0.2">
      <c r="A1275" s="361" t="str">
        <f>B1275&amp;"_"&amp;C1275&amp;"_"&amp;".... "&amp;D1275</f>
        <v>1697_T3.2_.... Interest (More than 18 to 24)</v>
      </c>
      <c r="B1275" s="366" t="s">
        <v>2720</v>
      </c>
      <c r="C1275" s="372" t="s">
        <v>17</v>
      </c>
      <c r="D1275" s="346" t="s">
        <v>3890</v>
      </c>
      <c r="E1275" s="462">
        <f t="shared" si="84"/>
        <v>0</v>
      </c>
      <c r="F1275" s="311" t="s">
        <v>1891</v>
      </c>
      <c r="G1275" s="8">
        <f t="shared" si="85"/>
        <v>6</v>
      </c>
      <c r="H1275" s="628" t="str">
        <f>IF(ISNUMBER('STable 3.2'!H74),'STable 3.2'!H74,"")</f>
        <v/>
      </c>
    </row>
    <row r="1276" spans="1:8" x14ac:dyDescent="0.2">
      <c r="A1276" s="361" t="str">
        <f>B1276&amp;"_"&amp;C1276&amp;"_"&amp;".. "&amp;D1276</f>
        <v>1698_T3.2_.. Other debt liabilities 3/ 4/ (More than 18 to 24)</v>
      </c>
      <c r="B1276" s="366" t="s">
        <v>2721</v>
      </c>
      <c r="C1276" s="372" t="s">
        <v>17</v>
      </c>
      <c r="D1276" s="345" t="s">
        <v>4139</v>
      </c>
      <c r="E1276" s="462">
        <f t="shared" si="84"/>
        <v>0</v>
      </c>
      <c r="F1276" s="311" t="s">
        <v>1898</v>
      </c>
      <c r="G1276" s="8">
        <f t="shared" si="85"/>
        <v>6</v>
      </c>
      <c r="H1276" s="628">
        <f>IF(ISNUMBER('STable 3.2'!H75),'STable 3.2'!H75,"")</f>
        <v>0</v>
      </c>
    </row>
    <row r="1277" spans="1:8" x14ac:dyDescent="0.2">
      <c r="A1277" s="361" t="str">
        <f>B1277&amp;"_"&amp;C1277&amp;"_"&amp;".... "&amp;D1277</f>
        <v>1699_T3.2_.... Principal (More than 18 to 24)</v>
      </c>
      <c r="B1277" s="366" t="s">
        <v>2722</v>
      </c>
      <c r="C1277" s="372" t="s">
        <v>17</v>
      </c>
      <c r="D1277" s="346" t="s">
        <v>3889</v>
      </c>
      <c r="E1277" s="462">
        <f t="shared" si="84"/>
        <v>0</v>
      </c>
      <c r="F1277" s="311" t="s">
        <v>1905</v>
      </c>
      <c r="G1277" s="8">
        <f t="shared" si="85"/>
        <v>6</v>
      </c>
      <c r="H1277" s="628" t="str">
        <f>IF(ISNUMBER('STable 3.2'!H76),'STable 3.2'!H76,"")</f>
        <v/>
      </c>
    </row>
    <row r="1278" spans="1:8" x14ac:dyDescent="0.2">
      <c r="A1278" s="361" t="str">
        <f>B1278&amp;"_"&amp;C1278&amp;"_"&amp;".... "&amp;D1278</f>
        <v>1700_T3.2_.... Interest (More than 18 to 24)</v>
      </c>
      <c r="B1278" s="366" t="s">
        <v>2723</v>
      </c>
      <c r="C1278" s="372" t="s">
        <v>17</v>
      </c>
      <c r="D1278" s="346" t="s">
        <v>3890</v>
      </c>
      <c r="E1278" s="462">
        <f t="shared" si="84"/>
        <v>0</v>
      </c>
      <c r="F1278" s="311" t="s">
        <v>1912</v>
      </c>
      <c r="G1278" s="8">
        <f t="shared" si="85"/>
        <v>6</v>
      </c>
      <c r="H1278" s="628" t="str">
        <f>IF(ISNUMBER('STable 3.2'!H77),'STable 3.2'!H77,"")</f>
        <v/>
      </c>
    </row>
    <row r="1279" spans="1:8" x14ac:dyDescent="0.2">
      <c r="A1279" s="361" t="str">
        <f>B1279&amp;"_"&amp;C1279&amp;"_"&amp;D1279</f>
        <v>1701_T3.2_Direct Investment: Intercompany Lending 5/ (More than 18 to 24)</v>
      </c>
      <c r="B1279" s="366" t="s">
        <v>2724</v>
      </c>
      <c r="C1279" s="372" t="s">
        <v>17</v>
      </c>
      <c r="D1279" s="297" t="s">
        <v>4141</v>
      </c>
      <c r="E1279" s="462">
        <f t="shared" si="84"/>
        <v>0</v>
      </c>
      <c r="F1279" s="311" t="s">
        <v>1919</v>
      </c>
      <c r="G1279" s="8">
        <f t="shared" si="85"/>
        <v>6</v>
      </c>
      <c r="H1279" s="628">
        <f>IF(ISNUMBER('STable 3.2'!H78),'STable 3.2'!H78,"")</f>
        <v>0</v>
      </c>
    </row>
    <row r="1280" spans="1:8" x14ac:dyDescent="0.2">
      <c r="A1280" s="361" t="str">
        <f>B1280&amp;"_"&amp;C1280&amp;"_"&amp;".. "&amp;D1280</f>
        <v>1702_T3.2_.. Debt liabilities of direct investment enterprises to direct investors (More than 18 to 24)</v>
      </c>
      <c r="B1280" s="366" t="s">
        <v>2725</v>
      </c>
      <c r="C1280" s="372" t="s">
        <v>17</v>
      </c>
      <c r="D1280" s="349" t="s">
        <v>4142</v>
      </c>
      <c r="E1280" s="462">
        <f t="shared" si="84"/>
        <v>0</v>
      </c>
      <c r="F1280" s="311" t="s">
        <v>1926</v>
      </c>
      <c r="G1280" s="8">
        <f t="shared" si="85"/>
        <v>6</v>
      </c>
      <c r="H1280" s="628">
        <f>IF(ISNUMBER('STable 3.2'!H79),'STable 3.2'!H79,"")</f>
        <v>0</v>
      </c>
    </row>
    <row r="1281" spans="1:8" x14ac:dyDescent="0.2">
      <c r="A1281" s="361" t="str">
        <f>B1281&amp;"_"&amp;C1281&amp;"_"&amp;".... "&amp;D1281</f>
        <v>1703_T3.2_.... Principal (More than 18 to 24)</v>
      </c>
      <c r="B1281" s="366" t="s">
        <v>2726</v>
      </c>
      <c r="C1281" s="372" t="s">
        <v>17</v>
      </c>
      <c r="D1281" s="350" t="s">
        <v>3889</v>
      </c>
      <c r="E1281" s="462">
        <f t="shared" si="84"/>
        <v>0</v>
      </c>
      <c r="F1281" s="311" t="s">
        <v>1933</v>
      </c>
      <c r="G1281" s="8">
        <f t="shared" si="85"/>
        <v>6</v>
      </c>
      <c r="H1281" s="628" t="str">
        <f>IF(ISNUMBER('STable 3.2'!H80),'STable 3.2'!H80,"")</f>
        <v/>
      </c>
    </row>
    <row r="1282" spans="1:8" x14ac:dyDescent="0.2">
      <c r="A1282" s="361" t="str">
        <f>B1282&amp;"_"&amp;C1282&amp;"_"&amp;".... "&amp;D1282</f>
        <v>1704_T3.2_.... Interest (More than 18 to 24)</v>
      </c>
      <c r="B1282" s="366" t="s">
        <v>2727</v>
      </c>
      <c r="C1282" s="372" t="s">
        <v>17</v>
      </c>
      <c r="D1282" s="350" t="s">
        <v>3890</v>
      </c>
      <c r="E1282" s="462">
        <f t="shared" si="84"/>
        <v>0</v>
      </c>
      <c r="F1282" s="311" t="s">
        <v>1940</v>
      </c>
      <c r="G1282" s="8">
        <f t="shared" si="85"/>
        <v>6</v>
      </c>
      <c r="H1282" s="628" t="str">
        <f>IF(ISNUMBER('STable 3.2'!H81),'STable 3.2'!H81,"")</f>
        <v/>
      </c>
    </row>
    <row r="1283" spans="1:8" x14ac:dyDescent="0.2">
      <c r="A1283" s="361" t="str">
        <f>B1283&amp;"_"&amp;C1283&amp;"_"&amp;".. "&amp;D1283</f>
        <v>1705_T3.2_.. Debt liabilities of direct investors to direct investment enterprises (More than 18 to 24)</v>
      </c>
      <c r="B1283" s="366" t="s">
        <v>2728</v>
      </c>
      <c r="C1283" s="372" t="s">
        <v>17</v>
      </c>
      <c r="D1283" s="349" t="s">
        <v>4143</v>
      </c>
      <c r="E1283" s="462">
        <f t="shared" si="84"/>
        <v>0</v>
      </c>
      <c r="F1283" s="311" t="s">
        <v>1947</v>
      </c>
      <c r="G1283" s="8">
        <f t="shared" si="85"/>
        <v>6</v>
      </c>
      <c r="H1283" s="628">
        <f>IF(ISNUMBER('STable 3.2'!H82),'STable 3.2'!H82,"")</f>
        <v>0</v>
      </c>
    </row>
    <row r="1284" spans="1:8" x14ac:dyDescent="0.2">
      <c r="A1284" s="361" t="str">
        <f>B1284&amp;"_"&amp;C1284&amp;"_"&amp;".... "&amp;D1284</f>
        <v>1706_T3.2_.... Principal (More than 18 to 24)</v>
      </c>
      <c r="B1284" s="366" t="s">
        <v>2729</v>
      </c>
      <c r="C1284" s="372" t="s">
        <v>17</v>
      </c>
      <c r="D1284" s="350" t="s">
        <v>3889</v>
      </c>
      <c r="E1284" s="462">
        <f t="shared" si="84"/>
        <v>0</v>
      </c>
      <c r="F1284" s="311" t="s">
        <v>1954</v>
      </c>
      <c r="G1284" s="8">
        <f t="shared" si="85"/>
        <v>6</v>
      </c>
      <c r="H1284" s="628" t="str">
        <f>IF(ISNUMBER('STable 3.2'!H83),'STable 3.2'!H83,"")</f>
        <v/>
      </c>
    </row>
    <row r="1285" spans="1:8" x14ac:dyDescent="0.2">
      <c r="A1285" s="361" t="str">
        <f>B1285&amp;"_"&amp;C1285&amp;"_"&amp;".... "&amp;D1285</f>
        <v>1707_T3.2_.... Interest (More than 18 to 24)</v>
      </c>
      <c r="B1285" s="366" t="s">
        <v>2730</v>
      </c>
      <c r="C1285" s="372" t="s">
        <v>17</v>
      </c>
      <c r="D1285" s="350" t="s">
        <v>3890</v>
      </c>
      <c r="E1285" s="462">
        <f t="shared" ref="E1285:E1348" si="86">E1284</f>
        <v>0</v>
      </c>
      <c r="F1285" s="311" t="s">
        <v>1961</v>
      </c>
      <c r="G1285" s="8">
        <f t="shared" ref="G1285:G1348" si="87">G1284</f>
        <v>6</v>
      </c>
      <c r="H1285" s="628" t="str">
        <f>IF(ISNUMBER('STable 3.2'!H84),'STable 3.2'!H84,"")</f>
        <v/>
      </c>
    </row>
    <row r="1286" spans="1:8" x14ac:dyDescent="0.2">
      <c r="A1286" s="361" t="str">
        <f>B1286&amp;"_"&amp;C1286&amp;"_"&amp;".. "&amp;D1286</f>
        <v>1708_T3.2_.. Debt liabilities between fellow enterprises (More than 18 to 24)</v>
      </c>
      <c r="B1286" s="366" t="s">
        <v>2731</v>
      </c>
      <c r="C1286" s="372" t="s">
        <v>17</v>
      </c>
      <c r="D1286" s="349" t="s">
        <v>4144</v>
      </c>
      <c r="E1286" s="462">
        <f t="shared" si="86"/>
        <v>0</v>
      </c>
      <c r="F1286" s="311" t="s">
        <v>1968</v>
      </c>
      <c r="G1286" s="8">
        <f t="shared" si="87"/>
        <v>6</v>
      </c>
      <c r="H1286" s="628">
        <f>IF(ISNUMBER('STable 3.2'!H85),'STable 3.2'!H85,"")</f>
        <v>0</v>
      </c>
    </row>
    <row r="1287" spans="1:8" x14ac:dyDescent="0.2">
      <c r="A1287" s="361" t="str">
        <f>B1287&amp;"_"&amp;C1287&amp;"_"&amp;".... "&amp;D1287</f>
        <v>1709_T3.2_.... Principal (More than 18 to 24)</v>
      </c>
      <c r="B1287" s="366" t="s">
        <v>2732</v>
      </c>
      <c r="C1287" s="372" t="s">
        <v>17</v>
      </c>
      <c r="D1287" s="350" t="s">
        <v>3889</v>
      </c>
      <c r="E1287" s="462">
        <f t="shared" si="86"/>
        <v>0</v>
      </c>
      <c r="F1287" s="311" t="s">
        <v>1975</v>
      </c>
      <c r="G1287" s="8">
        <f t="shared" si="87"/>
        <v>6</v>
      </c>
      <c r="H1287" s="628" t="str">
        <f>IF(ISNUMBER('STable 3.2'!H86),'STable 3.2'!H86,"")</f>
        <v/>
      </c>
    </row>
    <row r="1288" spans="1:8" x14ac:dyDescent="0.2">
      <c r="A1288" s="361" t="str">
        <f>B1288&amp;"_"&amp;C1288&amp;"_"&amp;".... "&amp;D1288</f>
        <v>1710_T3.2_.... Interest (More than 18 to 24)</v>
      </c>
      <c r="B1288" s="366" t="s">
        <v>2733</v>
      </c>
      <c r="C1288" s="372" t="s">
        <v>17</v>
      </c>
      <c r="D1288" s="350" t="s">
        <v>3890</v>
      </c>
      <c r="E1288" s="462">
        <f t="shared" si="86"/>
        <v>0</v>
      </c>
      <c r="F1288" s="311" t="s">
        <v>1982</v>
      </c>
      <c r="G1288" s="8">
        <f t="shared" si="87"/>
        <v>6</v>
      </c>
      <c r="H1288" s="628" t="str">
        <f>IF(ISNUMBER('STable 3.2'!H87),'STable 3.2'!H87,"")</f>
        <v/>
      </c>
    </row>
    <row r="1289" spans="1:8" x14ac:dyDescent="0.2">
      <c r="A1289" s="361" t="str">
        <f>B1289&amp;"_"&amp;C1289&amp;"_"&amp;D1289</f>
        <v>1711_T3.2_Gross External Debt Payments (More than 18 to 24)</v>
      </c>
      <c r="B1289" s="366" t="s">
        <v>2734</v>
      </c>
      <c r="C1289" s="372" t="s">
        <v>17</v>
      </c>
      <c r="D1289" s="351" t="s">
        <v>4145</v>
      </c>
      <c r="E1289" s="462">
        <f t="shared" si="86"/>
        <v>0</v>
      </c>
      <c r="F1289" s="311" t="s">
        <v>1989</v>
      </c>
      <c r="G1289" s="8">
        <f t="shared" si="87"/>
        <v>6</v>
      </c>
      <c r="H1289" s="628">
        <f>IF(ISNUMBER('STable 3.2'!H88),'STable 3.2'!H88,"")</f>
        <v>0</v>
      </c>
    </row>
    <row r="1290" spans="1:8" x14ac:dyDescent="0.2">
      <c r="A1290" s="361" t="str">
        <f>B1290&amp;"_"&amp;C1290&amp;"_"&amp;".... "&amp;D1290</f>
        <v>1712_T3.2_.... Principal  (More than 18 to 24)</v>
      </c>
      <c r="B1290" s="366" t="s">
        <v>2735</v>
      </c>
      <c r="C1290" s="372" t="s">
        <v>17</v>
      </c>
      <c r="D1290" s="352" t="s">
        <v>3896</v>
      </c>
      <c r="E1290" s="462">
        <f t="shared" si="86"/>
        <v>0</v>
      </c>
      <c r="F1290" s="311" t="s">
        <v>1996</v>
      </c>
      <c r="G1290" s="8">
        <f t="shared" si="87"/>
        <v>6</v>
      </c>
      <c r="H1290" s="628">
        <f>IF(ISNUMBER('STable 3.2'!H89),'STable 3.2'!H89,"")</f>
        <v>0</v>
      </c>
    </row>
    <row r="1291" spans="1:8" x14ac:dyDescent="0.2">
      <c r="A1291" s="361" t="str">
        <f>B1291&amp;"_"&amp;C1291&amp;"_"&amp;".... "&amp;D1291</f>
        <v>1713_T3.2_.... Interest (More than 18 to 24)</v>
      </c>
      <c r="B1291" s="366" t="s">
        <v>2736</v>
      </c>
      <c r="C1291" s="372" t="s">
        <v>17</v>
      </c>
      <c r="D1291" s="352" t="s">
        <v>3890</v>
      </c>
      <c r="E1291" s="462">
        <f t="shared" si="86"/>
        <v>0</v>
      </c>
      <c r="F1291" s="311" t="s">
        <v>2003</v>
      </c>
      <c r="G1291" s="8">
        <f t="shared" si="87"/>
        <v>6</v>
      </c>
      <c r="H1291" s="628">
        <f>IF(ISNUMBER('STable 3.2'!H90),'STable 3.2'!H90,"")</f>
        <v>0</v>
      </c>
    </row>
    <row r="1292" spans="1:8" x14ac:dyDescent="0.2">
      <c r="A1292" s="361" t="str">
        <f t="shared" ref="A1292:A1293" si="88">B1292&amp;"_"&amp;C1292&amp;"_"&amp;D1292</f>
        <v>1714_T3.2_Interest receipts on SDR holdings (More than 18 to 24)</v>
      </c>
      <c r="B1292" s="366" t="s">
        <v>2737</v>
      </c>
      <c r="C1292" s="372" t="s">
        <v>17</v>
      </c>
      <c r="D1292" s="352" t="s">
        <v>3898</v>
      </c>
      <c r="E1292" s="462">
        <f t="shared" si="86"/>
        <v>0</v>
      </c>
      <c r="F1292" s="311" t="s">
        <v>2017</v>
      </c>
      <c r="G1292" s="8">
        <f t="shared" si="87"/>
        <v>6</v>
      </c>
      <c r="H1292" s="628" t="str">
        <f>IF(ISNUMBER('STable 3.2'!H93),'STable 3.2'!H93,"")</f>
        <v/>
      </c>
    </row>
    <row r="1293" spans="1:8" x14ac:dyDescent="0.2">
      <c r="A1293" s="361" t="str">
        <f t="shared" si="88"/>
        <v>1715_T3.2_Interest payments on SDR allocations (More than 18 to 24)</v>
      </c>
      <c r="B1293" s="366" t="s">
        <v>2738</v>
      </c>
      <c r="C1293" s="372" t="s">
        <v>17</v>
      </c>
      <c r="D1293" s="352" t="s">
        <v>3899</v>
      </c>
      <c r="E1293" s="462">
        <f t="shared" si="86"/>
        <v>0</v>
      </c>
      <c r="F1293" s="311" t="s">
        <v>2018</v>
      </c>
      <c r="G1293" s="8">
        <f t="shared" si="87"/>
        <v>6</v>
      </c>
      <c r="H1293" s="628" t="str">
        <f>IF(ISNUMBER('STable 3.2'!H94),'STable 3.2'!H94,"")</f>
        <v/>
      </c>
    </row>
    <row r="1294" spans="1:8" x14ac:dyDescent="0.2">
      <c r="A1294" s="361" t="str">
        <f>B1294&amp;"_"&amp;C1294&amp;"_"&amp;D1294</f>
        <v>1716_T3.2_General Government (More than 2yrs)</v>
      </c>
      <c r="B1294" s="366" t="s">
        <v>2739</v>
      </c>
      <c r="C1294" s="372" t="s">
        <v>17</v>
      </c>
      <c r="D1294" s="344" t="s">
        <v>4146</v>
      </c>
      <c r="E1294" s="462">
        <f t="shared" si="86"/>
        <v>0</v>
      </c>
      <c r="F1294" s="311" t="s">
        <v>1430</v>
      </c>
      <c r="G1294" s="8">
        <f t="shared" si="87"/>
        <v>6</v>
      </c>
      <c r="H1294" s="628">
        <f>IF(ISNUMBER('STable 3.2'!I8),'STable 3.2'!I8,"")</f>
        <v>0</v>
      </c>
    </row>
    <row r="1295" spans="1:8" x14ac:dyDescent="0.2">
      <c r="A1295" s="361" t="str">
        <f>B1295&amp;"_"&amp;C1295&amp;"_"&amp;".. "&amp;D1295</f>
        <v>1717_T3.2_.. Special drawing rights (allocations) * (More than 2yrs)</v>
      </c>
      <c r="B1295" s="366" t="s">
        <v>2740</v>
      </c>
      <c r="C1295" s="372" t="s">
        <v>17</v>
      </c>
      <c r="D1295" s="345" t="s">
        <v>4303</v>
      </c>
      <c r="E1295" s="462">
        <f t="shared" si="86"/>
        <v>0</v>
      </c>
      <c r="F1295" s="311" t="s">
        <v>1437</v>
      </c>
      <c r="G1295" s="8">
        <f t="shared" si="87"/>
        <v>6</v>
      </c>
      <c r="H1295" s="628">
        <f>IF(ISNUMBER('STable 3.2'!I9),'STable 3.2'!I9,"")</f>
        <v>0</v>
      </c>
    </row>
    <row r="1296" spans="1:8" x14ac:dyDescent="0.2">
      <c r="A1296" s="361" t="str">
        <f>B1296&amp;"_"&amp;C1296&amp;"_"&amp;".... "&amp;D1296</f>
        <v>1718_T3.2_.... Principal (More than 2yrs)</v>
      </c>
      <c r="B1296" s="366" t="s">
        <v>2741</v>
      </c>
      <c r="C1296" s="372" t="s">
        <v>17</v>
      </c>
      <c r="D1296" s="346" t="s">
        <v>3901</v>
      </c>
      <c r="E1296" s="462">
        <f t="shared" si="86"/>
        <v>0</v>
      </c>
      <c r="F1296" s="311" t="s">
        <v>1444</v>
      </c>
      <c r="G1296" s="8">
        <f t="shared" si="87"/>
        <v>6</v>
      </c>
      <c r="H1296" s="628" t="str">
        <f>IF(ISNUMBER('STable 3.2'!I10),'STable 3.2'!I10,"")</f>
        <v/>
      </c>
    </row>
    <row r="1297" spans="1:8" x14ac:dyDescent="0.2">
      <c r="A1297" s="361" t="str">
        <f>B1297&amp;"_"&amp;C1297&amp;"_"&amp;".... "&amp;D1297</f>
        <v>1719_T3.2_.... Interest (More than 2yrs)</v>
      </c>
      <c r="B1297" s="366" t="s">
        <v>2742</v>
      </c>
      <c r="C1297" s="372" t="s">
        <v>17</v>
      </c>
      <c r="D1297" s="346" t="s">
        <v>3902</v>
      </c>
      <c r="E1297" s="462">
        <f t="shared" si="86"/>
        <v>0</v>
      </c>
      <c r="F1297" s="311" t="s">
        <v>1451</v>
      </c>
      <c r="G1297" s="8">
        <f t="shared" si="87"/>
        <v>6</v>
      </c>
      <c r="H1297" s="628" t="str">
        <f>IF(ISNUMBER('STable 3.2'!I11),'STable 3.2'!I11,"")</f>
        <v/>
      </c>
    </row>
    <row r="1298" spans="1:8" x14ac:dyDescent="0.2">
      <c r="A1298" s="361" t="str">
        <f>B1298&amp;"_"&amp;C1298&amp;"_"&amp;".. "&amp;D1298</f>
        <v>1720_T3.2_.. Currency and deposits (More than 2yrs)</v>
      </c>
      <c r="B1298" s="366" t="s">
        <v>2743</v>
      </c>
      <c r="C1298" s="372" t="s">
        <v>17</v>
      </c>
      <c r="D1298" s="345" t="s">
        <v>4147</v>
      </c>
      <c r="E1298" s="462">
        <f t="shared" si="86"/>
        <v>0</v>
      </c>
      <c r="F1298" s="311" t="s">
        <v>1458</v>
      </c>
      <c r="G1298" s="8">
        <f t="shared" si="87"/>
        <v>6</v>
      </c>
      <c r="H1298" s="628">
        <f>IF(ISNUMBER('STable 3.2'!I12),'STable 3.2'!I12,"")</f>
        <v>0</v>
      </c>
    </row>
    <row r="1299" spans="1:8" x14ac:dyDescent="0.2">
      <c r="A1299" s="361" t="str">
        <f>B1299&amp;"_"&amp;C1299&amp;"_"&amp;".... "&amp;D1299</f>
        <v>1721_T3.2_.... Principal (More than 2yrs)</v>
      </c>
      <c r="B1299" s="366" t="s">
        <v>2744</v>
      </c>
      <c r="C1299" s="372" t="s">
        <v>17</v>
      </c>
      <c r="D1299" s="346" t="s">
        <v>3901</v>
      </c>
      <c r="E1299" s="462">
        <f t="shared" si="86"/>
        <v>0</v>
      </c>
      <c r="F1299" s="311" t="s">
        <v>1465</v>
      </c>
      <c r="G1299" s="8">
        <f t="shared" si="87"/>
        <v>6</v>
      </c>
      <c r="H1299" s="628" t="str">
        <f>IF(ISNUMBER('STable 3.2'!I13),'STable 3.2'!I13,"")</f>
        <v/>
      </c>
    </row>
    <row r="1300" spans="1:8" x14ac:dyDescent="0.2">
      <c r="A1300" s="361" t="str">
        <f>B1300&amp;"_"&amp;C1300&amp;"_"&amp;".... "&amp;D1300</f>
        <v>1722_T3.2_.... Interest (More than 2yrs)</v>
      </c>
      <c r="B1300" s="366" t="s">
        <v>2745</v>
      </c>
      <c r="C1300" s="372" t="s">
        <v>17</v>
      </c>
      <c r="D1300" s="346" t="s">
        <v>3902</v>
      </c>
      <c r="E1300" s="462">
        <f t="shared" si="86"/>
        <v>0</v>
      </c>
      <c r="F1300" s="311" t="s">
        <v>1472</v>
      </c>
      <c r="G1300" s="8">
        <f t="shared" si="87"/>
        <v>6</v>
      </c>
      <c r="H1300" s="628" t="str">
        <f>IF(ISNUMBER('STable 3.2'!I14),'STable 3.2'!I14,"")</f>
        <v/>
      </c>
    </row>
    <row r="1301" spans="1:8" x14ac:dyDescent="0.2">
      <c r="A1301" s="361" t="str">
        <f>B1301&amp;"_"&amp;C1301&amp;"_"&amp;".. "&amp;D1301</f>
        <v>1723_T3.2_.. Debt securities (More than 2yrs)</v>
      </c>
      <c r="B1301" s="366" t="s">
        <v>2746</v>
      </c>
      <c r="C1301" s="372" t="s">
        <v>17</v>
      </c>
      <c r="D1301" s="345" t="s">
        <v>4148</v>
      </c>
      <c r="E1301" s="462">
        <f t="shared" si="86"/>
        <v>0</v>
      </c>
      <c r="F1301" s="311" t="s">
        <v>1479</v>
      </c>
      <c r="G1301" s="8">
        <f t="shared" si="87"/>
        <v>6</v>
      </c>
      <c r="H1301" s="628">
        <f>IF(ISNUMBER('STable 3.2'!I15),'STable 3.2'!I15,"")</f>
        <v>0</v>
      </c>
    </row>
    <row r="1302" spans="1:8" x14ac:dyDescent="0.2">
      <c r="A1302" s="361" t="str">
        <f>B1302&amp;"_"&amp;C1302&amp;"_"&amp;".... "&amp;D1302</f>
        <v>1724_T3.2_.... Principal (More than 2yrs)</v>
      </c>
      <c r="B1302" s="366" t="s">
        <v>2747</v>
      </c>
      <c r="C1302" s="372" t="s">
        <v>17</v>
      </c>
      <c r="D1302" s="346" t="s">
        <v>3901</v>
      </c>
      <c r="E1302" s="462">
        <f t="shared" si="86"/>
        <v>0</v>
      </c>
      <c r="F1302" s="311" t="s">
        <v>1486</v>
      </c>
      <c r="G1302" s="8">
        <f t="shared" si="87"/>
        <v>6</v>
      </c>
      <c r="H1302" s="628" t="str">
        <f>IF(ISNUMBER('STable 3.2'!I16),'STable 3.2'!I16,"")</f>
        <v/>
      </c>
    </row>
    <row r="1303" spans="1:8" x14ac:dyDescent="0.2">
      <c r="A1303" s="361" t="str">
        <f>B1303&amp;"_"&amp;C1303&amp;"_"&amp;".... "&amp;D1303</f>
        <v>1725_T3.2_.... Interest (More than 2yrs)</v>
      </c>
      <c r="B1303" s="366" t="s">
        <v>2748</v>
      </c>
      <c r="C1303" s="372" t="s">
        <v>17</v>
      </c>
      <c r="D1303" s="346" t="s">
        <v>3902</v>
      </c>
      <c r="E1303" s="462">
        <f t="shared" si="86"/>
        <v>0</v>
      </c>
      <c r="F1303" s="311" t="s">
        <v>1493</v>
      </c>
      <c r="G1303" s="8">
        <f t="shared" si="87"/>
        <v>6</v>
      </c>
      <c r="H1303" s="628" t="str">
        <f>IF(ISNUMBER('STable 3.2'!I17),'STable 3.2'!I17,"")</f>
        <v/>
      </c>
    </row>
    <row r="1304" spans="1:8" x14ac:dyDescent="0.2">
      <c r="A1304" s="361" t="str">
        <f>B1304&amp;"_"&amp;C1304&amp;"_"&amp;".. "&amp;D1304</f>
        <v>1726_T3.2_.. Loans (More than 2yrs)</v>
      </c>
      <c r="B1304" s="366" t="s">
        <v>2749</v>
      </c>
      <c r="C1304" s="372" t="s">
        <v>17</v>
      </c>
      <c r="D1304" s="345" t="s">
        <v>4149</v>
      </c>
      <c r="E1304" s="462">
        <f t="shared" si="86"/>
        <v>0</v>
      </c>
      <c r="F1304" s="311" t="s">
        <v>1500</v>
      </c>
      <c r="G1304" s="8">
        <f t="shared" si="87"/>
        <v>6</v>
      </c>
      <c r="H1304" s="628">
        <f>IF(ISNUMBER('STable 3.2'!I18),'STable 3.2'!I18,"")</f>
        <v>0</v>
      </c>
    </row>
    <row r="1305" spans="1:8" x14ac:dyDescent="0.2">
      <c r="A1305" s="361" t="str">
        <f>B1305&amp;"_"&amp;C1305&amp;"_"&amp;".... "&amp;D1305</f>
        <v>1727_T3.2_.... Principal (More than 2yrs)</v>
      </c>
      <c r="B1305" s="366" t="s">
        <v>2750</v>
      </c>
      <c r="C1305" s="372" t="s">
        <v>17</v>
      </c>
      <c r="D1305" s="346" t="s">
        <v>3901</v>
      </c>
      <c r="E1305" s="462">
        <f t="shared" si="86"/>
        <v>0</v>
      </c>
      <c r="F1305" s="311" t="s">
        <v>1507</v>
      </c>
      <c r="G1305" s="8">
        <f t="shared" si="87"/>
        <v>6</v>
      </c>
      <c r="H1305" s="628" t="str">
        <f>IF(ISNUMBER('STable 3.2'!I19),'STable 3.2'!I19,"")</f>
        <v/>
      </c>
    </row>
    <row r="1306" spans="1:8" x14ac:dyDescent="0.2">
      <c r="A1306" s="361" t="str">
        <f>B1306&amp;"_"&amp;C1306&amp;"_"&amp;".... "&amp;D1306</f>
        <v>1728_T3.2_.... Interest (More than 2yrs)</v>
      </c>
      <c r="B1306" s="366" t="s">
        <v>2751</v>
      </c>
      <c r="C1306" s="372" t="s">
        <v>17</v>
      </c>
      <c r="D1306" s="346" t="s">
        <v>3902</v>
      </c>
      <c r="E1306" s="462">
        <f t="shared" si="86"/>
        <v>0</v>
      </c>
      <c r="F1306" s="311" t="s">
        <v>1514</v>
      </c>
      <c r="G1306" s="8">
        <f t="shared" si="87"/>
        <v>6</v>
      </c>
      <c r="H1306" s="628" t="str">
        <f>IF(ISNUMBER('STable 3.2'!I20),'STable 3.2'!I20,"")</f>
        <v/>
      </c>
    </row>
    <row r="1307" spans="1:8" x14ac:dyDescent="0.2">
      <c r="A1307" s="361" t="str">
        <f>B1307&amp;"_"&amp;C1307&amp;"_"&amp;".. "&amp;D1307</f>
        <v>1729_T3.2_.. Trade credit and advances (More than 2yrs)</v>
      </c>
      <c r="B1307" s="366" t="s">
        <v>2752</v>
      </c>
      <c r="C1307" s="372" t="s">
        <v>17</v>
      </c>
      <c r="D1307" s="345" t="s">
        <v>4150</v>
      </c>
      <c r="E1307" s="462">
        <f t="shared" si="86"/>
        <v>0</v>
      </c>
      <c r="F1307" s="311" t="s">
        <v>1521</v>
      </c>
      <c r="G1307" s="8">
        <f t="shared" si="87"/>
        <v>6</v>
      </c>
      <c r="H1307" s="628">
        <f>IF(ISNUMBER('STable 3.2'!I21),'STable 3.2'!I21,"")</f>
        <v>0</v>
      </c>
    </row>
    <row r="1308" spans="1:8" x14ac:dyDescent="0.2">
      <c r="A1308" s="361" t="str">
        <f>B1308&amp;"_"&amp;C1308&amp;"_"&amp;".... "&amp;D1308</f>
        <v>1730_T3.2_.... Principal (More than 2yrs)</v>
      </c>
      <c r="B1308" s="366" t="s">
        <v>2753</v>
      </c>
      <c r="C1308" s="372" t="s">
        <v>17</v>
      </c>
      <c r="D1308" s="346" t="s">
        <v>3901</v>
      </c>
      <c r="E1308" s="462">
        <f t="shared" si="86"/>
        <v>0</v>
      </c>
      <c r="F1308" s="311" t="s">
        <v>1528</v>
      </c>
      <c r="G1308" s="8">
        <f t="shared" si="87"/>
        <v>6</v>
      </c>
      <c r="H1308" s="628" t="str">
        <f>IF(ISNUMBER('STable 3.2'!I22),'STable 3.2'!I22,"")</f>
        <v/>
      </c>
    </row>
    <row r="1309" spans="1:8" x14ac:dyDescent="0.2">
      <c r="A1309" s="361" t="str">
        <f>B1309&amp;"_"&amp;C1309&amp;"_"&amp;".... "&amp;D1309</f>
        <v>1731_T3.2_.... Interest (More than 2yrs)</v>
      </c>
      <c r="B1309" s="366" t="s">
        <v>2754</v>
      </c>
      <c r="C1309" s="372" t="s">
        <v>17</v>
      </c>
      <c r="D1309" s="346" t="s">
        <v>3902</v>
      </c>
      <c r="E1309" s="462">
        <f t="shared" si="86"/>
        <v>0</v>
      </c>
      <c r="F1309" s="311" t="s">
        <v>1535</v>
      </c>
      <c r="G1309" s="8">
        <f t="shared" si="87"/>
        <v>6</v>
      </c>
      <c r="H1309" s="628" t="str">
        <f>IF(ISNUMBER('STable 3.2'!I23),'STable 3.2'!I23,"")</f>
        <v/>
      </c>
    </row>
    <row r="1310" spans="1:8" x14ac:dyDescent="0.2">
      <c r="A1310" s="361" t="str">
        <f>B1310&amp;"_"&amp;C1310&amp;"_"&amp;".. "&amp;D1310</f>
        <v>1732_T3.2_.. Other debt liabilities 3/ 4/ (More than 2yrs)</v>
      </c>
      <c r="B1310" s="366" t="s">
        <v>2755</v>
      </c>
      <c r="C1310" s="372" t="s">
        <v>17</v>
      </c>
      <c r="D1310" s="345" t="s">
        <v>4151</v>
      </c>
      <c r="E1310" s="462">
        <f t="shared" si="86"/>
        <v>0</v>
      </c>
      <c r="F1310" s="311" t="s">
        <v>1542</v>
      </c>
      <c r="G1310" s="8">
        <f t="shared" si="87"/>
        <v>6</v>
      </c>
      <c r="H1310" s="628">
        <f>IF(ISNUMBER('STable 3.2'!I24),'STable 3.2'!I24,"")</f>
        <v>0</v>
      </c>
    </row>
    <row r="1311" spans="1:8" x14ac:dyDescent="0.2">
      <c r="A1311" s="361" t="str">
        <f>B1311&amp;"_"&amp;C1311&amp;"_"&amp;".... "&amp;D1311</f>
        <v>1733_T3.2_.... Principal (More than 2yrs)</v>
      </c>
      <c r="B1311" s="366" t="s">
        <v>2756</v>
      </c>
      <c r="C1311" s="372" t="s">
        <v>17</v>
      </c>
      <c r="D1311" s="346" t="s">
        <v>3901</v>
      </c>
      <c r="E1311" s="462">
        <f t="shared" si="86"/>
        <v>0</v>
      </c>
      <c r="F1311" s="311" t="s">
        <v>1549</v>
      </c>
      <c r="G1311" s="8">
        <f t="shared" si="87"/>
        <v>6</v>
      </c>
      <c r="H1311" s="628" t="str">
        <f>IF(ISNUMBER('STable 3.2'!I25),'STable 3.2'!I25,"")</f>
        <v/>
      </c>
    </row>
    <row r="1312" spans="1:8" x14ac:dyDescent="0.2">
      <c r="A1312" s="361" t="str">
        <f>B1312&amp;"_"&amp;C1312&amp;"_"&amp;".... "&amp;D1312</f>
        <v>1734_T3.2_.... Interest (More than 2yrs)</v>
      </c>
      <c r="B1312" s="366" t="s">
        <v>2757</v>
      </c>
      <c r="C1312" s="372" t="s">
        <v>17</v>
      </c>
      <c r="D1312" s="346" t="s">
        <v>3902</v>
      </c>
      <c r="E1312" s="462">
        <f t="shared" si="86"/>
        <v>0</v>
      </c>
      <c r="F1312" s="311" t="s">
        <v>1556</v>
      </c>
      <c r="G1312" s="8">
        <f t="shared" si="87"/>
        <v>6</v>
      </c>
      <c r="H1312" s="628" t="str">
        <f>IF(ISNUMBER('STable 3.2'!I26),'STable 3.2'!I26,"")</f>
        <v/>
      </c>
    </row>
    <row r="1313" spans="1:8" x14ac:dyDescent="0.2">
      <c r="A1313" s="361" t="str">
        <f>B1313&amp;"_"&amp;C1313&amp;"_"&amp;D1313</f>
        <v>1735_T3.2_Central Bank (More than 2yrs)</v>
      </c>
      <c r="B1313" s="366" t="s">
        <v>2758</v>
      </c>
      <c r="C1313" s="372" t="s">
        <v>17</v>
      </c>
      <c r="D1313" s="301" t="s">
        <v>4152</v>
      </c>
      <c r="E1313" s="462">
        <f t="shared" si="86"/>
        <v>0</v>
      </c>
      <c r="F1313" s="311" t="s">
        <v>1563</v>
      </c>
      <c r="G1313" s="8">
        <f t="shared" si="87"/>
        <v>6</v>
      </c>
      <c r="H1313" s="628">
        <f>IF(ISNUMBER('STable 3.2'!I27),'STable 3.2'!I27,"")</f>
        <v>0</v>
      </c>
    </row>
    <row r="1314" spans="1:8" x14ac:dyDescent="0.2">
      <c r="A1314" s="361" t="str">
        <f>B1314&amp;"_"&amp;C1314&amp;"_"&amp;".. "&amp;D1314</f>
        <v>1736_T3.2_.. Special drawing rights (allocations) * (More than 2yrs)</v>
      </c>
      <c r="B1314" s="366" t="s">
        <v>2759</v>
      </c>
      <c r="C1314" s="372" t="s">
        <v>17</v>
      </c>
      <c r="D1314" s="345" t="s">
        <v>4303</v>
      </c>
      <c r="E1314" s="462">
        <f t="shared" si="86"/>
        <v>0</v>
      </c>
      <c r="F1314" s="311" t="s">
        <v>1570</v>
      </c>
      <c r="G1314" s="8">
        <f t="shared" si="87"/>
        <v>6</v>
      </c>
      <c r="H1314" s="628">
        <f>IF(ISNUMBER('STable 3.2'!I28),'STable 3.2'!I28,"")</f>
        <v>0</v>
      </c>
    </row>
    <row r="1315" spans="1:8" x14ac:dyDescent="0.2">
      <c r="A1315" s="361" t="str">
        <f>B1315&amp;"_"&amp;C1315&amp;"_"&amp;".... "&amp;D1315</f>
        <v>1737_T3.2_.... Principal (More than 2yrs)</v>
      </c>
      <c r="B1315" s="366" t="s">
        <v>2760</v>
      </c>
      <c r="C1315" s="372" t="s">
        <v>17</v>
      </c>
      <c r="D1315" s="346" t="s">
        <v>3901</v>
      </c>
      <c r="E1315" s="462">
        <f t="shared" si="86"/>
        <v>0</v>
      </c>
      <c r="F1315" s="311" t="s">
        <v>1577</v>
      </c>
      <c r="G1315" s="8">
        <f t="shared" si="87"/>
        <v>6</v>
      </c>
      <c r="H1315" s="628" t="str">
        <f>IF(ISNUMBER('STable 3.2'!I29),'STable 3.2'!I29,"")</f>
        <v/>
      </c>
    </row>
    <row r="1316" spans="1:8" x14ac:dyDescent="0.2">
      <c r="A1316" s="361" t="str">
        <f>B1316&amp;"_"&amp;C1316&amp;"_"&amp;".... "&amp;D1316</f>
        <v>1738_T3.2_.... Interest (More than 2yrs)</v>
      </c>
      <c r="B1316" s="366" t="s">
        <v>2761</v>
      </c>
      <c r="C1316" s="372" t="s">
        <v>17</v>
      </c>
      <c r="D1316" s="346" t="s">
        <v>3902</v>
      </c>
      <c r="E1316" s="462">
        <f t="shared" si="86"/>
        <v>0</v>
      </c>
      <c r="F1316" s="311" t="s">
        <v>1584</v>
      </c>
      <c r="G1316" s="8">
        <f t="shared" si="87"/>
        <v>6</v>
      </c>
      <c r="H1316" s="628" t="str">
        <f>IF(ISNUMBER('STable 3.2'!I30),'STable 3.2'!I30,"")</f>
        <v/>
      </c>
    </row>
    <row r="1317" spans="1:8" x14ac:dyDescent="0.2">
      <c r="A1317" s="361" t="str">
        <f>B1317&amp;"_"&amp;C1317&amp;"_"&amp;".. "&amp;D1317</f>
        <v>1739_T3.2_.. Currency and deposits (More than 2yrs)</v>
      </c>
      <c r="B1317" s="366" t="s">
        <v>2762</v>
      </c>
      <c r="C1317" s="372" t="s">
        <v>17</v>
      </c>
      <c r="D1317" s="345" t="s">
        <v>4147</v>
      </c>
      <c r="E1317" s="462">
        <f t="shared" si="86"/>
        <v>0</v>
      </c>
      <c r="F1317" s="311" t="s">
        <v>1591</v>
      </c>
      <c r="G1317" s="8">
        <f t="shared" si="87"/>
        <v>6</v>
      </c>
      <c r="H1317" s="628">
        <f>IF(ISNUMBER('STable 3.2'!I31),'STable 3.2'!I31,"")</f>
        <v>0</v>
      </c>
    </row>
    <row r="1318" spans="1:8" x14ac:dyDescent="0.2">
      <c r="A1318" s="361" t="str">
        <f>B1318&amp;"_"&amp;C1318&amp;"_"&amp;".... "&amp;D1318</f>
        <v>1740_T3.2_.... Principal (More than 2yrs)</v>
      </c>
      <c r="B1318" s="366" t="s">
        <v>2763</v>
      </c>
      <c r="C1318" s="372" t="s">
        <v>17</v>
      </c>
      <c r="D1318" s="346" t="s">
        <v>3901</v>
      </c>
      <c r="E1318" s="462">
        <f t="shared" si="86"/>
        <v>0</v>
      </c>
      <c r="F1318" s="311" t="s">
        <v>1598</v>
      </c>
      <c r="G1318" s="8">
        <f t="shared" si="87"/>
        <v>6</v>
      </c>
      <c r="H1318" s="628" t="str">
        <f>IF(ISNUMBER('STable 3.2'!I32),'STable 3.2'!I32,"")</f>
        <v/>
      </c>
    </row>
    <row r="1319" spans="1:8" x14ac:dyDescent="0.2">
      <c r="A1319" s="361" t="str">
        <f>B1319&amp;"_"&amp;C1319&amp;"_"&amp;".... "&amp;D1319</f>
        <v>1741_T3.2_.... Interest (More than 2yrs)</v>
      </c>
      <c r="B1319" s="366" t="s">
        <v>2764</v>
      </c>
      <c r="C1319" s="372" t="s">
        <v>17</v>
      </c>
      <c r="D1319" s="346" t="s">
        <v>3902</v>
      </c>
      <c r="E1319" s="462">
        <f t="shared" si="86"/>
        <v>0</v>
      </c>
      <c r="F1319" s="311" t="s">
        <v>1605</v>
      </c>
      <c r="G1319" s="8">
        <f t="shared" si="87"/>
        <v>6</v>
      </c>
      <c r="H1319" s="628" t="str">
        <f>IF(ISNUMBER('STable 3.2'!I33),'STable 3.2'!I33,"")</f>
        <v/>
      </c>
    </row>
    <row r="1320" spans="1:8" x14ac:dyDescent="0.2">
      <c r="A1320" s="361" t="str">
        <f>B1320&amp;"_"&amp;C1320&amp;"_"&amp;".. "&amp;D1320</f>
        <v>1742_T3.2_.. Debt securities (More than 2yrs)</v>
      </c>
      <c r="B1320" s="366" t="s">
        <v>2765</v>
      </c>
      <c r="C1320" s="372" t="s">
        <v>17</v>
      </c>
      <c r="D1320" s="345" t="s">
        <v>4148</v>
      </c>
      <c r="E1320" s="462">
        <f t="shared" si="86"/>
        <v>0</v>
      </c>
      <c r="F1320" s="311" t="s">
        <v>1612</v>
      </c>
      <c r="G1320" s="8">
        <f t="shared" si="87"/>
        <v>6</v>
      </c>
      <c r="H1320" s="628">
        <f>IF(ISNUMBER('STable 3.2'!I34),'STable 3.2'!I34,"")</f>
        <v>0</v>
      </c>
    </row>
    <row r="1321" spans="1:8" x14ac:dyDescent="0.2">
      <c r="A1321" s="361" t="str">
        <f>B1321&amp;"_"&amp;C1321&amp;"_"&amp;".... "&amp;D1321</f>
        <v>1743_T3.2_.... Principal (More than 2yrs)</v>
      </c>
      <c r="B1321" s="366" t="s">
        <v>2766</v>
      </c>
      <c r="C1321" s="372" t="s">
        <v>17</v>
      </c>
      <c r="D1321" s="346" t="s">
        <v>3901</v>
      </c>
      <c r="E1321" s="462">
        <f t="shared" si="86"/>
        <v>0</v>
      </c>
      <c r="F1321" s="311" t="s">
        <v>1619</v>
      </c>
      <c r="G1321" s="8">
        <f t="shared" si="87"/>
        <v>6</v>
      </c>
      <c r="H1321" s="628" t="str">
        <f>IF(ISNUMBER('STable 3.2'!I35),'STable 3.2'!I35,"")</f>
        <v/>
      </c>
    </row>
    <row r="1322" spans="1:8" x14ac:dyDescent="0.2">
      <c r="A1322" s="361" t="str">
        <f>B1322&amp;"_"&amp;C1322&amp;"_"&amp;".... "&amp;D1322</f>
        <v>1744_T3.2_.... Interest (More than 2yrs)</v>
      </c>
      <c r="B1322" s="366" t="s">
        <v>2767</v>
      </c>
      <c r="C1322" s="372" t="s">
        <v>17</v>
      </c>
      <c r="D1322" s="346" t="s">
        <v>3902</v>
      </c>
      <c r="E1322" s="462">
        <f t="shared" si="86"/>
        <v>0</v>
      </c>
      <c r="F1322" s="311" t="s">
        <v>1626</v>
      </c>
      <c r="G1322" s="8">
        <f t="shared" si="87"/>
        <v>6</v>
      </c>
      <c r="H1322" s="628" t="str">
        <f>IF(ISNUMBER('STable 3.2'!I36),'STable 3.2'!I36,"")</f>
        <v/>
      </c>
    </row>
    <row r="1323" spans="1:8" x14ac:dyDescent="0.2">
      <c r="A1323" s="361" t="str">
        <f>B1323&amp;"_"&amp;C1323&amp;"_"&amp;".. "&amp;D1323</f>
        <v>1745_T3.2_.. Loans (More than 2yrs)</v>
      </c>
      <c r="B1323" s="366" t="s">
        <v>2768</v>
      </c>
      <c r="C1323" s="372" t="s">
        <v>17</v>
      </c>
      <c r="D1323" s="345" t="s">
        <v>4149</v>
      </c>
      <c r="E1323" s="462">
        <f t="shared" si="86"/>
        <v>0</v>
      </c>
      <c r="F1323" s="311" t="s">
        <v>1633</v>
      </c>
      <c r="G1323" s="8">
        <f t="shared" si="87"/>
        <v>6</v>
      </c>
      <c r="H1323" s="628">
        <f>IF(ISNUMBER('STable 3.2'!I37),'STable 3.2'!I37,"")</f>
        <v>0</v>
      </c>
    </row>
    <row r="1324" spans="1:8" x14ac:dyDescent="0.2">
      <c r="A1324" s="361" t="str">
        <f>B1324&amp;"_"&amp;C1324&amp;"_"&amp;".... "&amp;D1324</f>
        <v>1746_T3.2_.... Principal (More than 2yrs)</v>
      </c>
      <c r="B1324" s="366" t="s">
        <v>2769</v>
      </c>
      <c r="C1324" s="372" t="s">
        <v>17</v>
      </c>
      <c r="D1324" s="346" t="s">
        <v>3901</v>
      </c>
      <c r="E1324" s="462">
        <f t="shared" si="86"/>
        <v>0</v>
      </c>
      <c r="F1324" s="311" t="s">
        <v>1640</v>
      </c>
      <c r="G1324" s="8">
        <f t="shared" si="87"/>
        <v>6</v>
      </c>
      <c r="H1324" s="628" t="str">
        <f>IF(ISNUMBER('STable 3.2'!I38),'STable 3.2'!I38,"")</f>
        <v/>
      </c>
    </row>
    <row r="1325" spans="1:8" x14ac:dyDescent="0.2">
      <c r="A1325" s="361" t="str">
        <f>B1325&amp;"_"&amp;C1325&amp;"_"&amp;".... "&amp;D1325</f>
        <v>1747_T3.2_.... Interest (More than 2yrs)</v>
      </c>
      <c r="B1325" s="366" t="s">
        <v>2770</v>
      </c>
      <c r="C1325" s="372" t="s">
        <v>17</v>
      </c>
      <c r="D1325" s="346" t="s">
        <v>3902</v>
      </c>
      <c r="E1325" s="462">
        <f t="shared" si="86"/>
        <v>0</v>
      </c>
      <c r="F1325" s="311" t="s">
        <v>1647</v>
      </c>
      <c r="G1325" s="8">
        <f t="shared" si="87"/>
        <v>6</v>
      </c>
      <c r="H1325" s="628" t="str">
        <f>IF(ISNUMBER('STable 3.2'!I39),'STable 3.2'!I39,"")</f>
        <v/>
      </c>
    </row>
    <row r="1326" spans="1:8" x14ac:dyDescent="0.2">
      <c r="A1326" s="361" t="str">
        <f>B1326&amp;"_"&amp;C1326&amp;"_"&amp;".. "&amp;D1326</f>
        <v>1748_T3.2_.. Trade credit and advances (More than 2yrs)</v>
      </c>
      <c r="B1326" s="366" t="s">
        <v>2771</v>
      </c>
      <c r="C1326" s="372" t="s">
        <v>17</v>
      </c>
      <c r="D1326" s="345" t="s">
        <v>4150</v>
      </c>
      <c r="E1326" s="462">
        <f t="shared" si="86"/>
        <v>0</v>
      </c>
      <c r="F1326" s="311" t="s">
        <v>1654</v>
      </c>
      <c r="G1326" s="8">
        <f t="shared" si="87"/>
        <v>6</v>
      </c>
      <c r="H1326" s="628">
        <f>IF(ISNUMBER('STable 3.2'!I40),'STable 3.2'!I40,"")</f>
        <v>0</v>
      </c>
    </row>
    <row r="1327" spans="1:8" x14ac:dyDescent="0.2">
      <c r="A1327" s="361" t="str">
        <f>B1327&amp;"_"&amp;C1327&amp;"_"&amp;".... "&amp;D1327</f>
        <v>1749_T3.2_.... Principal (More than 2yrs)</v>
      </c>
      <c r="B1327" s="366" t="s">
        <v>2772</v>
      </c>
      <c r="C1327" s="372" t="s">
        <v>17</v>
      </c>
      <c r="D1327" s="346" t="s">
        <v>3901</v>
      </c>
      <c r="E1327" s="462">
        <f t="shared" si="86"/>
        <v>0</v>
      </c>
      <c r="F1327" s="311" t="s">
        <v>1661</v>
      </c>
      <c r="G1327" s="8">
        <f t="shared" si="87"/>
        <v>6</v>
      </c>
      <c r="H1327" s="628" t="str">
        <f>IF(ISNUMBER('STable 3.2'!I41),'STable 3.2'!I41,"")</f>
        <v/>
      </c>
    </row>
    <row r="1328" spans="1:8" x14ac:dyDescent="0.2">
      <c r="A1328" s="361" t="str">
        <f>B1328&amp;"_"&amp;C1328&amp;"_"&amp;".... "&amp;D1328</f>
        <v>1750_T3.2_.... Interest (More than 2yrs)</v>
      </c>
      <c r="B1328" s="366" t="s">
        <v>2773</v>
      </c>
      <c r="C1328" s="372" t="s">
        <v>17</v>
      </c>
      <c r="D1328" s="346" t="s">
        <v>3902</v>
      </c>
      <c r="E1328" s="462">
        <f t="shared" si="86"/>
        <v>0</v>
      </c>
      <c r="F1328" s="311" t="s">
        <v>1668</v>
      </c>
      <c r="G1328" s="8">
        <f t="shared" si="87"/>
        <v>6</v>
      </c>
      <c r="H1328" s="628" t="str">
        <f>IF(ISNUMBER('STable 3.2'!I42),'STable 3.2'!I42,"")</f>
        <v/>
      </c>
    </row>
    <row r="1329" spans="1:8" x14ac:dyDescent="0.2">
      <c r="A1329" s="361" t="str">
        <f>B1329&amp;"_"&amp;C1329&amp;"_"&amp;".. "&amp;D1329</f>
        <v>1751_T3.2_.. Other debt liabilities 3/ 4/ (More than 2yrs)</v>
      </c>
      <c r="B1329" s="366" t="s">
        <v>2774</v>
      </c>
      <c r="C1329" s="372" t="s">
        <v>17</v>
      </c>
      <c r="D1329" s="345" t="s">
        <v>4151</v>
      </c>
      <c r="E1329" s="462">
        <f t="shared" si="86"/>
        <v>0</v>
      </c>
      <c r="F1329" s="311" t="s">
        <v>1675</v>
      </c>
      <c r="G1329" s="8">
        <f t="shared" si="87"/>
        <v>6</v>
      </c>
      <c r="H1329" s="628">
        <f>IF(ISNUMBER('STable 3.2'!I43),'STable 3.2'!I43,"")</f>
        <v>0</v>
      </c>
    </row>
    <row r="1330" spans="1:8" x14ac:dyDescent="0.2">
      <c r="A1330" s="361" t="str">
        <f>B1330&amp;"_"&amp;C1330&amp;"_"&amp;".... "&amp;D1330</f>
        <v>1752_T3.2_.... Principal (More than 2yrs)</v>
      </c>
      <c r="B1330" s="366" t="s">
        <v>2775</v>
      </c>
      <c r="C1330" s="372" t="s">
        <v>17</v>
      </c>
      <c r="D1330" s="346" t="s">
        <v>3901</v>
      </c>
      <c r="E1330" s="462">
        <f t="shared" si="86"/>
        <v>0</v>
      </c>
      <c r="F1330" s="311" t="s">
        <v>1682</v>
      </c>
      <c r="G1330" s="8">
        <f t="shared" si="87"/>
        <v>6</v>
      </c>
      <c r="H1330" s="628" t="str">
        <f>IF(ISNUMBER('STable 3.2'!I44),'STable 3.2'!I44,"")</f>
        <v/>
      </c>
    </row>
    <row r="1331" spans="1:8" x14ac:dyDescent="0.2">
      <c r="A1331" s="361" t="str">
        <f>B1331&amp;"_"&amp;C1331&amp;"_"&amp;".... "&amp;D1331</f>
        <v>1753_T3.2_.... Interest (More than 2yrs)</v>
      </c>
      <c r="B1331" s="366" t="s">
        <v>2776</v>
      </c>
      <c r="C1331" s="372" t="s">
        <v>17</v>
      </c>
      <c r="D1331" s="346" t="s">
        <v>3902</v>
      </c>
      <c r="E1331" s="462">
        <f t="shared" si="86"/>
        <v>0</v>
      </c>
      <c r="F1331" s="311" t="s">
        <v>1689</v>
      </c>
      <c r="G1331" s="8">
        <f t="shared" si="87"/>
        <v>6</v>
      </c>
      <c r="H1331" s="628" t="str">
        <f>IF(ISNUMBER('STable 3.2'!I45),'STable 3.2'!I45,"")</f>
        <v/>
      </c>
    </row>
    <row r="1332" spans="1:8" x14ac:dyDescent="0.2">
      <c r="A1332" s="361" t="str">
        <f>B1332&amp;"_"&amp;C1332&amp;"_"&amp;D1332</f>
        <v>1754_T3.2_Deposit-Taking Corporations, except the Central Bank (More than 2yrs)</v>
      </c>
      <c r="B1332" s="366" t="s">
        <v>2777</v>
      </c>
      <c r="C1332" s="372" t="s">
        <v>17</v>
      </c>
      <c r="D1332" s="347" t="s">
        <v>3905</v>
      </c>
      <c r="E1332" s="462">
        <f t="shared" si="86"/>
        <v>0</v>
      </c>
      <c r="F1332" s="311" t="s">
        <v>1696</v>
      </c>
      <c r="G1332" s="8">
        <f t="shared" si="87"/>
        <v>6</v>
      </c>
      <c r="H1332" s="628">
        <f>IF(ISNUMBER('STable 3.2'!I46),'STable 3.2'!I46,"")</f>
        <v>0</v>
      </c>
    </row>
    <row r="1333" spans="1:8" x14ac:dyDescent="0.2">
      <c r="A1333" s="361" t="str">
        <f>B1333&amp;"_"&amp;C1333&amp;"_"&amp;".. "&amp;D1333</f>
        <v>1755_T3.2_.. Currency and deposits (More than 2yrs)</v>
      </c>
      <c r="B1333" s="366" t="s">
        <v>2778</v>
      </c>
      <c r="C1333" s="372" t="s">
        <v>17</v>
      </c>
      <c r="D1333" s="345" t="s">
        <v>4147</v>
      </c>
      <c r="E1333" s="462">
        <f t="shared" si="86"/>
        <v>0</v>
      </c>
      <c r="F1333" s="311" t="s">
        <v>1703</v>
      </c>
      <c r="G1333" s="8">
        <f t="shared" si="87"/>
        <v>6</v>
      </c>
      <c r="H1333" s="628">
        <f>IF(ISNUMBER('STable 3.2'!I47),'STable 3.2'!I47,"")</f>
        <v>0</v>
      </c>
    </row>
    <row r="1334" spans="1:8" x14ac:dyDescent="0.2">
      <c r="A1334" s="361" t="str">
        <f>B1334&amp;"_"&amp;C1334&amp;"_"&amp;".... "&amp;D1334</f>
        <v>1756_T3.2_.... Principal (More than 2yrs)</v>
      </c>
      <c r="B1334" s="366" t="s">
        <v>2779</v>
      </c>
      <c r="C1334" s="372" t="s">
        <v>17</v>
      </c>
      <c r="D1334" s="346" t="s">
        <v>3901</v>
      </c>
      <c r="E1334" s="462">
        <f t="shared" si="86"/>
        <v>0</v>
      </c>
      <c r="F1334" s="311" t="s">
        <v>1710</v>
      </c>
      <c r="G1334" s="8">
        <f t="shared" si="87"/>
        <v>6</v>
      </c>
      <c r="H1334" s="628" t="str">
        <f>IF(ISNUMBER('STable 3.2'!I48),'STable 3.2'!I48,"")</f>
        <v/>
      </c>
    </row>
    <row r="1335" spans="1:8" x14ac:dyDescent="0.2">
      <c r="A1335" s="361" t="str">
        <f>B1335&amp;"_"&amp;C1335&amp;"_"&amp;".... "&amp;D1335</f>
        <v>1757_T3.2_.... Interest (More than 2yrs)</v>
      </c>
      <c r="B1335" s="366" t="s">
        <v>2780</v>
      </c>
      <c r="C1335" s="372" t="s">
        <v>17</v>
      </c>
      <c r="D1335" s="346" t="s">
        <v>3902</v>
      </c>
      <c r="E1335" s="462">
        <f t="shared" si="86"/>
        <v>0</v>
      </c>
      <c r="F1335" s="311" t="s">
        <v>1717</v>
      </c>
      <c r="G1335" s="8">
        <f t="shared" si="87"/>
        <v>6</v>
      </c>
      <c r="H1335" s="628" t="str">
        <f>IF(ISNUMBER('STable 3.2'!I49),'STable 3.2'!I49,"")</f>
        <v/>
      </c>
    </row>
    <row r="1336" spans="1:8" x14ac:dyDescent="0.2">
      <c r="A1336" s="361" t="str">
        <f>B1336&amp;"_"&amp;C1336&amp;"_"&amp;".. "&amp;D1336</f>
        <v>1758_T3.2_.. Debt securities (More than 2yrs)</v>
      </c>
      <c r="B1336" s="366" t="s">
        <v>2781</v>
      </c>
      <c r="C1336" s="372" t="s">
        <v>17</v>
      </c>
      <c r="D1336" s="345" t="s">
        <v>4148</v>
      </c>
      <c r="E1336" s="462">
        <f t="shared" si="86"/>
        <v>0</v>
      </c>
      <c r="F1336" s="311" t="s">
        <v>1724</v>
      </c>
      <c r="G1336" s="8">
        <f t="shared" si="87"/>
        <v>6</v>
      </c>
      <c r="H1336" s="628">
        <f>IF(ISNUMBER('STable 3.2'!I50),'STable 3.2'!I50,"")</f>
        <v>0</v>
      </c>
    </row>
    <row r="1337" spans="1:8" x14ac:dyDescent="0.2">
      <c r="A1337" s="361" t="str">
        <f>B1337&amp;"_"&amp;C1337&amp;"_"&amp;".... "&amp;D1337</f>
        <v>1759_T3.2_.... Principal (More than 2yrs)</v>
      </c>
      <c r="B1337" s="366" t="s">
        <v>2782</v>
      </c>
      <c r="C1337" s="372" t="s">
        <v>17</v>
      </c>
      <c r="D1337" s="346" t="s">
        <v>3901</v>
      </c>
      <c r="E1337" s="462">
        <f t="shared" si="86"/>
        <v>0</v>
      </c>
      <c r="F1337" s="311" t="s">
        <v>1731</v>
      </c>
      <c r="G1337" s="8">
        <f t="shared" si="87"/>
        <v>6</v>
      </c>
      <c r="H1337" s="628" t="str">
        <f>IF(ISNUMBER('STable 3.2'!I51),'STable 3.2'!I51,"")</f>
        <v/>
      </c>
    </row>
    <row r="1338" spans="1:8" x14ac:dyDescent="0.2">
      <c r="A1338" s="361" t="str">
        <f>B1338&amp;"_"&amp;C1338&amp;"_"&amp;".... "&amp;D1338</f>
        <v>1760_T3.2_.... Interest (More than 2yrs)</v>
      </c>
      <c r="B1338" s="366" t="s">
        <v>2783</v>
      </c>
      <c r="C1338" s="372" t="s">
        <v>17</v>
      </c>
      <c r="D1338" s="346" t="s">
        <v>3902</v>
      </c>
      <c r="E1338" s="462">
        <f t="shared" si="86"/>
        <v>0</v>
      </c>
      <c r="F1338" s="311" t="s">
        <v>1738</v>
      </c>
      <c r="G1338" s="8">
        <f t="shared" si="87"/>
        <v>6</v>
      </c>
      <c r="H1338" s="628" t="str">
        <f>IF(ISNUMBER('STable 3.2'!I52),'STable 3.2'!I52,"")</f>
        <v/>
      </c>
    </row>
    <row r="1339" spans="1:8" x14ac:dyDescent="0.2">
      <c r="A1339" s="361" t="str">
        <f>B1339&amp;"_"&amp;C1339&amp;"_"&amp;".. "&amp;D1339</f>
        <v>1761_T3.2_.. Loans (More than 2yrs)</v>
      </c>
      <c r="B1339" s="366" t="s">
        <v>2784</v>
      </c>
      <c r="C1339" s="372" t="s">
        <v>17</v>
      </c>
      <c r="D1339" s="345" t="s">
        <v>4149</v>
      </c>
      <c r="E1339" s="462">
        <f t="shared" si="86"/>
        <v>0</v>
      </c>
      <c r="F1339" s="311" t="s">
        <v>1745</v>
      </c>
      <c r="G1339" s="8">
        <f t="shared" si="87"/>
        <v>6</v>
      </c>
      <c r="H1339" s="628">
        <f>IF(ISNUMBER('STable 3.2'!I53),'STable 3.2'!I53,"")</f>
        <v>0</v>
      </c>
    </row>
    <row r="1340" spans="1:8" x14ac:dyDescent="0.2">
      <c r="A1340" s="361" t="str">
        <f>B1340&amp;"_"&amp;C1340&amp;"_"&amp;".... "&amp;D1340</f>
        <v>1762_T3.2_.... Principal (More than 2yrs)</v>
      </c>
      <c r="B1340" s="366" t="s">
        <v>2785</v>
      </c>
      <c r="C1340" s="372" t="s">
        <v>17</v>
      </c>
      <c r="D1340" s="346" t="s">
        <v>3901</v>
      </c>
      <c r="E1340" s="462">
        <f t="shared" si="86"/>
        <v>0</v>
      </c>
      <c r="F1340" s="311" t="s">
        <v>1752</v>
      </c>
      <c r="G1340" s="8">
        <f t="shared" si="87"/>
        <v>6</v>
      </c>
      <c r="H1340" s="628" t="str">
        <f>IF(ISNUMBER('STable 3.2'!I54),'STable 3.2'!I54,"")</f>
        <v/>
      </c>
    </row>
    <row r="1341" spans="1:8" x14ac:dyDescent="0.2">
      <c r="A1341" s="361" t="str">
        <f>B1341&amp;"_"&amp;C1341&amp;"_"&amp;".... "&amp;D1341</f>
        <v>1763_T3.2_.... Interest (More than 2yrs)</v>
      </c>
      <c r="B1341" s="366" t="s">
        <v>2786</v>
      </c>
      <c r="C1341" s="372" t="s">
        <v>17</v>
      </c>
      <c r="D1341" s="346" t="s">
        <v>3902</v>
      </c>
      <c r="E1341" s="462">
        <f t="shared" si="86"/>
        <v>0</v>
      </c>
      <c r="F1341" s="311" t="s">
        <v>1759</v>
      </c>
      <c r="G1341" s="8">
        <f t="shared" si="87"/>
        <v>6</v>
      </c>
      <c r="H1341" s="628" t="str">
        <f>IF(ISNUMBER('STable 3.2'!I55),'STable 3.2'!I55,"")</f>
        <v/>
      </c>
    </row>
    <row r="1342" spans="1:8" x14ac:dyDescent="0.2">
      <c r="A1342" s="361" t="str">
        <f>B1342&amp;"_"&amp;C1342&amp;"_"&amp;".. "&amp;D1342</f>
        <v>1764_T3.2_.. Trade credit and advances (More than 2yrs)</v>
      </c>
      <c r="B1342" s="366" t="s">
        <v>2787</v>
      </c>
      <c r="C1342" s="372" t="s">
        <v>17</v>
      </c>
      <c r="D1342" s="345" t="s">
        <v>4150</v>
      </c>
      <c r="E1342" s="462">
        <f t="shared" si="86"/>
        <v>0</v>
      </c>
      <c r="F1342" s="311" t="s">
        <v>1766</v>
      </c>
      <c r="G1342" s="8">
        <f t="shared" si="87"/>
        <v>6</v>
      </c>
      <c r="H1342" s="628">
        <f>IF(ISNUMBER('STable 3.2'!I56),'STable 3.2'!I56,"")</f>
        <v>0</v>
      </c>
    </row>
    <row r="1343" spans="1:8" x14ac:dyDescent="0.2">
      <c r="A1343" s="361" t="str">
        <f>B1343&amp;"_"&amp;C1343&amp;"_"&amp;".... "&amp;D1343</f>
        <v>1765_T3.2_.... Principal (More than 2yrs)</v>
      </c>
      <c r="B1343" s="366" t="s">
        <v>2788</v>
      </c>
      <c r="C1343" s="372" t="s">
        <v>17</v>
      </c>
      <c r="D1343" s="346" t="s">
        <v>3901</v>
      </c>
      <c r="E1343" s="462">
        <f t="shared" si="86"/>
        <v>0</v>
      </c>
      <c r="F1343" s="311" t="s">
        <v>1773</v>
      </c>
      <c r="G1343" s="8">
        <f t="shared" si="87"/>
        <v>6</v>
      </c>
      <c r="H1343" s="628" t="str">
        <f>IF(ISNUMBER('STable 3.2'!I57),'STable 3.2'!I57,"")</f>
        <v/>
      </c>
    </row>
    <row r="1344" spans="1:8" x14ac:dyDescent="0.2">
      <c r="A1344" s="361" t="str">
        <f>B1344&amp;"_"&amp;C1344&amp;"_"&amp;".... "&amp;D1344</f>
        <v>1766_T3.2_.... Interest (More than 2yrs)</v>
      </c>
      <c r="B1344" s="366" t="s">
        <v>2789</v>
      </c>
      <c r="C1344" s="372" t="s">
        <v>17</v>
      </c>
      <c r="D1344" s="346" t="s">
        <v>3902</v>
      </c>
      <c r="E1344" s="462">
        <f t="shared" si="86"/>
        <v>0</v>
      </c>
      <c r="F1344" s="311" t="s">
        <v>1780</v>
      </c>
      <c r="G1344" s="8">
        <f t="shared" si="87"/>
        <v>6</v>
      </c>
      <c r="H1344" s="628" t="str">
        <f>IF(ISNUMBER('STable 3.2'!I58),'STable 3.2'!I58,"")</f>
        <v/>
      </c>
    </row>
    <row r="1345" spans="1:8" x14ac:dyDescent="0.2">
      <c r="A1345" s="361" t="str">
        <f>B1345&amp;"_"&amp;C1345&amp;"_"&amp;".. "&amp;D1345</f>
        <v>1767_T3.2_.. Other debt liabilities 3/ 4/ (More than 2yrs)</v>
      </c>
      <c r="B1345" s="366" t="s">
        <v>2790</v>
      </c>
      <c r="C1345" s="372" t="s">
        <v>17</v>
      </c>
      <c r="D1345" s="345" t="s">
        <v>4151</v>
      </c>
      <c r="E1345" s="462">
        <f t="shared" si="86"/>
        <v>0</v>
      </c>
      <c r="F1345" s="311" t="s">
        <v>1787</v>
      </c>
      <c r="G1345" s="8">
        <f t="shared" si="87"/>
        <v>6</v>
      </c>
      <c r="H1345" s="628">
        <f>IF(ISNUMBER('STable 3.2'!I59),'STable 3.2'!I59,"")</f>
        <v>0</v>
      </c>
    </row>
    <row r="1346" spans="1:8" x14ac:dyDescent="0.2">
      <c r="A1346" s="361" t="str">
        <f>B1346&amp;"_"&amp;C1346&amp;"_"&amp;".... "&amp;D1346</f>
        <v>1768_T3.2_.... Principal (More than 2yrs)</v>
      </c>
      <c r="B1346" s="366" t="s">
        <v>2791</v>
      </c>
      <c r="C1346" s="372" t="s">
        <v>17</v>
      </c>
      <c r="D1346" s="346" t="s">
        <v>3901</v>
      </c>
      <c r="E1346" s="462">
        <f t="shared" si="86"/>
        <v>0</v>
      </c>
      <c r="F1346" s="311" t="s">
        <v>1794</v>
      </c>
      <c r="G1346" s="8">
        <f t="shared" si="87"/>
        <v>6</v>
      </c>
      <c r="H1346" s="628" t="str">
        <f>IF(ISNUMBER('STable 3.2'!I60),'STable 3.2'!I60,"")</f>
        <v/>
      </c>
    </row>
    <row r="1347" spans="1:8" x14ac:dyDescent="0.2">
      <c r="A1347" s="361" t="str">
        <f>B1347&amp;"_"&amp;C1347&amp;"_"&amp;".... "&amp;D1347</f>
        <v>1769_T3.2_.... Interest (More than 2yrs)</v>
      </c>
      <c r="B1347" s="366" t="s">
        <v>2792</v>
      </c>
      <c r="C1347" s="372" t="s">
        <v>17</v>
      </c>
      <c r="D1347" s="346" t="s">
        <v>3902</v>
      </c>
      <c r="E1347" s="462">
        <f t="shared" si="86"/>
        <v>0</v>
      </c>
      <c r="F1347" s="311" t="s">
        <v>1801</v>
      </c>
      <c r="G1347" s="8">
        <f t="shared" si="87"/>
        <v>6</v>
      </c>
      <c r="H1347" s="628" t="str">
        <f>IF(ISNUMBER('STable 3.2'!I61),'STable 3.2'!I61,"")</f>
        <v/>
      </c>
    </row>
    <row r="1348" spans="1:8" x14ac:dyDescent="0.2">
      <c r="A1348" s="361" t="str">
        <f>B1348&amp;"_"&amp;C1348&amp;"_"&amp;D1348</f>
        <v>1770_T3.2_Other Sectors (More than 2yrs)</v>
      </c>
      <c r="B1348" s="366" t="s">
        <v>2793</v>
      </c>
      <c r="C1348" s="372" t="s">
        <v>17</v>
      </c>
      <c r="D1348" s="348" t="s">
        <v>3906</v>
      </c>
      <c r="E1348" s="462">
        <f t="shared" si="86"/>
        <v>0</v>
      </c>
      <c r="F1348" s="311" t="s">
        <v>1808</v>
      </c>
      <c r="G1348" s="8">
        <f t="shared" si="87"/>
        <v>6</v>
      </c>
      <c r="H1348" s="628">
        <f>IF(ISNUMBER('STable 3.2'!I62),'STable 3.2'!I62,"")</f>
        <v>0</v>
      </c>
    </row>
    <row r="1349" spans="1:8" x14ac:dyDescent="0.2">
      <c r="A1349" s="361" t="str">
        <f>B1349&amp;"_"&amp;C1349&amp;"_"&amp;".. "&amp;D1349</f>
        <v>1771_T3.2_.. Currency and deposits (More than 2yrs)</v>
      </c>
      <c r="B1349" s="366" t="s">
        <v>2794</v>
      </c>
      <c r="C1349" s="372" t="s">
        <v>17</v>
      </c>
      <c r="D1349" s="345" t="s">
        <v>4147</v>
      </c>
      <c r="E1349" s="462">
        <f t="shared" ref="E1349:E1376" si="89">E1348</f>
        <v>0</v>
      </c>
      <c r="F1349" s="311" t="s">
        <v>1815</v>
      </c>
      <c r="G1349" s="8">
        <f t="shared" ref="G1349:G1376" si="90">G1348</f>
        <v>6</v>
      </c>
      <c r="H1349" s="628">
        <f>IF(ISNUMBER('STable 3.2'!I63),'STable 3.2'!I63,"")</f>
        <v>0</v>
      </c>
    </row>
    <row r="1350" spans="1:8" x14ac:dyDescent="0.2">
      <c r="A1350" s="361" t="str">
        <f>B1350&amp;"_"&amp;C1350&amp;"_"&amp;".... "&amp;D1350</f>
        <v>1772_T3.2_.... Principal (More than 2yrs)</v>
      </c>
      <c r="B1350" s="366" t="s">
        <v>2795</v>
      </c>
      <c r="C1350" s="372" t="s">
        <v>17</v>
      </c>
      <c r="D1350" s="346" t="s">
        <v>3901</v>
      </c>
      <c r="E1350" s="462">
        <f t="shared" si="89"/>
        <v>0</v>
      </c>
      <c r="F1350" s="311" t="s">
        <v>1822</v>
      </c>
      <c r="G1350" s="8">
        <f t="shared" si="90"/>
        <v>6</v>
      </c>
      <c r="H1350" s="628" t="str">
        <f>IF(ISNUMBER('STable 3.2'!I64),'STable 3.2'!I64,"")</f>
        <v/>
      </c>
    </row>
    <row r="1351" spans="1:8" x14ac:dyDescent="0.2">
      <c r="A1351" s="361" t="str">
        <f>B1351&amp;"_"&amp;C1351&amp;"_"&amp;".... "&amp;D1351</f>
        <v>1773_T3.2_.... Interest (More than 2yrs)</v>
      </c>
      <c r="B1351" s="366" t="s">
        <v>2796</v>
      </c>
      <c r="C1351" s="372" t="s">
        <v>17</v>
      </c>
      <c r="D1351" s="346" t="s">
        <v>3902</v>
      </c>
      <c r="E1351" s="462">
        <f t="shared" si="89"/>
        <v>0</v>
      </c>
      <c r="F1351" s="311" t="s">
        <v>1829</v>
      </c>
      <c r="G1351" s="8">
        <f t="shared" si="90"/>
        <v>6</v>
      </c>
      <c r="H1351" s="628" t="str">
        <f>IF(ISNUMBER('STable 3.2'!I65),'STable 3.2'!I65,"")</f>
        <v/>
      </c>
    </row>
    <row r="1352" spans="1:8" x14ac:dyDescent="0.2">
      <c r="A1352" s="361" t="str">
        <f>B1352&amp;"_"&amp;C1352&amp;"_"&amp;".. "&amp;D1352</f>
        <v>1774_T3.2_.. Debt securities (More than 2yrs)</v>
      </c>
      <c r="B1352" s="366" t="s">
        <v>2797</v>
      </c>
      <c r="C1352" s="372" t="s">
        <v>17</v>
      </c>
      <c r="D1352" s="345" t="s">
        <v>4148</v>
      </c>
      <c r="E1352" s="462">
        <f t="shared" si="89"/>
        <v>0</v>
      </c>
      <c r="F1352" s="311" t="s">
        <v>1836</v>
      </c>
      <c r="G1352" s="8">
        <f t="shared" si="90"/>
        <v>6</v>
      </c>
      <c r="H1352" s="628">
        <f>IF(ISNUMBER('STable 3.2'!I66),'STable 3.2'!I66,"")</f>
        <v>0</v>
      </c>
    </row>
    <row r="1353" spans="1:8" x14ac:dyDescent="0.2">
      <c r="A1353" s="361" t="str">
        <f>B1353&amp;"_"&amp;C1353&amp;"_"&amp;".... "&amp;D1353</f>
        <v>1775_T3.2_.... Principal (More than 2yrs)</v>
      </c>
      <c r="B1353" s="366" t="s">
        <v>2798</v>
      </c>
      <c r="C1353" s="372" t="s">
        <v>17</v>
      </c>
      <c r="D1353" s="346" t="s">
        <v>3901</v>
      </c>
      <c r="E1353" s="462">
        <f t="shared" si="89"/>
        <v>0</v>
      </c>
      <c r="F1353" s="311" t="s">
        <v>1843</v>
      </c>
      <c r="G1353" s="8">
        <f t="shared" si="90"/>
        <v>6</v>
      </c>
      <c r="H1353" s="628" t="str">
        <f>IF(ISNUMBER('STable 3.2'!I67),'STable 3.2'!I67,"")</f>
        <v/>
      </c>
    </row>
    <row r="1354" spans="1:8" x14ac:dyDescent="0.2">
      <c r="A1354" s="361" t="str">
        <f>B1354&amp;"_"&amp;C1354&amp;"_"&amp;".... "&amp;D1354</f>
        <v>1776_T3.2_.... Interest (More than 2yrs)</v>
      </c>
      <c r="B1354" s="366" t="s">
        <v>2799</v>
      </c>
      <c r="C1354" s="372" t="s">
        <v>17</v>
      </c>
      <c r="D1354" s="346" t="s">
        <v>3902</v>
      </c>
      <c r="E1354" s="462">
        <f t="shared" si="89"/>
        <v>0</v>
      </c>
      <c r="F1354" s="311" t="s">
        <v>1850</v>
      </c>
      <c r="G1354" s="8">
        <f t="shared" si="90"/>
        <v>6</v>
      </c>
      <c r="H1354" s="628" t="str">
        <f>IF(ISNUMBER('STable 3.2'!I68),'STable 3.2'!I68,"")</f>
        <v/>
      </c>
    </row>
    <row r="1355" spans="1:8" x14ac:dyDescent="0.2">
      <c r="A1355" s="361" t="str">
        <f>B1355&amp;"_"&amp;C1355&amp;"_"&amp;".. "&amp;D1355</f>
        <v>1777_T3.2_.. Loans (More than 2yrs)</v>
      </c>
      <c r="B1355" s="366" t="s">
        <v>2800</v>
      </c>
      <c r="C1355" s="372" t="s">
        <v>17</v>
      </c>
      <c r="D1355" s="345" t="s">
        <v>4149</v>
      </c>
      <c r="E1355" s="462">
        <f t="shared" si="89"/>
        <v>0</v>
      </c>
      <c r="F1355" s="311" t="s">
        <v>1857</v>
      </c>
      <c r="G1355" s="8">
        <f t="shared" si="90"/>
        <v>6</v>
      </c>
      <c r="H1355" s="628">
        <f>IF(ISNUMBER('STable 3.2'!I69),'STable 3.2'!I69,"")</f>
        <v>0</v>
      </c>
    </row>
    <row r="1356" spans="1:8" x14ac:dyDescent="0.2">
      <c r="A1356" s="361" t="str">
        <f>B1356&amp;"_"&amp;C1356&amp;"_"&amp;".... "&amp;D1356</f>
        <v>1778_T3.2_.... Principal (More than 2yrs)</v>
      </c>
      <c r="B1356" s="366" t="s">
        <v>2801</v>
      </c>
      <c r="C1356" s="372" t="s">
        <v>17</v>
      </c>
      <c r="D1356" s="346" t="s">
        <v>3901</v>
      </c>
      <c r="E1356" s="462">
        <f t="shared" si="89"/>
        <v>0</v>
      </c>
      <c r="F1356" s="311" t="s">
        <v>1864</v>
      </c>
      <c r="G1356" s="8">
        <f t="shared" si="90"/>
        <v>6</v>
      </c>
      <c r="H1356" s="628" t="str">
        <f>IF(ISNUMBER('STable 3.2'!I70),'STable 3.2'!I70,"")</f>
        <v/>
      </c>
    </row>
    <row r="1357" spans="1:8" x14ac:dyDescent="0.2">
      <c r="A1357" s="361" t="str">
        <f>B1357&amp;"_"&amp;C1357&amp;"_"&amp;".... "&amp;D1357</f>
        <v>1779_T3.2_.... Interest (More than 2yrs)</v>
      </c>
      <c r="B1357" s="366" t="s">
        <v>2802</v>
      </c>
      <c r="C1357" s="372" t="s">
        <v>17</v>
      </c>
      <c r="D1357" s="346" t="s">
        <v>3902</v>
      </c>
      <c r="E1357" s="462">
        <f t="shared" si="89"/>
        <v>0</v>
      </c>
      <c r="F1357" s="311" t="s">
        <v>1871</v>
      </c>
      <c r="G1357" s="8">
        <f t="shared" si="90"/>
        <v>6</v>
      </c>
      <c r="H1357" s="628" t="str">
        <f>IF(ISNUMBER('STable 3.2'!I71),'STable 3.2'!I71,"")</f>
        <v/>
      </c>
    </row>
    <row r="1358" spans="1:8" x14ac:dyDescent="0.2">
      <c r="A1358" s="361" t="str">
        <f>B1358&amp;"_"&amp;C1358&amp;"_"&amp;".. "&amp;D1358</f>
        <v>1780_T3.2_.. Trade credit and advances (More than 2yrs)</v>
      </c>
      <c r="B1358" s="366" t="s">
        <v>2803</v>
      </c>
      <c r="C1358" s="372" t="s">
        <v>17</v>
      </c>
      <c r="D1358" s="345" t="s">
        <v>4150</v>
      </c>
      <c r="E1358" s="462">
        <f t="shared" si="89"/>
        <v>0</v>
      </c>
      <c r="F1358" s="311" t="s">
        <v>1878</v>
      </c>
      <c r="G1358" s="8">
        <f t="shared" si="90"/>
        <v>6</v>
      </c>
      <c r="H1358" s="628">
        <f>IF(ISNUMBER('STable 3.2'!I72),'STable 3.2'!I72,"")</f>
        <v>0</v>
      </c>
    </row>
    <row r="1359" spans="1:8" x14ac:dyDescent="0.2">
      <c r="A1359" s="361" t="str">
        <f>B1359&amp;"_"&amp;C1359&amp;"_"&amp;".... "&amp;D1359</f>
        <v>1781_T3.2_.... Principal (More than 2yrs)</v>
      </c>
      <c r="B1359" s="366" t="s">
        <v>2804</v>
      </c>
      <c r="C1359" s="372" t="s">
        <v>17</v>
      </c>
      <c r="D1359" s="346" t="s">
        <v>3901</v>
      </c>
      <c r="E1359" s="462">
        <f t="shared" si="89"/>
        <v>0</v>
      </c>
      <c r="F1359" s="311" t="s">
        <v>1885</v>
      </c>
      <c r="G1359" s="8">
        <f t="shared" si="90"/>
        <v>6</v>
      </c>
      <c r="H1359" s="628" t="str">
        <f>IF(ISNUMBER('STable 3.2'!I73),'STable 3.2'!I73,"")</f>
        <v/>
      </c>
    </row>
    <row r="1360" spans="1:8" x14ac:dyDescent="0.2">
      <c r="A1360" s="361" t="str">
        <f>B1360&amp;"_"&amp;C1360&amp;"_"&amp;".... "&amp;D1360</f>
        <v>1782_T3.2_.... Interest (More than 2yrs)</v>
      </c>
      <c r="B1360" s="366" t="s">
        <v>2805</v>
      </c>
      <c r="C1360" s="372" t="s">
        <v>17</v>
      </c>
      <c r="D1360" s="346" t="s">
        <v>3902</v>
      </c>
      <c r="E1360" s="462">
        <f t="shared" si="89"/>
        <v>0</v>
      </c>
      <c r="F1360" s="311" t="s">
        <v>1892</v>
      </c>
      <c r="G1360" s="8">
        <f t="shared" si="90"/>
        <v>6</v>
      </c>
      <c r="H1360" s="628" t="str">
        <f>IF(ISNUMBER('STable 3.2'!I74),'STable 3.2'!I74,"")</f>
        <v/>
      </c>
    </row>
    <row r="1361" spans="1:8" x14ac:dyDescent="0.2">
      <c r="A1361" s="361" t="str">
        <f>B1361&amp;"_"&amp;C1361&amp;"_"&amp;".. "&amp;D1361</f>
        <v>1783_T3.2_.. Other debt liabilities 3/ 4/ (More than 2yrs)</v>
      </c>
      <c r="B1361" s="366" t="s">
        <v>2806</v>
      </c>
      <c r="C1361" s="372" t="s">
        <v>17</v>
      </c>
      <c r="D1361" s="345" t="s">
        <v>4151</v>
      </c>
      <c r="E1361" s="462">
        <f t="shared" si="89"/>
        <v>0</v>
      </c>
      <c r="F1361" s="311" t="s">
        <v>1899</v>
      </c>
      <c r="G1361" s="8">
        <f t="shared" si="90"/>
        <v>6</v>
      </c>
      <c r="H1361" s="628">
        <f>IF(ISNUMBER('STable 3.2'!I75),'STable 3.2'!I75,"")</f>
        <v>0</v>
      </c>
    </row>
    <row r="1362" spans="1:8" x14ac:dyDescent="0.2">
      <c r="A1362" s="361" t="str">
        <f>B1362&amp;"_"&amp;C1362&amp;"_"&amp;".... "&amp;D1362</f>
        <v>1784_T3.2_.... Principal (More than 2yrs)</v>
      </c>
      <c r="B1362" s="366" t="s">
        <v>2807</v>
      </c>
      <c r="C1362" s="372" t="s">
        <v>17</v>
      </c>
      <c r="D1362" s="346" t="s">
        <v>3901</v>
      </c>
      <c r="E1362" s="462">
        <f t="shared" si="89"/>
        <v>0</v>
      </c>
      <c r="F1362" s="311" t="s">
        <v>1906</v>
      </c>
      <c r="G1362" s="8">
        <f t="shared" si="90"/>
        <v>6</v>
      </c>
      <c r="H1362" s="628" t="str">
        <f>IF(ISNUMBER('STable 3.2'!I76),'STable 3.2'!I76,"")</f>
        <v/>
      </c>
    </row>
    <row r="1363" spans="1:8" x14ac:dyDescent="0.2">
      <c r="A1363" s="361" t="str">
        <f>B1363&amp;"_"&amp;C1363&amp;"_"&amp;".... "&amp;D1363</f>
        <v>1785_T3.2_.... Interest (More than 2yrs)</v>
      </c>
      <c r="B1363" s="366" t="s">
        <v>2808</v>
      </c>
      <c r="C1363" s="372" t="s">
        <v>17</v>
      </c>
      <c r="D1363" s="346" t="s">
        <v>3902</v>
      </c>
      <c r="E1363" s="462">
        <f t="shared" si="89"/>
        <v>0</v>
      </c>
      <c r="F1363" s="311" t="s">
        <v>1913</v>
      </c>
      <c r="G1363" s="8">
        <f t="shared" si="90"/>
        <v>6</v>
      </c>
      <c r="H1363" s="628" t="str">
        <f>IF(ISNUMBER('STable 3.2'!I77),'STable 3.2'!I77,"")</f>
        <v/>
      </c>
    </row>
    <row r="1364" spans="1:8" x14ac:dyDescent="0.2">
      <c r="A1364" s="361" t="str">
        <f>B1364&amp;"_"&amp;C1364&amp;"_"&amp;D1364</f>
        <v>1786_T3.2_Direct Investment: Intercompany Lending 5/ (More than 2yrs)</v>
      </c>
      <c r="B1364" s="366" t="s">
        <v>2809</v>
      </c>
      <c r="C1364" s="372" t="s">
        <v>17</v>
      </c>
      <c r="D1364" s="297" t="s">
        <v>4153</v>
      </c>
      <c r="E1364" s="462">
        <f t="shared" si="89"/>
        <v>0</v>
      </c>
      <c r="F1364" s="311" t="s">
        <v>1920</v>
      </c>
      <c r="G1364" s="8">
        <f t="shared" si="90"/>
        <v>6</v>
      </c>
      <c r="H1364" s="628">
        <f>IF(ISNUMBER('STable 3.2'!I78),'STable 3.2'!I78,"")</f>
        <v>0</v>
      </c>
    </row>
    <row r="1365" spans="1:8" x14ac:dyDescent="0.2">
      <c r="A1365" s="361" t="str">
        <f>B1365&amp;"_"&amp;C1365&amp;"_"&amp;".. "&amp;D1365</f>
        <v>1787_T3.2_.. Debt liabilities of direct investment enterprises to direct investors (More than 2yrs)</v>
      </c>
      <c r="B1365" s="366" t="s">
        <v>2810</v>
      </c>
      <c r="C1365" s="372" t="s">
        <v>17</v>
      </c>
      <c r="D1365" s="349" t="s">
        <v>4154</v>
      </c>
      <c r="E1365" s="462">
        <f t="shared" si="89"/>
        <v>0</v>
      </c>
      <c r="F1365" s="311" t="s">
        <v>1927</v>
      </c>
      <c r="G1365" s="8">
        <f t="shared" si="90"/>
        <v>6</v>
      </c>
      <c r="H1365" s="628">
        <f>IF(ISNUMBER('STable 3.2'!I79),'STable 3.2'!I79,"")</f>
        <v>0</v>
      </c>
    </row>
    <row r="1366" spans="1:8" x14ac:dyDescent="0.2">
      <c r="A1366" s="361" t="str">
        <f>B1366&amp;"_"&amp;C1366&amp;"_"&amp;".... "&amp;D1366</f>
        <v>1788_T3.2_.... Principal (More than 2yrs)</v>
      </c>
      <c r="B1366" s="366" t="s">
        <v>2811</v>
      </c>
      <c r="C1366" s="372" t="s">
        <v>17</v>
      </c>
      <c r="D1366" s="350" t="s">
        <v>3901</v>
      </c>
      <c r="E1366" s="462">
        <f t="shared" si="89"/>
        <v>0</v>
      </c>
      <c r="F1366" s="311" t="s">
        <v>1934</v>
      </c>
      <c r="G1366" s="8">
        <f t="shared" si="90"/>
        <v>6</v>
      </c>
      <c r="H1366" s="628" t="str">
        <f>IF(ISNUMBER('STable 3.2'!I80),'STable 3.2'!I80,"")</f>
        <v/>
      </c>
    </row>
    <row r="1367" spans="1:8" x14ac:dyDescent="0.2">
      <c r="A1367" s="361" t="str">
        <f>B1367&amp;"_"&amp;C1367&amp;"_"&amp;".... "&amp;D1367</f>
        <v>1789_T3.2_.... Interest (More than 2yrs)</v>
      </c>
      <c r="B1367" s="366" t="s">
        <v>2812</v>
      </c>
      <c r="C1367" s="372" t="s">
        <v>17</v>
      </c>
      <c r="D1367" s="350" t="s">
        <v>3902</v>
      </c>
      <c r="E1367" s="462">
        <f t="shared" si="89"/>
        <v>0</v>
      </c>
      <c r="F1367" s="311" t="s">
        <v>1941</v>
      </c>
      <c r="G1367" s="8">
        <f t="shared" si="90"/>
        <v>6</v>
      </c>
      <c r="H1367" s="628" t="str">
        <f>IF(ISNUMBER('STable 3.2'!I81),'STable 3.2'!I81,"")</f>
        <v/>
      </c>
    </row>
    <row r="1368" spans="1:8" x14ac:dyDescent="0.2">
      <c r="A1368" s="361" t="str">
        <f>B1368&amp;"_"&amp;C1368&amp;"_"&amp;".. "&amp;D1368</f>
        <v>1790_T3.2_.. Debt liabilities of direct investors to direct investment enterprises (More than 2yrs)</v>
      </c>
      <c r="B1368" s="366" t="s">
        <v>2813</v>
      </c>
      <c r="C1368" s="372" t="s">
        <v>17</v>
      </c>
      <c r="D1368" s="349" t="s">
        <v>4155</v>
      </c>
      <c r="E1368" s="462">
        <f t="shared" si="89"/>
        <v>0</v>
      </c>
      <c r="F1368" s="311" t="s">
        <v>1948</v>
      </c>
      <c r="G1368" s="8">
        <f t="shared" si="90"/>
        <v>6</v>
      </c>
      <c r="H1368" s="628">
        <f>IF(ISNUMBER('STable 3.2'!I82),'STable 3.2'!I82,"")</f>
        <v>0</v>
      </c>
    </row>
    <row r="1369" spans="1:8" x14ac:dyDescent="0.2">
      <c r="A1369" s="361" t="str">
        <f>B1369&amp;"_"&amp;C1369&amp;"_"&amp;".... "&amp;D1369</f>
        <v>1791_T3.2_.... Principal (More than 2yrs)</v>
      </c>
      <c r="B1369" s="366" t="s">
        <v>2814</v>
      </c>
      <c r="C1369" s="372" t="s">
        <v>17</v>
      </c>
      <c r="D1369" s="350" t="s">
        <v>3901</v>
      </c>
      <c r="E1369" s="462">
        <f t="shared" si="89"/>
        <v>0</v>
      </c>
      <c r="F1369" s="311" t="s">
        <v>1955</v>
      </c>
      <c r="G1369" s="8">
        <f t="shared" si="90"/>
        <v>6</v>
      </c>
      <c r="H1369" s="628" t="str">
        <f>IF(ISNUMBER('STable 3.2'!I83),'STable 3.2'!I83,"")</f>
        <v/>
      </c>
    </row>
    <row r="1370" spans="1:8" x14ac:dyDescent="0.2">
      <c r="A1370" s="361" t="str">
        <f>B1370&amp;"_"&amp;C1370&amp;"_"&amp;".... "&amp;D1370</f>
        <v>1792_T3.2_.... Interest (More than 2yrs)</v>
      </c>
      <c r="B1370" s="366" t="s">
        <v>2815</v>
      </c>
      <c r="C1370" s="372" t="s">
        <v>17</v>
      </c>
      <c r="D1370" s="350" t="s">
        <v>3902</v>
      </c>
      <c r="E1370" s="462">
        <f t="shared" si="89"/>
        <v>0</v>
      </c>
      <c r="F1370" s="311" t="s">
        <v>1962</v>
      </c>
      <c r="G1370" s="8">
        <f t="shared" si="90"/>
        <v>6</v>
      </c>
      <c r="H1370" s="628" t="str">
        <f>IF(ISNUMBER('STable 3.2'!I84),'STable 3.2'!I84,"")</f>
        <v/>
      </c>
    </row>
    <row r="1371" spans="1:8" x14ac:dyDescent="0.2">
      <c r="A1371" s="361" t="str">
        <f>B1371&amp;"_"&amp;C1371&amp;"_"&amp;".. "&amp;D1371</f>
        <v>1793_T3.2_.. Debt liabilities between fellow enterprises (More than 2yrs)</v>
      </c>
      <c r="B1371" s="366" t="s">
        <v>2816</v>
      </c>
      <c r="C1371" s="372" t="s">
        <v>17</v>
      </c>
      <c r="D1371" s="349" t="s">
        <v>4156</v>
      </c>
      <c r="E1371" s="462">
        <f t="shared" si="89"/>
        <v>0</v>
      </c>
      <c r="F1371" s="311" t="s">
        <v>1969</v>
      </c>
      <c r="G1371" s="8">
        <f t="shared" si="90"/>
        <v>6</v>
      </c>
      <c r="H1371" s="628">
        <f>IF(ISNUMBER('STable 3.2'!I85),'STable 3.2'!I85,"")</f>
        <v>0</v>
      </c>
    </row>
    <row r="1372" spans="1:8" x14ac:dyDescent="0.2">
      <c r="A1372" s="361" t="str">
        <f>B1372&amp;"_"&amp;C1372&amp;"_"&amp;".... "&amp;D1372</f>
        <v>1794_T3.2_.... Principal (More than 2yrs)</v>
      </c>
      <c r="B1372" s="366" t="s">
        <v>2817</v>
      </c>
      <c r="C1372" s="372" t="s">
        <v>17</v>
      </c>
      <c r="D1372" s="350" t="s">
        <v>3901</v>
      </c>
      <c r="E1372" s="462">
        <f t="shared" si="89"/>
        <v>0</v>
      </c>
      <c r="F1372" s="311" t="s">
        <v>1976</v>
      </c>
      <c r="G1372" s="8">
        <f t="shared" si="90"/>
        <v>6</v>
      </c>
      <c r="H1372" s="628" t="str">
        <f>IF(ISNUMBER('STable 3.2'!I86),'STable 3.2'!I86,"")</f>
        <v/>
      </c>
    </row>
    <row r="1373" spans="1:8" x14ac:dyDescent="0.2">
      <c r="A1373" s="361" t="str">
        <f>B1373&amp;"_"&amp;C1373&amp;"_"&amp;".... "&amp;D1373</f>
        <v>1795_T3.2_.... Interest (More than 2yrs)</v>
      </c>
      <c r="B1373" s="366" t="s">
        <v>2818</v>
      </c>
      <c r="C1373" s="372" t="s">
        <v>17</v>
      </c>
      <c r="D1373" s="350" t="s">
        <v>3902</v>
      </c>
      <c r="E1373" s="462">
        <f t="shared" si="89"/>
        <v>0</v>
      </c>
      <c r="F1373" s="311" t="s">
        <v>1983</v>
      </c>
      <c r="G1373" s="8">
        <f t="shared" si="90"/>
        <v>6</v>
      </c>
      <c r="H1373" s="628" t="str">
        <f>IF(ISNUMBER('STable 3.2'!I87),'STable 3.2'!I87,"")</f>
        <v/>
      </c>
    </row>
    <row r="1374" spans="1:8" x14ac:dyDescent="0.2">
      <c r="A1374" s="361" t="str">
        <f>B1374&amp;"_"&amp;C1374&amp;"_"&amp;D1374</f>
        <v>1796_T3.2_Gross External Debt Payments (More than 2yrs)</v>
      </c>
      <c r="B1374" s="366" t="s">
        <v>2819</v>
      </c>
      <c r="C1374" s="372" t="s">
        <v>17</v>
      </c>
      <c r="D1374" s="351" t="s">
        <v>4157</v>
      </c>
      <c r="E1374" s="462">
        <f t="shared" si="89"/>
        <v>0</v>
      </c>
      <c r="F1374" s="311" t="s">
        <v>1990</v>
      </c>
      <c r="G1374" s="8">
        <f t="shared" si="90"/>
        <v>6</v>
      </c>
      <c r="H1374" s="628">
        <f>IF(ISNUMBER('STable 3.2'!I88),'STable 3.2'!I88,"")</f>
        <v>0</v>
      </c>
    </row>
    <row r="1375" spans="1:8" x14ac:dyDescent="0.2">
      <c r="A1375" s="361" t="str">
        <f>B1375&amp;"_"&amp;C1375&amp;"_"&amp;".... "&amp;D1375</f>
        <v>1797_T3.2_.... Principal  (More than 2yrs)</v>
      </c>
      <c r="B1375" s="366" t="s">
        <v>2820</v>
      </c>
      <c r="C1375" s="372" t="s">
        <v>17</v>
      </c>
      <c r="D1375" s="352" t="s">
        <v>3908</v>
      </c>
      <c r="E1375" s="462">
        <f t="shared" si="89"/>
        <v>0</v>
      </c>
      <c r="F1375" s="311" t="s">
        <v>1997</v>
      </c>
      <c r="G1375" s="8">
        <f t="shared" si="90"/>
        <v>6</v>
      </c>
      <c r="H1375" s="628">
        <f>IF(ISNUMBER('STable 3.2'!I89),'STable 3.2'!I89,"")</f>
        <v>0</v>
      </c>
    </row>
    <row r="1376" spans="1:8" x14ac:dyDescent="0.2">
      <c r="A1376" s="361" t="str">
        <f>B1376&amp;"_"&amp;C1376&amp;"_"&amp;".... "&amp;D1376</f>
        <v>1798_T3.2_.... Interest (More than 2yrs)</v>
      </c>
      <c r="B1376" s="366" t="s">
        <v>2821</v>
      </c>
      <c r="C1376" s="372" t="s">
        <v>17</v>
      </c>
      <c r="D1376" s="352" t="s">
        <v>3902</v>
      </c>
      <c r="E1376" s="462">
        <f t="shared" si="89"/>
        <v>0</v>
      </c>
      <c r="F1376" s="311" t="s">
        <v>2004</v>
      </c>
      <c r="G1376" s="8">
        <f t="shared" si="90"/>
        <v>6</v>
      </c>
      <c r="H1376" s="628">
        <f>IF(ISNUMBER('STable 3.2'!I90),'STable 3.2'!I90,"")</f>
        <v>0</v>
      </c>
    </row>
  </sheetData>
  <sheetProtection algorithmName="SHA-512" hashValue="YnZuwfLiycbhx2iRLNkM2OJayY3zBPiARbMk6pgc3NSgHTOPYXaElpFx9XXY/gC7mJu2cyS6yv/Yp+kYC/I/Bg==" saltValue="G/jEcW4bYlou6tIF/6iEHQ==" spinCount="100000" sheet="1" objects="1" scenarios="1"/>
  <conditionalFormatting sqref="F3:F161">
    <cfRule type="duplicateValues" dxfId="1" priority="1" stopIfTrue="1"/>
  </conditionalFormatting>
  <pageMargins left="0.75" right="0.75" top="1" bottom="1" header="0.5" footer="0.5"/>
  <pageSetup orientation="portrait" horizontalDpi="300" verticalDpi="300" r:id="rId1"/>
  <headerFooter alignWithMargins="0"/>
  <ignoredErrors>
    <ignoredError sqref="A3:B1376"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84"/>
  <sheetViews>
    <sheetView zoomScaleNormal="100" workbookViewId="0">
      <selection activeCell="B1" sqref="B1"/>
    </sheetView>
  </sheetViews>
  <sheetFormatPr defaultRowHeight="12.75" x14ac:dyDescent="0.2"/>
  <cols>
    <col min="1" max="1" width="1.5" style="17" customWidth="1"/>
    <col min="2" max="2" width="60.5" style="17" bestFit="1" customWidth="1"/>
    <col min="3" max="3" width="11.1640625" style="17" customWidth="1"/>
    <col min="4" max="5" width="9.33203125" style="17"/>
    <col min="6" max="6" width="11" style="17" customWidth="1"/>
    <col min="7" max="7" width="9.33203125" style="17"/>
    <col min="8" max="8" width="7.33203125" style="17" customWidth="1"/>
    <col min="9" max="9" width="9.83203125" style="17" bestFit="1" customWidth="1"/>
    <col min="10" max="10" width="9.33203125" style="17"/>
    <col min="11" max="11" width="9.83203125" style="17" bestFit="1" customWidth="1"/>
    <col min="12" max="256" width="9.33203125" style="17"/>
    <col min="257" max="257" width="1.5" style="17" customWidth="1"/>
    <col min="258" max="258" width="28" style="17" customWidth="1"/>
    <col min="259" max="259" width="8.5" style="17" customWidth="1"/>
    <col min="260" max="261" width="9.33203125" style="17"/>
    <col min="262" max="262" width="11" style="17" customWidth="1"/>
    <col min="263" max="263" width="9.33203125" style="17"/>
    <col min="264" max="264" width="6.1640625" style="17" customWidth="1"/>
    <col min="265" max="265" width="9.83203125" style="17" bestFit="1" customWidth="1"/>
    <col min="266" max="512" width="9.33203125" style="17"/>
    <col min="513" max="513" width="1.5" style="17" customWidth="1"/>
    <col min="514" max="514" width="28" style="17" customWidth="1"/>
    <col min="515" max="515" width="8.5" style="17" customWidth="1"/>
    <col min="516" max="517" width="9.33203125" style="17"/>
    <col min="518" max="518" width="11" style="17" customWidth="1"/>
    <col min="519" max="519" width="9.33203125" style="17"/>
    <col min="520" max="520" width="6.1640625" style="17" customWidth="1"/>
    <col min="521" max="521" width="9.83203125" style="17" bestFit="1" customWidth="1"/>
    <col min="522" max="768" width="9.33203125" style="17"/>
    <col min="769" max="769" width="1.5" style="17" customWidth="1"/>
    <col min="770" max="770" width="28" style="17" customWidth="1"/>
    <col min="771" max="771" width="8.5" style="17" customWidth="1"/>
    <col min="772" max="773" width="9.33203125" style="17"/>
    <col min="774" max="774" width="11" style="17" customWidth="1"/>
    <col min="775" max="775" width="9.33203125" style="17"/>
    <col min="776" max="776" width="6.1640625" style="17" customWidth="1"/>
    <col min="777" max="777" width="9.83203125" style="17" bestFit="1" customWidth="1"/>
    <col min="778" max="1024" width="9.33203125" style="17"/>
    <col min="1025" max="1025" width="1.5" style="17" customWidth="1"/>
    <col min="1026" max="1026" width="28" style="17" customWidth="1"/>
    <col min="1027" max="1027" width="8.5" style="17" customWidth="1"/>
    <col min="1028" max="1029" width="9.33203125" style="17"/>
    <col min="1030" max="1030" width="11" style="17" customWidth="1"/>
    <col min="1031" max="1031" width="9.33203125" style="17"/>
    <col min="1032" max="1032" width="6.1640625" style="17" customWidth="1"/>
    <col min="1033" max="1033" width="9.83203125" style="17" bestFit="1" customWidth="1"/>
    <col min="1034" max="1280" width="9.33203125" style="17"/>
    <col min="1281" max="1281" width="1.5" style="17" customWidth="1"/>
    <col min="1282" max="1282" width="28" style="17" customWidth="1"/>
    <col min="1283" max="1283" width="8.5" style="17" customWidth="1"/>
    <col min="1284" max="1285" width="9.33203125" style="17"/>
    <col min="1286" max="1286" width="11" style="17" customWidth="1"/>
    <col min="1287" max="1287" width="9.33203125" style="17"/>
    <col min="1288" max="1288" width="6.1640625" style="17" customWidth="1"/>
    <col min="1289" max="1289" width="9.83203125" style="17" bestFit="1" customWidth="1"/>
    <col min="1290" max="1536" width="9.33203125" style="17"/>
    <col min="1537" max="1537" width="1.5" style="17" customWidth="1"/>
    <col min="1538" max="1538" width="28" style="17" customWidth="1"/>
    <col min="1539" max="1539" width="8.5" style="17" customWidth="1"/>
    <col min="1540" max="1541" width="9.33203125" style="17"/>
    <col min="1542" max="1542" width="11" style="17" customWidth="1"/>
    <col min="1543" max="1543" width="9.33203125" style="17"/>
    <col min="1544" max="1544" width="6.1640625" style="17" customWidth="1"/>
    <col min="1545" max="1545" width="9.83203125" style="17" bestFit="1" customWidth="1"/>
    <col min="1546" max="1792" width="9.33203125" style="17"/>
    <col min="1793" max="1793" width="1.5" style="17" customWidth="1"/>
    <col min="1794" max="1794" width="28" style="17" customWidth="1"/>
    <col min="1795" max="1795" width="8.5" style="17" customWidth="1"/>
    <col min="1796" max="1797" width="9.33203125" style="17"/>
    <col min="1798" max="1798" width="11" style="17" customWidth="1"/>
    <col min="1799" max="1799" width="9.33203125" style="17"/>
    <col min="1800" max="1800" width="6.1640625" style="17" customWidth="1"/>
    <col min="1801" max="1801" width="9.83203125" style="17" bestFit="1" customWidth="1"/>
    <col min="1802" max="2048" width="9.33203125" style="17"/>
    <col min="2049" max="2049" width="1.5" style="17" customWidth="1"/>
    <col min="2050" max="2050" width="28" style="17" customWidth="1"/>
    <col min="2051" max="2051" width="8.5" style="17" customWidth="1"/>
    <col min="2052" max="2053" width="9.33203125" style="17"/>
    <col min="2054" max="2054" width="11" style="17" customWidth="1"/>
    <col min="2055" max="2055" width="9.33203125" style="17"/>
    <col min="2056" max="2056" width="6.1640625" style="17" customWidth="1"/>
    <col min="2057" max="2057" width="9.83203125" style="17" bestFit="1" customWidth="1"/>
    <col min="2058" max="2304" width="9.33203125" style="17"/>
    <col min="2305" max="2305" width="1.5" style="17" customWidth="1"/>
    <col min="2306" max="2306" width="28" style="17" customWidth="1"/>
    <col min="2307" max="2307" width="8.5" style="17" customWidth="1"/>
    <col min="2308" max="2309" width="9.33203125" style="17"/>
    <col min="2310" max="2310" width="11" style="17" customWidth="1"/>
    <col min="2311" max="2311" width="9.33203125" style="17"/>
    <col min="2312" max="2312" width="6.1640625" style="17" customWidth="1"/>
    <col min="2313" max="2313" width="9.83203125" style="17" bestFit="1" customWidth="1"/>
    <col min="2314" max="2560" width="9.33203125" style="17"/>
    <col min="2561" max="2561" width="1.5" style="17" customWidth="1"/>
    <col min="2562" max="2562" width="28" style="17" customWidth="1"/>
    <col min="2563" max="2563" width="8.5" style="17" customWidth="1"/>
    <col min="2564" max="2565" width="9.33203125" style="17"/>
    <col min="2566" max="2566" width="11" style="17" customWidth="1"/>
    <col min="2567" max="2567" width="9.33203125" style="17"/>
    <col min="2568" max="2568" width="6.1640625" style="17" customWidth="1"/>
    <col min="2569" max="2569" width="9.83203125" style="17" bestFit="1" customWidth="1"/>
    <col min="2570" max="2816" width="9.33203125" style="17"/>
    <col min="2817" max="2817" width="1.5" style="17" customWidth="1"/>
    <col min="2818" max="2818" width="28" style="17" customWidth="1"/>
    <col min="2819" max="2819" width="8.5" style="17" customWidth="1"/>
    <col min="2820" max="2821" width="9.33203125" style="17"/>
    <col min="2822" max="2822" width="11" style="17" customWidth="1"/>
    <col min="2823" max="2823" width="9.33203125" style="17"/>
    <col min="2824" max="2824" width="6.1640625" style="17" customWidth="1"/>
    <col min="2825" max="2825" width="9.83203125" style="17" bestFit="1" customWidth="1"/>
    <col min="2826" max="3072" width="9.33203125" style="17"/>
    <col min="3073" max="3073" width="1.5" style="17" customWidth="1"/>
    <col min="3074" max="3074" width="28" style="17" customWidth="1"/>
    <col min="3075" max="3075" width="8.5" style="17" customWidth="1"/>
    <col min="3076" max="3077" width="9.33203125" style="17"/>
    <col min="3078" max="3078" width="11" style="17" customWidth="1"/>
    <col min="3079" max="3079" width="9.33203125" style="17"/>
    <col min="3080" max="3080" width="6.1640625" style="17" customWidth="1"/>
    <col min="3081" max="3081" width="9.83203125" style="17" bestFit="1" customWidth="1"/>
    <col min="3082" max="3328" width="9.33203125" style="17"/>
    <col min="3329" max="3329" width="1.5" style="17" customWidth="1"/>
    <col min="3330" max="3330" width="28" style="17" customWidth="1"/>
    <col min="3331" max="3331" width="8.5" style="17" customWidth="1"/>
    <col min="3332" max="3333" width="9.33203125" style="17"/>
    <col min="3334" max="3334" width="11" style="17" customWidth="1"/>
    <col min="3335" max="3335" width="9.33203125" style="17"/>
    <col min="3336" max="3336" width="6.1640625" style="17" customWidth="1"/>
    <col min="3337" max="3337" width="9.83203125" style="17" bestFit="1" customWidth="1"/>
    <col min="3338" max="3584" width="9.33203125" style="17"/>
    <col min="3585" max="3585" width="1.5" style="17" customWidth="1"/>
    <col min="3586" max="3586" width="28" style="17" customWidth="1"/>
    <col min="3587" max="3587" width="8.5" style="17" customWidth="1"/>
    <col min="3588" max="3589" width="9.33203125" style="17"/>
    <col min="3590" max="3590" width="11" style="17" customWidth="1"/>
    <col min="3591" max="3591" width="9.33203125" style="17"/>
    <col min="3592" max="3592" width="6.1640625" style="17" customWidth="1"/>
    <col min="3593" max="3593" width="9.83203125" style="17" bestFit="1" customWidth="1"/>
    <col min="3594" max="3840" width="9.33203125" style="17"/>
    <col min="3841" max="3841" width="1.5" style="17" customWidth="1"/>
    <col min="3842" max="3842" width="28" style="17" customWidth="1"/>
    <col min="3843" max="3843" width="8.5" style="17" customWidth="1"/>
    <col min="3844" max="3845" width="9.33203125" style="17"/>
    <col min="3846" max="3846" width="11" style="17" customWidth="1"/>
    <col min="3847" max="3847" width="9.33203125" style="17"/>
    <col min="3848" max="3848" width="6.1640625" style="17" customWidth="1"/>
    <col min="3849" max="3849" width="9.83203125" style="17" bestFit="1" customWidth="1"/>
    <col min="3850" max="4096" width="9.33203125" style="17"/>
    <col min="4097" max="4097" width="1.5" style="17" customWidth="1"/>
    <col min="4098" max="4098" width="28" style="17" customWidth="1"/>
    <col min="4099" max="4099" width="8.5" style="17" customWidth="1"/>
    <col min="4100" max="4101" width="9.33203125" style="17"/>
    <col min="4102" max="4102" width="11" style="17" customWidth="1"/>
    <col min="4103" max="4103" width="9.33203125" style="17"/>
    <col min="4104" max="4104" width="6.1640625" style="17" customWidth="1"/>
    <col min="4105" max="4105" width="9.83203125" style="17" bestFit="1" customWidth="1"/>
    <col min="4106" max="4352" width="9.33203125" style="17"/>
    <col min="4353" max="4353" width="1.5" style="17" customWidth="1"/>
    <col min="4354" max="4354" width="28" style="17" customWidth="1"/>
    <col min="4355" max="4355" width="8.5" style="17" customWidth="1"/>
    <col min="4356" max="4357" width="9.33203125" style="17"/>
    <col min="4358" max="4358" width="11" style="17" customWidth="1"/>
    <col min="4359" max="4359" width="9.33203125" style="17"/>
    <col min="4360" max="4360" width="6.1640625" style="17" customWidth="1"/>
    <col min="4361" max="4361" width="9.83203125" style="17" bestFit="1" customWidth="1"/>
    <col min="4362" max="4608" width="9.33203125" style="17"/>
    <col min="4609" max="4609" width="1.5" style="17" customWidth="1"/>
    <col min="4610" max="4610" width="28" style="17" customWidth="1"/>
    <col min="4611" max="4611" width="8.5" style="17" customWidth="1"/>
    <col min="4612" max="4613" width="9.33203125" style="17"/>
    <col min="4614" max="4614" width="11" style="17" customWidth="1"/>
    <col min="4615" max="4615" width="9.33203125" style="17"/>
    <col min="4616" max="4616" width="6.1640625" style="17" customWidth="1"/>
    <col min="4617" max="4617" width="9.83203125" style="17" bestFit="1" customWidth="1"/>
    <col min="4618" max="4864" width="9.33203125" style="17"/>
    <col min="4865" max="4865" width="1.5" style="17" customWidth="1"/>
    <col min="4866" max="4866" width="28" style="17" customWidth="1"/>
    <col min="4867" max="4867" width="8.5" style="17" customWidth="1"/>
    <col min="4868" max="4869" width="9.33203125" style="17"/>
    <col min="4870" max="4870" width="11" style="17" customWidth="1"/>
    <col min="4871" max="4871" width="9.33203125" style="17"/>
    <col min="4872" max="4872" width="6.1640625" style="17" customWidth="1"/>
    <col min="4873" max="4873" width="9.83203125" style="17" bestFit="1" customWidth="1"/>
    <col min="4874" max="5120" width="9.33203125" style="17"/>
    <col min="5121" max="5121" width="1.5" style="17" customWidth="1"/>
    <col min="5122" max="5122" width="28" style="17" customWidth="1"/>
    <col min="5123" max="5123" width="8.5" style="17" customWidth="1"/>
    <col min="5124" max="5125" width="9.33203125" style="17"/>
    <col min="5126" max="5126" width="11" style="17" customWidth="1"/>
    <col min="5127" max="5127" width="9.33203125" style="17"/>
    <col min="5128" max="5128" width="6.1640625" style="17" customWidth="1"/>
    <col min="5129" max="5129" width="9.83203125" style="17" bestFit="1" customWidth="1"/>
    <col min="5130" max="5376" width="9.33203125" style="17"/>
    <col min="5377" max="5377" width="1.5" style="17" customWidth="1"/>
    <col min="5378" max="5378" width="28" style="17" customWidth="1"/>
    <col min="5379" max="5379" width="8.5" style="17" customWidth="1"/>
    <col min="5380" max="5381" width="9.33203125" style="17"/>
    <col min="5382" max="5382" width="11" style="17" customWidth="1"/>
    <col min="5383" max="5383" width="9.33203125" style="17"/>
    <col min="5384" max="5384" width="6.1640625" style="17" customWidth="1"/>
    <col min="5385" max="5385" width="9.83203125" style="17" bestFit="1" customWidth="1"/>
    <col min="5386" max="5632" width="9.33203125" style="17"/>
    <col min="5633" max="5633" width="1.5" style="17" customWidth="1"/>
    <col min="5634" max="5634" width="28" style="17" customWidth="1"/>
    <col min="5635" max="5635" width="8.5" style="17" customWidth="1"/>
    <col min="5636" max="5637" width="9.33203125" style="17"/>
    <col min="5638" max="5638" width="11" style="17" customWidth="1"/>
    <col min="5639" max="5639" width="9.33203125" style="17"/>
    <col min="5640" max="5640" width="6.1640625" style="17" customWidth="1"/>
    <col min="5641" max="5641" width="9.83203125" style="17" bestFit="1" customWidth="1"/>
    <col min="5642" max="5888" width="9.33203125" style="17"/>
    <col min="5889" max="5889" width="1.5" style="17" customWidth="1"/>
    <col min="5890" max="5890" width="28" style="17" customWidth="1"/>
    <col min="5891" max="5891" width="8.5" style="17" customWidth="1"/>
    <col min="5892" max="5893" width="9.33203125" style="17"/>
    <col min="5894" max="5894" width="11" style="17" customWidth="1"/>
    <col min="5895" max="5895" width="9.33203125" style="17"/>
    <col min="5896" max="5896" width="6.1640625" style="17" customWidth="1"/>
    <col min="5897" max="5897" width="9.83203125" style="17" bestFit="1" customWidth="1"/>
    <col min="5898" max="6144" width="9.33203125" style="17"/>
    <col min="6145" max="6145" width="1.5" style="17" customWidth="1"/>
    <col min="6146" max="6146" width="28" style="17" customWidth="1"/>
    <col min="6147" max="6147" width="8.5" style="17" customWidth="1"/>
    <col min="6148" max="6149" width="9.33203125" style="17"/>
    <col min="6150" max="6150" width="11" style="17" customWidth="1"/>
    <col min="6151" max="6151" width="9.33203125" style="17"/>
    <col min="6152" max="6152" width="6.1640625" style="17" customWidth="1"/>
    <col min="6153" max="6153" width="9.83203125" style="17" bestFit="1" customWidth="1"/>
    <col min="6154" max="6400" width="9.33203125" style="17"/>
    <col min="6401" max="6401" width="1.5" style="17" customWidth="1"/>
    <col min="6402" max="6402" width="28" style="17" customWidth="1"/>
    <col min="6403" max="6403" width="8.5" style="17" customWidth="1"/>
    <col min="6404" max="6405" width="9.33203125" style="17"/>
    <col min="6406" max="6406" width="11" style="17" customWidth="1"/>
    <col min="6407" max="6407" width="9.33203125" style="17"/>
    <col min="6408" max="6408" width="6.1640625" style="17" customWidth="1"/>
    <col min="6409" max="6409" width="9.83203125" style="17" bestFit="1" customWidth="1"/>
    <col min="6410" max="6656" width="9.33203125" style="17"/>
    <col min="6657" max="6657" width="1.5" style="17" customWidth="1"/>
    <col min="6658" max="6658" width="28" style="17" customWidth="1"/>
    <col min="6659" max="6659" width="8.5" style="17" customWidth="1"/>
    <col min="6660" max="6661" width="9.33203125" style="17"/>
    <col min="6662" max="6662" width="11" style="17" customWidth="1"/>
    <col min="6663" max="6663" width="9.33203125" style="17"/>
    <col min="6664" max="6664" width="6.1640625" style="17" customWidth="1"/>
    <col min="6665" max="6665" width="9.83203125" style="17" bestFit="1" customWidth="1"/>
    <col min="6666" max="6912" width="9.33203125" style="17"/>
    <col min="6913" max="6913" width="1.5" style="17" customWidth="1"/>
    <col min="6914" max="6914" width="28" style="17" customWidth="1"/>
    <col min="6915" max="6915" width="8.5" style="17" customWidth="1"/>
    <col min="6916" max="6917" width="9.33203125" style="17"/>
    <col min="6918" max="6918" width="11" style="17" customWidth="1"/>
    <col min="6919" max="6919" width="9.33203125" style="17"/>
    <col min="6920" max="6920" width="6.1640625" style="17" customWidth="1"/>
    <col min="6921" max="6921" width="9.83203125" style="17" bestFit="1" customWidth="1"/>
    <col min="6922" max="7168" width="9.33203125" style="17"/>
    <col min="7169" max="7169" width="1.5" style="17" customWidth="1"/>
    <col min="7170" max="7170" width="28" style="17" customWidth="1"/>
    <col min="7171" max="7171" width="8.5" style="17" customWidth="1"/>
    <col min="7172" max="7173" width="9.33203125" style="17"/>
    <col min="7174" max="7174" width="11" style="17" customWidth="1"/>
    <col min="7175" max="7175" width="9.33203125" style="17"/>
    <col min="7176" max="7176" width="6.1640625" style="17" customWidth="1"/>
    <col min="7177" max="7177" width="9.83203125" style="17" bestFit="1" customWidth="1"/>
    <col min="7178" max="7424" width="9.33203125" style="17"/>
    <col min="7425" max="7425" width="1.5" style="17" customWidth="1"/>
    <col min="7426" max="7426" width="28" style="17" customWidth="1"/>
    <col min="7427" max="7427" width="8.5" style="17" customWidth="1"/>
    <col min="7428" max="7429" width="9.33203125" style="17"/>
    <col min="7430" max="7430" width="11" style="17" customWidth="1"/>
    <col min="7431" max="7431" width="9.33203125" style="17"/>
    <col min="7432" max="7432" width="6.1640625" style="17" customWidth="1"/>
    <col min="7433" max="7433" width="9.83203125" style="17" bestFit="1" customWidth="1"/>
    <col min="7434" max="7680" width="9.33203125" style="17"/>
    <col min="7681" max="7681" width="1.5" style="17" customWidth="1"/>
    <col min="7682" max="7682" width="28" style="17" customWidth="1"/>
    <col min="7683" max="7683" width="8.5" style="17" customWidth="1"/>
    <col min="7684" max="7685" width="9.33203125" style="17"/>
    <col min="7686" max="7686" width="11" style="17" customWidth="1"/>
    <col min="7687" max="7687" width="9.33203125" style="17"/>
    <col min="7688" max="7688" width="6.1640625" style="17" customWidth="1"/>
    <col min="7689" max="7689" width="9.83203125" style="17" bestFit="1" customWidth="1"/>
    <col min="7690" max="7936" width="9.33203125" style="17"/>
    <col min="7937" max="7937" width="1.5" style="17" customWidth="1"/>
    <col min="7938" max="7938" width="28" style="17" customWidth="1"/>
    <col min="7939" max="7939" width="8.5" style="17" customWidth="1"/>
    <col min="7940" max="7941" width="9.33203125" style="17"/>
    <col min="7942" max="7942" width="11" style="17" customWidth="1"/>
    <col min="7943" max="7943" width="9.33203125" style="17"/>
    <col min="7944" max="7944" width="6.1640625" style="17" customWidth="1"/>
    <col min="7945" max="7945" width="9.83203125" style="17" bestFit="1" customWidth="1"/>
    <col min="7946" max="8192" width="9.33203125" style="17"/>
    <col min="8193" max="8193" width="1.5" style="17" customWidth="1"/>
    <col min="8194" max="8194" width="28" style="17" customWidth="1"/>
    <col min="8195" max="8195" width="8.5" style="17" customWidth="1"/>
    <col min="8196" max="8197" width="9.33203125" style="17"/>
    <col min="8198" max="8198" width="11" style="17" customWidth="1"/>
    <col min="8199" max="8199" width="9.33203125" style="17"/>
    <col min="8200" max="8200" width="6.1640625" style="17" customWidth="1"/>
    <col min="8201" max="8201" width="9.83203125" style="17" bestFit="1" customWidth="1"/>
    <col min="8202" max="8448" width="9.33203125" style="17"/>
    <col min="8449" max="8449" width="1.5" style="17" customWidth="1"/>
    <col min="8450" max="8450" width="28" style="17" customWidth="1"/>
    <col min="8451" max="8451" width="8.5" style="17" customWidth="1"/>
    <col min="8452" max="8453" width="9.33203125" style="17"/>
    <col min="8454" max="8454" width="11" style="17" customWidth="1"/>
    <col min="8455" max="8455" width="9.33203125" style="17"/>
    <col min="8456" max="8456" width="6.1640625" style="17" customWidth="1"/>
    <col min="8457" max="8457" width="9.83203125" style="17" bestFit="1" customWidth="1"/>
    <col min="8458" max="8704" width="9.33203125" style="17"/>
    <col min="8705" max="8705" width="1.5" style="17" customWidth="1"/>
    <col min="8706" max="8706" width="28" style="17" customWidth="1"/>
    <col min="8707" max="8707" width="8.5" style="17" customWidth="1"/>
    <col min="8708" max="8709" width="9.33203125" style="17"/>
    <col min="8710" max="8710" width="11" style="17" customWidth="1"/>
    <col min="8711" max="8711" width="9.33203125" style="17"/>
    <col min="8712" max="8712" width="6.1640625" style="17" customWidth="1"/>
    <col min="8713" max="8713" width="9.83203125" style="17" bestFit="1" customWidth="1"/>
    <col min="8714" max="8960" width="9.33203125" style="17"/>
    <col min="8961" max="8961" width="1.5" style="17" customWidth="1"/>
    <col min="8962" max="8962" width="28" style="17" customWidth="1"/>
    <col min="8963" max="8963" width="8.5" style="17" customWidth="1"/>
    <col min="8964" max="8965" width="9.33203125" style="17"/>
    <col min="8966" max="8966" width="11" style="17" customWidth="1"/>
    <col min="8967" max="8967" width="9.33203125" style="17"/>
    <col min="8968" max="8968" width="6.1640625" style="17" customWidth="1"/>
    <col min="8969" max="8969" width="9.83203125" style="17" bestFit="1" customWidth="1"/>
    <col min="8970" max="9216" width="9.33203125" style="17"/>
    <col min="9217" max="9217" width="1.5" style="17" customWidth="1"/>
    <col min="9218" max="9218" width="28" style="17" customWidth="1"/>
    <col min="9219" max="9219" width="8.5" style="17" customWidth="1"/>
    <col min="9220" max="9221" width="9.33203125" style="17"/>
    <col min="9222" max="9222" width="11" style="17" customWidth="1"/>
    <col min="9223" max="9223" width="9.33203125" style="17"/>
    <col min="9224" max="9224" width="6.1640625" style="17" customWidth="1"/>
    <col min="9225" max="9225" width="9.83203125" style="17" bestFit="1" customWidth="1"/>
    <col min="9226" max="9472" width="9.33203125" style="17"/>
    <col min="9473" max="9473" width="1.5" style="17" customWidth="1"/>
    <col min="9474" max="9474" width="28" style="17" customWidth="1"/>
    <col min="9475" max="9475" width="8.5" style="17" customWidth="1"/>
    <col min="9476" max="9477" width="9.33203125" style="17"/>
    <col min="9478" max="9478" width="11" style="17" customWidth="1"/>
    <col min="9479" max="9479" width="9.33203125" style="17"/>
    <col min="9480" max="9480" width="6.1640625" style="17" customWidth="1"/>
    <col min="9481" max="9481" width="9.83203125" style="17" bestFit="1" customWidth="1"/>
    <col min="9482" max="9728" width="9.33203125" style="17"/>
    <col min="9729" max="9729" width="1.5" style="17" customWidth="1"/>
    <col min="9730" max="9730" width="28" style="17" customWidth="1"/>
    <col min="9731" max="9731" width="8.5" style="17" customWidth="1"/>
    <col min="9732" max="9733" width="9.33203125" style="17"/>
    <col min="9734" max="9734" width="11" style="17" customWidth="1"/>
    <col min="9735" max="9735" width="9.33203125" style="17"/>
    <col min="9736" max="9736" width="6.1640625" style="17" customWidth="1"/>
    <col min="9737" max="9737" width="9.83203125" style="17" bestFit="1" customWidth="1"/>
    <col min="9738" max="9984" width="9.33203125" style="17"/>
    <col min="9985" max="9985" width="1.5" style="17" customWidth="1"/>
    <col min="9986" max="9986" width="28" style="17" customWidth="1"/>
    <col min="9987" max="9987" width="8.5" style="17" customWidth="1"/>
    <col min="9988" max="9989" width="9.33203125" style="17"/>
    <col min="9990" max="9990" width="11" style="17" customWidth="1"/>
    <col min="9991" max="9991" width="9.33203125" style="17"/>
    <col min="9992" max="9992" width="6.1640625" style="17" customWidth="1"/>
    <col min="9993" max="9993" width="9.83203125" style="17" bestFit="1" customWidth="1"/>
    <col min="9994" max="10240" width="9.33203125" style="17"/>
    <col min="10241" max="10241" width="1.5" style="17" customWidth="1"/>
    <col min="10242" max="10242" width="28" style="17" customWidth="1"/>
    <col min="10243" max="10243" width="8.5" style="17" customWidth="1"/>
    <col min="10244" max="10245" width="9.33203125" style="17"/>
    <col min="10246" max="10246" width="11" style="17" customWidth="1"/>
    <col min="10247" max="10247" width="9.33203125" style="17"/>
    <col min="10248" max="10248" width="6.1640625" style="17" customWidth="1"/>
    <col min="10249" max="10249" width="9.83203125" style="17" bestFit="1" customWidth="1"/>
    <col min="10250" max="10496" width="9.33203125" style="17"/>
    <col min="10497" max="10497" width="1.5" style="17" customWidth="1"/>
    <col min="10498" max="10498" width="28" style="17" customWidth="1"/>
    <col min="10499" max="10499" width="8.5" style="17" customWidth="1"/>
    <col min="10500" max="10501" width="9.33203125" style="17"/>
    <col min="10502" max="10502" width="11" style="17" customWidth="1"/>
    <col min="10503" max="10503" width="9.33203125" style="17"/>
    <col min="10504" max="10504" width="6.1640625" style="17" customWidth="1"/>
    <col min="10505" max="10505" width="9.83203125" style="17" bestFit="1" customWidth="1"/>
    <col min="10506" max="10752" width="9.33203125" style="17"/>
    <col min="10753" max="10753" width="1.5" style="17" customWidth="1"/>
    <col min="10754" max="10754" width="28" style="17" customWidth="1"/>
    <col min="10755" max="10755" width="8.5" style="17" customWidth="1"/>
    <col min="10756" max="10757" width="9.33203125" style="17"/>
    <col min="10758" max="10758" width="11" style="17" customWidth="1"/>
    <col min="10759" max="10759" width="9.33203125" style="17"/>
    <col min="10760" max="10760" width="6.1640625" style="17" customWidth="1"/>
    <col min="10761" max="10761" width="9.83203125" style="17" bestFit="1" customWidth="1"/>
    <col min="10762" max="11008" width="9.33203125" style="17"/>
    <col min="11009" max="11009" width="1.5" style="17" customWidth="1"/>
    <col min="11010" max="11010" width="28" style="17" customWidth="1"/>
    <col min="11011" max="11011" width="8.5" style="17" customWidth="1"/>
    <col min="11012" max="11013" width="9.33203125" style="17"/>
    <col min="11014" max="11014" width="11" style="17" customWidth="1"/>
    <col min="11015" max="11015" width="9.33203125" style="17"/>
    <col min="11016" max="11016" width="6.1640625" style="17" customWidth="1"/>
    <col min="11017" max="11017" width="9.83203125" style="17" bestFit="1" customWidth="1"/>
    <col min="11018" max="11264" width="9.33203125" style="17"/>
    <col min="11265" max="11265" width="1.5" style="17" customWidth="1"/>
    <col min="11266" max="11266" width="28" style="17" customWidth="1"/>
    <col min="11267" max="11267" width="8.5" style="17" customWidth="1"/>
    <col min="11268" max="11269" width="9.33203125" style="17"/>
    <col min="11270" max="11270" width="11" style="17" customWidth="1"/>
    <col min="11271" max="11271" width="9.33203125" style="17"/>
    <col min="11272" max="11272" width="6.1640625" style="17" customWidth="1"/>
    <col min="11273" max="11273" width="9.83203125" style="17" bestFit="1" customWidth="1"/>
    <col min="11274" max="11520" width="9.33203125" style="17"/>
    <col min="11521" max="11521" width="1.5" style="17" customWidth="1"/>
    <col min="11522" max="11522" width="28" style="17" customWidth="1"/>
    <col min="11523" max="11523" width="8.5" style="17" customWidth="1"/>
    <col min="11524" max="11525" width="9.33203125" style="17"/>
    <col min="11526" max="11526" width="11" style="17" customWidth="1"/>
    <col min="11527" max="11527" width="9.33203125" style="17"/>
    <col min="11528" max="11528" width="6.1640625" style="17" customWidth="1"/>
    <col min="11529" max="11529" width="9.83203125" style="17" bestFit="1" customWidth="1"/>
    <col min="11530" max="11776" width="9.33203125" style="17"/>
    <col min="11777" max="11777" width="1.5" style="17" customWidth="1"/>
    <col min="11778" max="11778" width="28" style="17" customWidth="1"/>
    <col min="11779" max="11779" width="8.5" style="17" customWidth="1"/>
    <col min="11780" max="11781" width="9.33203125" style="17"/>
    <col min="11782" max="11782" width="11" style="17" customWidth="1"/>
    <col min="11783" max="11783" width="9.33203125" style="17"/>
    <col min="11784" max="11784" width="6.1640625" style="17" customWidth="1"/>
    <col min="11785" max="11785" width="9.83203125" style="17" bestFit="1" customWidth="1"/>
    <col min="11786" max="12032" width="9.33203125" style="17"/>
    <col min="12033" max="12033" width="1.5" style="17" customWidth="1"/>
    <col min="12034" max="12034" width="28" style="17" customWidth="1"/>
    <col min="12035" max="12035" width="8.5" style="17" customWidth="1"/>
    <col min="12036" max="12037" width="9.33203125" style="17"/>
    <col min="12038" max="12038" width="11" style="17" customWidth="1"/>
    <col min="12039" max="12039" width="9.33203125" style="17"/>
    <col min="12040" max="12040" width="6.1640625" style="17" customWidth="1"/>
    <col min="12041" max="12041" width="9.83203125" style="17" bestFit="1" customWidth="1"/>
    <col min="12042" max="12288" width="9.33203125" style="17"/>
    <col min="12289" max="12289" width="1.5" style="17" customWidth="1"/>
    <col min="12290" max="12290" width="28" style="17" customWidth="1"/>
    <col min="12291" max="12291" width="8.5" style="17" customWidth="1"/>
    <col min="12292" max="12293" width="9.33203125" style="17"/>
    <col min="12294" max="12294" width="11" style="17" customWidth="1"/>
    <col min="12295" max="12295" width="9.33203125" style="17"/>
    <col min="12296" max="12296" width="6.1640625" style="17" customWidth="1"/>
    <col min="12297" max="12297" width="9.83203125" style="17" bestFit="1" customWidth="1"/>
    <col min="12298" max="12544" width="9.33203125" style="17"/>
    <col min="12545" max="12545" width="1.5" style="17" customWidth="1"/>
    <col min="12546" max="12546" width="28" style="17" customWidth="1"/>
    <col min="12547" max="12547" width="8.5" style="17" customWidth="1"/>
    <col min="12548" max="12549" width="9.33203125" style="17"/>
    <col min="12550" max="12550" width="11" style="17" customWidth="1"/>
    <col min="12551" max="12551" width="9.33203125" style="17"/>
    <col min="12552" max="12552" width="6.1640625" style="17" customWidth="1"/>
    <col min="12553" max="12553" width="9.83203125" style="17" bestFit="1" customWidth="1"/>
    <col min="12554" max="12800" width="9.33203125" style="17"/>
    <col min="12801" max="12801" width="1.5" style="17" customWidth="1"/>
    <col min="12802" max="12802" width="28" style="17" customWidth="1"/>
    <col min="12803" max="12803" width="8.5" style="17" customWidth="1"/>
    <col min="12804" max="12805" width="9.33203125" style="17"/>
    <col min="12806" max="12806" width="11" style="17" customWidth="1"/>
    <col min="12807" max="12807" width="9.33203125" style="17"/>
    <col min="12808" max="12808" width="6.1640625" style="17" customWidth="1"/>
    <col min="12809" max="12809" width="9.83203125" style="17" bestFit="1" customWidth="1"/>
    <col min="12810" max="13056" width="9.33203125" style="17"/>
    <col min="13057" max="13057" width="1.5" style="17" customWidth="1"/>
    <col min="13058" max="13058" width="28" style="17" customWidth="1"/>
    <col min="13059" max="13059" width="8.5" style="17" customWidth="1"/>
    <col min="13060" max="13061" width="9.33203125" style="17"/>
    <col min="13062" max="13062" width="11" style="17" customWidth="1"/>
    <col min="13063" max="13063" width="9.33203125" style="17"/>
    <col min="13064" max="13064" width="6.1640625" style="17" customWidth="1"/>
    <col min="13065" max="13065" width="9.83203125" style="17" bestFit="1" customWidth="1"/>
    <col min="13066" max="13312" width="9.33203125" style="17"/>
    <col min="13313" max="13313" width="1.5" style="17" customWidth="1"/>
    <col min="13314" max="13314" width="28" style="17" customWidth="1"/>
    <col min="13315" max="13315" width="8.5" style="17" customWidth="1"/>
    <col min="13316" max="13317" width="9.33203125" style="17"/>
    <col min="13318" max="13318" width="11" style="17" customWidth="1"/>
    <col min="13319" max="13319" width="9.33203125" style="17"/>
    <col min="13320" max="13320" width="6.1640625" style="17" customWidth="1"/>
    <col min="13321" max="13321" width="9.83203125" style="17" bestFit="1" customWidth="1"/>
    <col min="13322" max="13568" width="9.33203125" style="17"/>
    <col min="13569" max="13569" width="1.5" style="17" customWidth="1"/>
    <col min="13570" max="13570" width="28" style="17" customWidth="1"/>
    <col min="13571" max="13571" width="8.5" style="17" customWidth="1"/>
    <col min="13572" max="13573" width="9.33203125" style="17"/>
    <col min="13574" max="13574" width="11" style="17" customWidth="1"/>
    <col min="13575" max="13575" width="9.33203125" style="17"/>
    <col min="13576" max="13576" width="6.1640625" style="17" customWidth="1"/>
    <col min="13577" max="13577" width="9.83203125" style="17" bestFit="1" customWidth="1"/>
    <col min="13578" max="13824" width="9.33203125" style="17"/>
    <col min="13825" max="13825" width="1.5" style="17" customWidth="1"/>
    <col min="13826" max="13826" width="28" style="17" customWidth="1"/>
    <col min="13827" max="13827" width="8.5" style="17" customWidth="1"/>
    <col min="13828" max="13829" width="9.33203125" style="17"/>
    <col min="13830" max="13830" width="11" style="17" customWidth="1"/>
    <col min="13831" max="13831" width="9.33203125" style="17"/>
    <col min="13832" max="13832" width="6.1640625" style="17" customWidth="1"/>
    <col min="13833" max="13833" width="9.83203125" style="17" bestFit="1" customWidth="1"/>
    <col min="13834" max="14080" width="9.33203125" style="17"/>
    <col min="14081" max="14081" width="1.5" style="17" customWidth="1"/>
    <col min="14082" max="14082" width="28" style="17" customWidth="1"/>
    <col min="14083" max="14083" width="8.5" style="17" customWidth="1"/>
    <col min="14084" max="14085" width="9.33203125" style="17"/>
    <col min="14086" max="14086" width="11" style="17" customWidth="1"/>
    <col min="14087" max="14087" width="9.33203125" style="17"/>
    <col min="14088" max="14088" width="6.1640625" style="17" customWidth="1"/>
    <col min="14089" max="14089" width="9.83203125" style="17" bestFit="1" customWidth="1"/>
    <col min="14090" max="14336" width="9.33203125" style="17"/>
    <col min="14337" max="14337" width="1.5" style="17" customWidth="1"/>
    <col min="14338" max="14338" width="28" style="17" customWidth="1"/>
    <col min="14339" max="14339" width="8.5" style="17" customWidth="1"/>
    <col min="14340" max="14341" width="9.33203125" style="17"/>
    <col min="14342" max="14342" width="11" style="17" customWidth="1"/>
    <col min="14343" max="14343" width="9.33203125" style="17"/>
    <col min="14344" max="14344" width="6.1640625" style="17" customWidth="1"/>
    <col min="14345" max="14345" width="9.83203125" style="17" bestFit="1" customWidth="1"/>
    <col min="14346" max="14592" width="9.33203125" style="17"/>
    <col min="14593" max="14593" width="1.5" style="17" customWidth="1"/>
    <col min="14594" max="14594" width="28" style="17" customWidth="1"/>
    <col min="14595" max="14595" width="8.5" style="17" customWidth="1"/>
    <col min="14596" max="14597" width="9.33203125" style="17"/>
    <col min="14598" max="14598" width="11" style="17" customWidth="1"/>
    <col min="14599" max="14599" width="9.33203125" style="17"/>
    <col min="14600" max="14600" width="6.1640625" style="17" customWidth="1"/>
    <col min="14601" max="14601" width="9.83203125" style="17" bestFit="1" customWidth="1"/>
    <col min="14602" max="14848" width="9.33203125" style="17"/>
    <col min="14849" max="14849" width="1.5" style="17" customWidth="1"/>
    <col min="14850" max="14850" width="28" style="17" customWidth="1"/>
    <col min="14851" max="14851" width="8.5" style="17" customWidth="1"/>
    <col min="14852" max="14853" width="9.33203125" style="17"/>
    <col min="14854" max="14854" width="11" style="17" customWidth="1"/>
    <col min="14855" max="14855" width="9.33203125" style="17"/>
    <col min="14856" max="14856" width="6.1640625" style="17" customWidth="1"/>
    <col min="14857" max="14857" width="9.83203125" style="17" bestFit="1" customWidth="1"/>
    <col min="14858" max="15104" width="9.33203125" style="17"/>
    <col min="15105" max="15105" width="1.5" style="17" customWidth="1"/>
    <col min="15106" max="15106" width="28" style="17" customWidth="1"/>
    <col min="15107" max="15107" width="8.5" style="17" customWidth="1"/>
    <col min="15108" max="15109" width="9.33203125" style="17"/>
    <col min="15110" max="15110" width="11" style="17" customWidth="1"/>
    <col min="15111" max="15111" width="9.33203125" style="17"/>
    <col min="15112" max="15112" width="6.1640625" style="17" customWidth="1"/>
    <col min="15113" max="15113" width="9.83203125" style="17" bestFit="1" customWidth="1"/>
    <col min="15114" max="15360" width="9.33203125" style="17"/>
    <col min="15361" max="15361" width="1.5" style="17" customWidth="1"/>
    <col min="15362" max="15362" width="28" style="17" customWidth="1"/>
    <col min="15363" max="15363" width="8.5" style="17" customWidth="1"/>
    <col min="15364" max="15365" width="9.33203125" style="17"/>
    <col min="15366" max="15366" width="11" style="17" customWidth="1"/>
    <col min="15367" max="15367" width="9.33203125" style="17"/>
    <col min="15368" max="15368" width="6.1640625" style="17" customWidth="1"/>
    <col min="15369" max="15369" width="9.83203125" style="17" bestFit="1" customWidth="1"/>
    <col min="15370" max="15616" width="9.33203125" style="17"/>
    <col min="15617" max="15617" width="1.5" style="17" customWidth="1"/>
    <col min="15618" max="15618" width="28" style="17" customWidth="1"/>
    <col min="15619" max="15619" width="8.5" style="17" customWidth="1"/>
    <col min="15620" max="15621" width="9.33203125" style="17"/>
    <col min="15622" max="15622" width="11" style="17" customWidth="1"/>
    <col min="15623" max="15623" width="9.33203125" style="17"/>
    <col min="15624" max="15624" width="6.1640625" style="17" customWidth="1"/>
    <col min="15625" max="15625" width="9.83203125" style="17" bestFit="1" customWidth="1"/>
    <col min="15626" max="15872" width="9.33203125" style="17"/>
    <col min="15873" max="15873" width="1.5" style="17" customWidth="1"/>
    <col min="15874" max="15874" width="28" style="17" customWidth="1"/>
    <col min="15875" max="15875" width="8.5" style="17" customWidth="1"/>
    <col min="15876" max="15877" width="9.33203125" style="17"/>
    <col min="15878" max="15878" width="11" style="17" customWidth="1"/>
    <col min="15879" max="15879" width="9.33203125" style="17"/>
    <col min="15880" max="15880" width="6.1640625" style="17" customWidth="1"/>
    <col min="15881" max="15881" width="9.83203125" style="17" bestFit="1" customWidth="1"/>
    <col min="15882" max="16128" width="9.33203125" style="17"/>
    <col min="16129" max="16129" width="1.5" style="17" customWidth="1"/>
    <col min="16130" max="16130" width="28" style="17" customWidth="1"/>
    <col min="16131" max="16131" width="8.5" style="17" customWidth="1"/>
    <col min="16132" max="16133" width="9.33203125" style="17"/>
    <col min="16134" max="16134" width="11" style="17" customWidth="1"/>
    <col min="16135" max="16135" width="9.33203125" style="17"/>
    <col min="16136" max="16136" width="6.1640625" style="17" customWidth="1"/>
    <col min="16137" max="16137" width="9.83203125" style="17" bestFit="1" customWidth="1"/>
    <col min="16138" max="16384" width="9.33203125" style="17"/>
  </cols>
  <sheetData>
    <row r="1" spans="2:21" ht="19.5" customHeight="1" x14ac:dyDescent="0.35">
      <c r="B1" s="452" t="s">
        <v>74</v>
      </c>
      <c r="C1" s="637">
        <f>Readme!C29</f>
        <v>0</v>
      </c>
      <c r="D1" s="637"/>
      <c r="E1" s="637"/>
    </row>
    <row r="2" spans="2:21" ht="19.5" customHeight="1" x14ac:dyDescent="0.2">
      <c r="B2" s="442"/>
    </row>
    <row r="3" spans="2:21" ht="19.5" customHeight="1" x14ac:dyDescent="0.25">
      <c r="B3" s="438"/>
    </row>
    <row r="4" spans="2:21" ht="19.5" customHeight="1" x14ac:dyDescent="0.25">
      <c r="B4" s="438"/>
      <c r="C4" s="446" t="str">
        <f>'Table 1'!B5</f>
        <v>2014Q3</v>
      </c>
      <c r="D4" s="446" t="str">
        <f>'Table 1'!C5</f>
        <v>2014Q4</v>
      </c>
      <c r="E4" s="446" t="str">
        <f>'Table 1'!D5</f>
        <v>2015Q1</v>
      </c>
      <c r="F4" s="446" t="str">
        <f>'Table 1'!E5</f>
        <v>2015Q2</v>
      </c>
      <c r="G4" s="443"/>
      <c r="H4" s="443"/>
      <c r="I4" s="443"/>
      <c r="J4" s="443"/>
      <c r="K4" s="443"/>
      <c r="L4" s="443"/>
      <c r="M4" s="443"/>
      <c r="N4" s="443"/>
      <c r="O4" s="443"/>
      <c r="P4" s="443"/>
    </row>
    <row r="5" spans="2:21" x14ac:dyDescent="0.2">
      <c r="B5" s="420" t="s">
        <v>4305</v>
      </c>
      <c r="C5" s="447">
        <f>IF(ISNUMBER('Table 1'!B64)=TRUE,'Table 1'!B64,"")</f>
        <v>0</v>
      </c>
      <c r="D5" s="447">
        <f>IF(ISNUMBER('Table 1'!C64)=TRUE,'Table 1'!C64,"")</f>
        <v>0</v>
      </c>
      <c r="E5" s="447">
        <f>IF(ISNUMBER('Table 1'!D64)=TRUE,'Table 1'!D64,"")</f>
        <v>0</v>
      </c>
      <c r="F5" s="447">
        <f>IF(ISNUMBER('Table 1'!E64)=TRUE,'Table 1'!E64,"")</f>
        <v>0</v>
      </c>
      <c r="G5" s="444"/>
      <c r="H5" s="445"/>
      <c r="I5" s="444"/>
      <c r="J5" s="444"/>
      <c r="K5" s="444"/>
      <c r="L5" s="444"/>
      <c r="M5" s="444"/>
      <c r="N5" s="444"/>
      <c r="O5" s="444"/>
      <c r="P5" s="444"/>
      <c r="Q5" s="423"/>
      <c r="R5" s="423"/>
      <c r="S5" s="423"/>
      <c r="T5" s="423"/>
      <c r="U5" s="423"/>
    </row>
    <row r="6" spans="2:21" x14ac:dyDescent="0.2">
      <c r="B6" s="420" t="s">
        <v>4306</v>
      </c>
      <c r="C6" s="447">
        <f>SUM('Table 1'!B8:B12,'Table 1'!B14:B19,'Table 1'!B22:B26,'Table 1'!B28:B33,'Table 1'!B36:B40,'Table 1'!B42:B46,'Table 1'!B49:B53,'Table 1'!B55:B59,'Table 1'!B61:B63)</f>
        <v>0</v>
      </c>
      <c r="D6" s="447">
        <f>SUM('Table 1'!C8:C12,'Table 1'!C14:C19,'Table 1'!C22:C26,'Table 1'!C28:C33,'Table 1'!C36:C40,'Table 1'!C42:C46,'Table 1'!C49:C53,'Table 1'!C55:C59,'Table 1'!C61:C63)</f>
        <v>0</v>
      </c>
      <c r="E6" s="447">
        <f>SUM('Table 1'!D8:D12,'Table 1'!D14:D19,'Table 1'!D22:D26,'Table 1'!D28:D33,'Table 1'!D36:D40,'Table 1'!D42:D46,'Table 1'!D49:D53,'Table 1'!D55:D59,'Table 1'!D61:D63)</f>
        <v>0</v>
      </c>
      <c r="F6" s="447">
        <f>SUM('Table 1'!E8:E12,'Table 1'!E14:E19,'Table 1'!E22:E26,'Table 1'!E28:E33,'Table 1'!E36:E40,'Table 1'!E42:E46,'Table 1'!E49:E53,'Table 1'!E55:E59,'Table 1'!E61:E63)</f>
        <v>0</v>
      </c>
      <c r="G6" s="444"/>
      <c r="H6" s="445"/>
      <c r="I6" s="444"/>
      <c r="J6" s="444"/>
      <c r="K6" s="444"/>
      <c r="L6" s="444"/>
      <c r="M6" s="444"/>
      <c r="N6" s="444"/>
      <c r="O6" s="444"/>
      <c r="P6" s="444"/>
      <c r="Q6" s="423"/>
      <c r="R6" s="423"/>
      <c r="S6" s="423"/>
      <c r="T6" s="423"/>
      <c r="U6" s="423"/>
    </row>
    <row r="7" spans="2:21" x14ac:dyDescent="0.2">
      <c r="B7" s="421" t="s">
        <v>4304</v>
      </c>
      <c r="C7" s="451">
        <f>C5-C6</f>
        <v>0</v>
      </c>
      <c r="D7" s="451">
        <f t="shared" ref="D7:F7" si="0">D5-D6</f>
        <v>0</v>
      </c>
      <c r="E7" s="451">
        <f t="shared" si="0"/>
        <v>0</v>
      </c>
      <c r="F7" s="451">
        <f t="shared" si="0"/>
        <v>0</v>
      </c>
      <c r="G7" s="444"/>
      <c r="H7" s="445"/>
      <c r="I7" s="444"/>
      <c r="J7" s="444"/>
      <c r="K7" s="444"/>
      <c r="L7" s="444"/>
      <c r="M7" s="444"/>
      <c r="N7" s="444"/>
      <c r="O7" s="444"/>
      <c r="P7" s="444"/>
      <c r="Q7" s="423"/>
      <c r="R7" s="423"/>
      <c r="S7" s="423"/>
      <c r="T7" s="423"/>
      <c r="U7" s="423"/>
    </row>
    <row r="8" spans="2:21" s="443" customFormat="1" x14ac:dyDescent="0.2">
      <c r="B8" s="448"/>
      <c r="C8" s="450" t="s">
        <v>211</v>
      </c>
      <c r="D8" s="447"/>
      <c r="E8" s="447"/>
      <c r="F8" s="447"/>
      <c r="G8" s="444"/>
      <c r="H8" s="445"/>
      <c r="I8" s="444"/>
      <c r="J8" s="444"/>
      <c r="K8" s="444"/>
      <c r="L8" s="444"/>
      <c r="M8" s="444"/>
      <c r="N8" s="444"/>
      <c r="O8" s="444"/>
      <c r="P8" s="444"/>
      <c r="Q8" s="449"/>
      <c r="R8" s="449"/>
      <c r="S8" s="449"/>
      <c r="T8" s="449"/>
      <c r="U8" s="449"/>
    </row>
    <row r="9" spans="2:21" s="443" customFormat="1" x14ac:dyDescent="0.2">
      <c r="B9" s="448"/>
      <c r="C9" s="450"/>
      <c r="D9" s="447"/>
      <c r="E9" s="447"/>
      <c r="F9" s="447"/>
      <c r="G9" s="444"/>
      <c r="H9" s="445"/>
      <c r="I9" s="444"/>
      <c r="J9" s="444"/>
      <c r="K9" s="444"/>
      <c r="L9" s="444"/>
      <c r="M9" s="444"/>
      <c r="N9" s="444"/>
      <c r="O9" s="444"/>
      <c r="P9" s="444"/>
      <c r="Q9" s="449"/>
      <c r="R9" s="449"/>
      <c r="S9" s="449"/>
      <c r="T9" s="449"/>
      <c r="U9" s="449"/>
    </row>
    <row r="10" spans="2:21" s="443" customFormat="1" x14ac:dyDescent="0.2">
      <c r="B10" s="442"/>
      <c r="C10" s="450"/>
      <c r="D10" s="447"/>
      <c r="E10" s="447"/>
      <c r="F10" s="447"/>
      <c r="G10" s="444"/>
      <c r="H10" s="445"/>
      <c r="I10" s="444"/>
      <c r="J10" s="444"/>
      <c r="K10" s="444"/>
      <c r="L10" s="444"/>
      <c r="M10" s="444"/>
      <c r="N10" s="444"/>
      <c r="O10" s="444"/>
      <c r="P10" s="444"/>
      <c r="Q10" s="449"/>
      <c r="R10" s="449"/>
      <c r="S10" s="449"/>
      <c r="T10" s="449"/>
      <c r="U10" s="449"/>
    </row>
    <row r="11" spans="2:21" s="443" customFormat="1" x14ac:dyDescent="0.2">
      <c r="B11" s="448"/>
      <c r="C11" s="450"/>
      <c r="D11" s="447"/>
      <c r="E11" s="447"/>
      <c r="F11" s="447"/>
      <c r="G11" s="444"/>
      <c r="H11" s="445"/>
      <c r="I11" s="444"/>
      <c r="J11" s="444"/>
      <c r="K11" s="444"/>
      <c r="L11" s="444"/>
      <c r="M11" s="444"/>
      <c r="N11" s="444"/>
      <c r="O11" s="444"/>
      <c r="P11" s="444"/>
      <c r="Q11" s="449"/>
      <c r="R11" s="449"/>
      <c r="S11" s="449"/>
      <c r="T11" s="449"/>
      <c r="U11" s="449"/>
    </row>
    <row r="12" spans="2:21" s="443" customFormat="1" x14ac:dyDescent="0.2">
      <c r="B12" s="448"/>
      <c r="D12" s="446" t="str">
        <f>C4</f>
        <v>2014Q3</v>
      </c>
      <c r="E12" s="446" t="str">
        <f>D4</f>
        <v>2014Q4</v>
      </c>
      <c r="F12" s="446" t="str">
        <f>E4</f>
        <v>2015Q1</v>
      </c>
      <c r="G12" s="446" t="str">
        <f>F4</f>
        <v>2015Q2</v>
      </c>
      <c r="H12" s="445"/>
      <c r="I12" s="444"/>
      <c r="J12" s="444"/>
      <c r="K12" s="444"/>
      <c r="L12" s="444"/>
      <c r="M12" s="444"/>
      <c r="N12" s="444"/>
      <c r="O12" s="444"/>
      <c r="P12" s="444"/>
      <c r="Q12" s="449"/>
      <c r="R12" s="449"/>
      <c r="S12" s="449"/>
      <c r="T12" s="449"/>
      <c r="U12" s="449"/>
    </row>
    <row r="13" spans="2:21" s="443" customFormat="1" x14ac:dyDescent="0.2">
      <c r="B13" s="448"/>
      <c r="C13" s="428" t="s">
        <v>4391</v>
      </c>
      <c r="D13" s="606">
        <f>'Table 1'!B64</f>
        <v>0</v>
      </c>
      <c r="E13" s="606">
        <f>'Table 1'!C64</f>
        <v>0</v>
      </c>
      <c r="F13" s="606">
        <f>'Table 1'!D64</f>
        <v>0</v>
      </c>
      <c r="G13" s="606">
        <f>'Table 1'!E64</f>
        <v>0</v>
      </c>
      <c r="H13" s="445"/>
      <c r="I13" s="444"/>
      <c r="J13" s="444"/>
      <c r="K13" s="444"/>
      <c r="L13" s="444"/>
      <c r="M13" s="444"/>
      <c r="N13" s="444"/>
      <c r="O13" s="444"/>
      <c r="P13" s="444"/>
      <c r="Q13" s="449"/>
      <c r="R13" s="449"/>
      <c r="S13" s="449"/>
      <c r="T13" s="449"/>
      <c r="U13" s="449"/>
    </row>
    <row r="14" spans="2:21" s="443" customFormat="1" x14ac:dyDescent="0.2">
      <c r="B14" s="448"/>
      <c r="C14" s="428" t="s">
        <v>4393</v>
      </c>
      <c r="D14" s="606">
        <f>'Table 2'!B13</f>
        <v>0</v>
      </c>
      <c r="E14" s="606">
        <f>'Table 2'!C13</f>
        <v>0</v>
      </c>
      <c r="F14" s="606">
        <f>'Table 2'!D13</f>
        <v>0</v>
      </c>
      <c r="G14" s="606">
        <f>'Table 2'!E13</f>
        <v>0</v>
      </c>
      <c r="H14" s="445"/>
      <c r="I14" s="444"/>
      <c r="J14" s="444"/>
      <c r="K14" s="444"/>
      <c r="L14" s="444"/>
      <c r="M14" s="444"/>
      <c r="N14" s="444"/>
      <c r="O14" s="444"/>
      <c r="P14" s="444"/>
      <c r="Q14" s="449"/>
      <c r="R14" s="449"/>
      <c r="S14" s="449"/>
      <c r="T14" s="449"/>
      <c r="U14" s="449"/>
    </row>
    <row r="15" spans="2:21" s="443" customFormat="1" x14ac:dyDescent="0.2">
      <c r="B15" s="448"/>
      <c r="C15" s="579" t="s">
        <v>4385</v>
      </c>
      <c r="D15" s="607">
        <f>D13-D14</f>
        <v>0</v>
      </c>
      <c r="E15" s="607">
        <f t="shared" ref="E15:G15" si="1">E13-E14</f>
        <v>0</v>
      </c>
      <c r="F15" s="607">
        <f t="shared" si="1"/>
        <v>0</v>
      </c>
      <c r="G15" s="607">
        <f t="shared" si="1"/>
        <v>0</v>
      </c>
      <c r="H15" s="445"/>
      <c r="I15" s="444"/>
      <c r="J15" s="444"/>
      <c r="K15" s="444"/>
      <c r="L15" s="444"/>
      <c r="M15" s="444"/>
      <c r="N15" s="444"/>
      <c r="O15" s="444"/>
      <c r="P15" s="444"/>
      <c r="Q15" s="449"/>
      <c r="R15" s="449"/>
      <c r="S15" s="449"/>
      <c r="T15" s="449"/>
      <c r="U15" s="449"/>
    </row>
    <row r="16" spans="2:21" s="443" customFormat="1" x14ac:dyDescent="0.2">
      <c r="B16" s="448"/>
      <c r="C16" s="450"/>
      <c r="D16" s="447"/>
      <c r="E16" s="447"/>
      <c r="F16" s="447"/>
      <c r="G16" s="444"/>
      <c r="H16" s="445"/>
      <c r="I16" s="444"/>
      <c r="J16" s="444"/>
      <c r="K16" s="444"/>
      <c r="L16" s="444"/>
      <c r="M16" s="444"/>
      <c r="N16" s="444"/>
      <c r="O16" s="444"/>
      <c r="P16" s="444"/>
      <c r="Q16" s="449"/>
      <c r="R16" s="449"/>
      <c r="S16" s="449"/>
      <c r="T16" s="449"/>
      <c r="U16" s="449"/>
    </row>
    <row r="17" spans="2:21" ht="12" customHeight="1" x14ac:dyDescent="0.25">
      <c r="B17" s="438"/>
    </row>
    <row r="18" spans="2:21" ht="12.75" customHeight="1" x14ac:dyDescent="0.2"/>
    <row r="19" spans="2:21" x14ac:dyDescent="0.2">
      <c r="B19" s="422"/>
      <c r="C19" s="423"/>
      <c r="D19" s="424"/>
      <c r="E19" s="425"/>
      <c r="F19" s="424"/>
      <c r="I19" s="424"/>
      <c r="J19" s="424"/>
      <c r="K19" s="423"/>
      <c r="L19" s="423"/>
      <c r="M19" s="423"/>
      <c r="N19" s="423"/>
      <c r="O19" s="423"/>
      <c r="P19" s="423"/>
      <c r="Q19" s="423"/>
      <c r="R19" s="423"/>
      <c r="S19" s="423"/>
      <c r="T19" s="423"/>
      <c r="U19" s="423"/>
    </row>
    <row r="20" spans="2:21" ht="33.75" customHeight="1" x14ac:dyDescent="0.2">
      <c r="B20" s="422"/>
      <c r="C20" s="423"/>
      <c r="D20" s="635" t="str">
        <f>'Table 1'!E5</f>
        <v>2015Q2</v>
      </c>
      <c r="E20" s="636"/>
      <c r="F20" s="424"/>
      <c r="G20" s="426" t="s">
        <v>4307</v>
      </c>
      <c r="H20" s="426" t="s">
        <v>4308</v>
      </c>
      <c r="I20" s="455" t="s">
        <v>4322</v>
      </c>
      <c r="J20" s="455" t="s">
        <v>31</v>
      </c>
      <c r="K20" s="455" t="s">
        <v>32</v>
      </c>
      <c r="L20" s="455" t="s">
        <v>33</v>
      </c>
      <c r="M20" s="455" t="s">
        <v>34</v>
      </c>
      <c r="N20" s="455" t="s">
        <v>107</v>
      </c>
      <c r="O20" s="455" t="s">
        <v>35</v>
      </c>
      <c r="P20" s="455" t="s">
        <v>4323</v>
      </c>
      <c r="Q20" s="423"/>
      <c r="R20" s="423"/>
      <c r="S20" s="423"/>
      <c r="T20" s="423"/>
      <c r="U20" s="423"/>
    </row>
    <row r="21" spans="2:21" x14ac:dyDescent="0.2">
      <c r="B21" s="423" t="s">
        <v>27</v>
      </c>
      <c r="C21" s="427" t="s">
        <v>4309</v>
      </c>
      <c r="D21" s="427">
        <f>SUM('Table 3'!B9:I9)</f>
        <v>0</v>
      </c>
      <c r="E21" s="427">
        <f>'Table 1'!E6</f>
        <v>0</v>
      </c>
      <c r="F21" s="428" t="s">
        <v>4310</v>
      </c>
      <c r="G21" s="429">
        <f>D21-E21</f>
        <v>0</v>
      </c>
      <c r="H21" s="430" t="str">
        <f>IF(ISNUMBER(ABS(G21)/E21),ABS(G21)/E21,"")</f>
        <v/>
      </c>
      <c r="I21" s="454">
        <f>'Table 3'!B9</f>
        <v>0</v>
      </c>
      <c r="J21" s="454">
        <f>'Table 3'!C9</f>
        <v>0</v>
      </c>
      <c r="K21" s="454">
        <f>'Table 3'!D9</f>
        <v>0</v>
      </c>
      <c r="L21" s="454">
        <f>'Table 3'!E9</f>
        <v>0</v>
      </c>
      <c r="M21" s="454">
        <f>'Table 3'!F9</f>
        <v>0</v>
      </c>
      <c r="N21" s="454">
        <f>'Table 3'!G9</f>
        <v>0</v>
      </c>
      <c r="O21" s="454">
        <f>'Table 3'!H9</f>
        <v>0</v>
      </c>
      <c r="P21" s="454">
        <f>'Table 3'!I9</f>
        <v>0</v>
      </c>
      <c r="Q21" s="423"/>
      <c r="R21" s="423"/>
      <c r="S21" s="423"/>
      <c r="T21" s="423"/>
      <c r="U21" s="423"/>
    </row>
    <row r="22" spans="2:21" x14ac:dyDescent="0.2">
      <c r="B22" s="423" t="s">
        <v>55</v>
      </c>
      <c r="C22" s="427" t="s">
        <v>4309</v>
      </c>
      <c r="D22" s="427">
        <f>SUM('Table 3'!B12:I12)</f>
        <v>0</v>
      </c>
      <c r="E22" s="427">
        <f>'Table 1'!E20</f>
        <v>0</v>
      </c>
      <c r="F22" s="428" t="s">
        <v>4310</v>
      </c>
      <c r="G22" s="429">
        <f>D22-E22</f>
        <v>0</v>
      </c>
      <c r="H22" s="430" t="str">
        <f>IF(ISNUMBER(ABS(G22)/E22),ABS(G22)/E22,"")</f>
        <v/>
      </c>
      <c r="I22" s="454">
        <f>'Table 3'!B12</f>
        <v>0</v>
      </c>
      <c r="J22" s="454">
        <f>'Table 3'!C12</f>
        <v>0</v>
      </c>
      <c r="K22" s="454">
        <f>'Table 3'!D12</f>
        <v>0</v>
      </c>
      <c r="L22" s="454">
        <f>'Table 3'!E12</f>
        <v>0</v>
      </c>
      <c r="M22" s="454">
        <f>'Table 3'!F12</f>
        <v>0</v>
      </c>
      <c r="N22" s="454">
        <f>'Table 3'!G12</f>
        <v>0</v>
      </c>
      <c r="O22" s="454">
        <f>'Table 3'!H12</f>
        <v>0</v>
      </c>
      <c r="P22" s="454">
        <f>'Table 3'!I12</f>
        <v>0</v>
      </c>
      <c r="Q22" s="423"/>
      <c r="R22" s="423"/>
      <c r="S22" s="423"/>
      <c r="T22" s="423"/>
      <c r="U22" s="423"/>
    </row>
    <row r="23" spans="2:21" x14ac:dyDescent="0.2">
      <c r="B23" s="423" t="s">
        <v>56</v>
      </c>
      <c r="C23" s="427" t="s">
        <v>4309</v>
      </c>
      <c r="D23" s="427">
        <f>SUM('Table 3'!B15:I15)</f>
        <v>0</v>
      </c>
      <c r="E23" s="427">
        <f>'Table 1'!E34</f>
        <v>0</v>
      </c>
      <c r="F23" s="428" t="s">
        <v>4310</v>
      </c>
      <c r="G23" s="429">
        <f>D23-E23</f>
        <v>0</v>
      </c>
      <c r="H23" s="430" t="str">
        <f>IF(ISNUMBER(ABS(G23)/E23),ABS(G23)/E23,"")</f>
        <v/>
      </c>
      <c r="I23" s="454">
        <f>'Table 3'!B15</f>
        <v>0</v>
      </c>
      <c r="J23" s="454">
        <f>'Table 3'!C15</f>
        <v>0</v>
      </c>
      <c r="K23" s="454">
        <f>'Table 3'!D15</f>
        <v>0</v>
      </c>
      <c r="L23" s="454">
        <f>'Table 3'!E15</f>
        <v>0</v>
      </c>
      <c r="M23" s="454">
        <f>'Table 3'!F15</f>
        <v>0</v>
      </c>
      <c r="N23" s="454">
        <f>'Table 3'!G15</f>
        <v>0</v>
      </c>
      <c r="O23" s="454">
        <f>'Table 3'!H15</f>
        <v>0</v>
      </c>
      <c r="P23" s="454">
        <f>'Table 3'!I15</f>
        <v>0</v>
      </c>
      <c r="Q23" s="423"/>
      <c r="R23" s="423"/>
      <c r="S23" s="423"/>
      <c r="T23" s="423"/>
      <c r="U23" s="423"/>
    </row>
    <row r="24" spans="2:21" x14ac:dyDescent="0.2">
      <c r="B24" s="423" t="s">
        <v>57</v>
      </c>
      <c r="C24" s="427" t="s">
        <v>4309</v>
      </c>
      <c r="D24" s="427">
        <f>SUM('Table 3'!B18:I18)</f>
        <v>0</v>
      </c>
      <c r="E24" s="427">
        <f>'Table 1'!E47</f>
        <v>0</v>
      </c>
      <c r="F24" s="428" t="s">
        <v>4310</v>
      </c>
      <c r="G24" s="429">
        <f>D24-E24</f>
        <v>0</v>
      </c>
      <c r="H24" s="430" t="str">
        <f>IF(ISNUMBER(ABS(G24)/E24),ABS(G24)/E24,"")</f>
        <v/>
      </c>
      <c r="I24" s="454">
        <f>'Table 3'!B18</f>
        <v>0</v>
      </c>
      <c r="J24" s="454">
        <f>'Table 3'!C18</f>
        <v>0</v>
      </c>
      <c r="K24" s="454">
        <f>'Table 3'!D18</f>
        <v>0</v>
      </c>
      <c r="L24" s="454">
        <f>'Table 3'!E18</f>
        <v>0</v>
      </c>
      <c r="M24" s="454">
        <f>'Table 3'!F18</f>
        <v>0</v>
      </c>
      <c r="N24" s="454">
        <f>'Table 3'!G18</f>
        <v>0</v>
      </c>
      <c r="O24" s="454">
        <f>'Table 3'!H18</f>
        <v>0</v>
      </c>
      <c r="P24" s="454">
        <f>'Table 3'!I18</f>
        <v>0</v>
      </c>
      <c r="Q24" s="423"/>
      <c r="R24" s="423"/>
      <c r="S24" s="423"/>
      <c r="T24" s="423"/>
      <c r="U24" s="423"/>
    </row>
    <row r="25" spans="2:21" x14ac:dyDescent="0.2">
      <c r="B25" s="423" t="s">
        <v>58</v>
      </c>
      <c r="C25" s="427" t="s">
        <v>4309</v>
      </c>
      <c r="D25" s="427">
        <f>SUM('Table 3'!B21:I21)</f>
        <v>0</v>
      </c>
      <c r="E25" s="427">
        <f>'Table 1'!E60</f>
        <v>0</v>
      </c>
      <c r="F25" s="428" t="s">
        <v>4310</v>
      </c>
      <c r="G25" s="429">
        <f>D25-E25</f>
        <v>0</v>
      </c>
      <c r="H25" s="430" t="str">
        <f>IF(ISNUMBER(ABS(G25)/E25),ABS(G25)/E25,"")</f>
        <v/>
      </c>
      <c r="I25" s="454">
        <f>'Table 3'!B21</f>
        <v>0</v>
      </c>
      <c r="J25" s="454">
        <f>'Table 3'!C21</f>
        <v>0</v>
      </c>
      <c r="K25" s="454">
        <f>'Table 3'!D21</f>
        <v>0</v>
      </c>
      <c r="L25" s="454">
        <f>'Table 3'!E21</f>
        <v>0</v>
      </c>
      <c r="M25" s="454">
        <f>'Table 3'!F21</f>
        <v>0</v>
      </c>
      <c r="N25" s="454">
        <f>'Table 3'!G21</f>
        <v>0</v>
      </c>
      <c r="O25" s="454">
        <f>'Table 3'!H21</f>
        <v>0</v>
      </c>
      <c r="P25" s="454">
        <f>'Table 3'!I21</f>
        <v>0</v>
      </c>
      <c r="Q25" s="423"/>
      <c r="R25" s="423"/>
      <c r="S25" s="423"/>
      <c r="T25" s="423"/>
      <c r="U25" s="423"/>
    </row>
    <row r="26" spans="2:21" x14ac:dyDescent="0.2">
      <c r="B26" s="423"/>
      <c r="C26" s="427"/>
      <c r="D26" s="423"/>
      <c r="E26" s="423"/>
      <c r="F26" s="428"/>
      <c r="G26" s="428"/>
      <c r="H26" s="428"/>
      <c r="I26" s="428"/>
      <c r="J26" s="428"/>
      <c r="K26" s="428"/>
      <c r="L26" s="428"/>
      <c r="M26" s="428"/>
      <c r="N26" s="428"/>
      <c r="O26" s="428"/>
      <c r="P26" s="428"/>
      <c r="Q26" s="423"/>
      <c r="R26" s="423"/>
      <c r="S26" s="423"/>
      <c r="T26" s="423"/>
      <c r="U26" s="423"/>
    </row>
    <row r="27" spans="2:21" x14ac:dyDescent="0.2">
      <c r="B27" s="442"/>
      <c r="C27" s="427"/>
      <c r="D27" s="423"/>
      <c r="E27" s="423"/>
      <c r="F27" s="428"/>
      <c r="G27" s="428"/>
      <c r="H27" s="428"/>
      <c r="I27" s="428"/>
      <c r="J27" s="428"/>
      <c r="K27" s="428"/>
      <c r="L27" s="428"/>
      <c r="M27" s="428"/>
      <c r="N27" s="428"/>
      <c r="O27" s="428"/>
      <c r="P27" s="428"/>
      <c r="Q27" s="423"/>
      <c r="R27" s="423"/>
      <c r="S27" s="423"/>
      <c r="T27" s="423"/>
      <c r="U27" s="423"/>
    </row>
    <row r="28" spans="2:21" x14ac:dyDescent="0.2">
      <c r="B28" s="423"/>
      <c r="C28" s="427"/>
      <c r="D28" s="423"/>
      <c r="E28" s="423"/>
      <c r="F28" s="428"/>
      <c r="G28" s="428"/>
      <c r="H28" s="428"/>
      <c r="I28" s="428"/>
      <c r="J28" s="428"/>
      <c r="K28" s="428"/>
      <c r="L28" s="428"/>
      <c r="M28" s="428"/>
      <c r="N28" s="428"/>
      <c r="O28" s="428"/>
      <c r="P28" s="428"/>
      <c r="Q28" s="423"/>
      <c r="R28" s="423"/>
      <c r="S28" s="423"/>
      <c r="T28" s="423"/>
      <c r="U28" s="423"/>
    </row>
    <row r="29" spans="2:21" x14ac:dyDescent="0.2">
      <c r="B29" s="423"/>
      <c r="C29" s="427"/>
      <c r="D29" s="423"/>
      <c r="E29" s="423"/>
      <c r="F29" s="428"/>
      <c r="G29" s="428"/>
      <c r="H29" s="428"/>
      <c r="I29" s="428"/>
      <c r="J29" s="428"/>
      <c r="K29" s="428"/>
      <c r="L29" s="428"/>
      <c r="M29" s="428"/>
      <c r="N29" s="428"/>
      <c r="O29" s="428"/>
      <c r="P29" s="428"/>
      <c r="Q29" s="423"/>
      <c r="R29" s="423"/>
      <c r="S29" s="423"/>
      <c r="T29" s="423"/>
      <c r="U29" s="423"/>
    </row>
    <row r="30" spans="2:21" x14ac:dyDescent="0.2">
      <c r="D30" s="638" t="str">
        <f>G12</f>
        <v>2015Q2</v>
      </c>
      <c r="E30" s="638"/>
      <c r="F30" s="446"/>
      <c r="G30" s="426" t="s">
        <v>4307</v>
      </c>
      <c r="H30" s="426" t="s">
        <v>4308</v>
      </c>
      <c r="I30" s="428"/>
      <c r="J30" s="428"/>
      <c r="K30" s="428"/>
      <c r="L30" s="428"/>
      <c r="M30" s="428"/>
      <c r="N30" s="428"/>
      <c r="O30" s="428"/>
      <c r="P30" s="428"/>
      <c r="Q30" s="423"/>
      <c r="R30" s="423"/>
      <c r="S30" s="423"/>
      <c r="T30" s="423"/>
      <c r="U30" s="423"/>
    </row>
    <row r="31" spans="2:21" x14ac:dyDescent="0.2">
      <c r="B31" s="423" t="s">
        <v>27</v>
      </c>
      <c r="C31" s="427" t="s">
        <v>4386</v>
      </c>
      <c r="D31" s="427">
        <f>'Table 4'!E6</f>
        <v>0</v>
      </c>
      <c r="E31" s="427">
        <f>SUM('Table 3'!B8:F8)</f>
        <v>0</v>
      </c>
      <c r="F31" s="428" t="s">
        <v>4320</v>
      </c>
      <c r="G31" s="429">
        <f t="shared" ref="G31:G36" si="2">D31-E31</f>
        <v>0</v>
      </c>
      <c r="H31" s="430" t="str">
        <f>IF(ISNUMBER(ABS(G31)/E31),ABS(G31)/E31,"")</f>
        <v/>
      </c>
      <c r="I31" s="428"/>
      <c r="J31" s="428"/>
      <c r="K31" s="428"/>
      <c r="L31" s="428"/>
      <c r="M31" s="428"/>
      <c r="N31" s="428"/>
      <c r="O31" s="428"/>
      <c r="P31" s="428"/>
      <c r="Q31" s="423"/>
      <c r="R31" s="423"/>
      <c r="S31" s="423"/>
      <c r="T31" s="423"/>
      <c r="U31" s="423"/>
    </row>
    <row r="32" spans="2:21" x14ac:dyDescent="0.2">
      <c r="B32" s="423" t="s">
        <v>55</v>
      </c>
      <c r="C32" s="427" t="s">
        <v>4386</v>
      </c>
      <c r="D32" s="427">
        <f>'Table 4'!E9</f>
        <v>0</v>
      </c>
      <c r="E32" s="427">
        <f>SUM('Table 3'!B11:F11)</f>
        <v>0</v>
      </c>
      <c r="F32" s="428" t="s">
        <v>4320</v>
      </c>
      <c r="G32" s="429">
        <f t="shared" si="2"/>
        <v>0</v>
      </c>
      <c r="H32" s="430" t="str">
        <f t="shared" ref="H32:H36" si="3">IF(ISNUMBER(ABS(G32)/E32),ABS(G32)/E32,"")</f>
        <v/>
      </c>
      <c r="I32" s="428"/>
      <c r="J32" s="428"/>
      <c r="K32" s="428"/>
      <c r="L32" s="428"/>
      <c r="M32" s="428"/>
      <c r="N32" s="428"/>
      <c r="O32" s="428"/>
      <c r="P32" s="428"/>
      <c r="Q32" s="423"/>
      <c r="R32" s="423"/>
      <c r="S32" s="423"/>
      <c r="T32" s="423"/>
      <c r="U32" s="423"/>
    </row>
    <row r="33" spans="2:21" x14ac:dyDescent="0.2">
      <c r="B33" s="423" t="s">
        <v>56</v>
      </c>
      <c r="C33" s="427" t="s">
        <v>4386</v>
      </c>
      <c r="D33" s="427">
        <f>'Table 4'!E12</f>
        <v>0</v>
      </c>
      <c r="E33" s="427">
        <f>SUM('Table 3'!B14:F14)</f>
        <v>0</v>
      </c>
      <c r="F33" s="428" t="s">
        <v>4320</v>
      </c>
      <c r="G33" s="429">
        <f t="shared" si="2"/>
        <v>0</v>
      </c>
      <c r="H33" s="430" t="str">
        <f t="shared" si="3"/>
        <v/>
      </c>
      <c r="I33" s="428"/>
      <c r="J33" s="428"/>
      <c r="K33" s="428"/>
      <c r="L33" s="428"/>
      <c r="M33" s="428"/>
      <c r="N33" s="428"/>
      <c r="O33" s="428"/>
      <c r="P33" s="428"/>
      <c r="Q33" s="423"/>
      <c r="R33" s="423"/>
      <c r="S33" s="423"/>
      <c r="T33" s="423"/>
      <c r="U33" s="423"/>
    </row>
    <row r="34" spans="2:21" x14ac:dyDescent="0.2">
      <c r="B34" s="423" t="s">
        <v>57</v>
      </c>
      <c r="C34" s="427" t="s">
        <v>4386</v>
      </c>
      <c r="D34" s="427">
        <f>'Table 4'!E15</f>
        <v>0</v>
      </c>
      <c r="E34" s="427">
        <f>SUM('Table 3'!B17:F17)</f>
        <v>0</v>
      </c>
      <c r="F34" s="428" t="s">
        <v>4320</v>
      </c>
      <c r="G34" s="429">
        <f t="shared" si="2"/>
        <v>0</v>
      </c>
      <c r="H34" s="430" t="str">
        <f t="shared" si="3"/>
        <v/>
      </c>
      <c r="I34" s="428"/>
      <c r="J34" s="428"/>
      <c r="K34" s="428"/>
      <c r="L34" s="428"/>
      <c r="M34" s="428"/>
      <c r="N34" s="428"/>
      <c r="O34" s="428"/>
      <c r="P34" s="428"/>
      <c r="Q34" s="423"/>
      <c r="R34" s="423"/>
      <c r="S34" s="423"/>
      <c r="T34" s="423"/>
      <c r="U34" s="423"/>
    </row>
    <row r="35" spans="2:21" x14ac:dyDescent="0.2">
      <c r="B35" s="423" t="s">
        <v>58</v>
      </c>
      <c r="C35" s="427" t="s">
        <v>4386</v>
      </c>
      <c r="D35" s="427">
        <f>'Table 4'!E18</f>
        <v>0</v>
      </c>
      <c r="E35" s="427">
        <f>SUM('Table 3'!B20:F20)</f>
        <v>0</v>
      </c>
      <c r="F35" s="428" t="s">
        <v>4320</v>
      </c>
      <c r="G35" s="429">
        <f t="shared" si="2"/>
        <v>0</v>
      </c>
      <c r="H35" s="430" t="str">
        <f t="shared" si="3"/>
        <v/>
      </c>
      <c r="I35" s="428"/>
      <c r="J35" s="428"/>
      <c r="K35" s="428"/>
      <c r="L35" s="428"/>
      <c r="M35" s="428"/>
      <c r="N35" s="428"/>
      <c r="O35" s="428"/>
      <c r="P35" s="428"/>
      <c r="Q35" s="423"/>
      <c r="R35" s="423"/>
      <c r="S35" s="423"/>
      <c r="T35" s="423"/>
      <c r="U35" s="423"/>
    </row>
    <row r="36" spans="2:21" x14ac:dyDescent="0.2">
      <c r="B36" s="423" t="s">
        <v>103</v>
      </c>
      <c r="C36" s="427" t="s">
        <v>4386</v>
      </c>
      <c r="D36" s="427">
        <f>'Table 4'!E21</f>
        <v>0</v>
      </c>
      <c r="E36" s="427">
        <f>SUM('Table 3'!B23:F23)</f>
        <v>0</v>
      </c>
      <c r="F36" s="428" t="s">
        <v>4320</v>
      </c>
      <c r="G36" s="429">
        <f t="shared" si="2"/>
        <v>0</v>
      </c>
      <c r="H36" s="430" t="str">
        <f t="shared" si="3"/>
        <v/>
      </c>
      <c r="I36" s="428"/>
      <c r="J36" s="428"/>
      <c r="K36" s="428"/>
      <c r="L36" s="428"/>
      <c r="M36" s="428"/>
      <c r="N36" s="428"/>
      <c r="O36" s="428"/>
      <c r="P36" s="428"/>
      <c r="Q36" s="423"/>
      <c r="R36" s="423"/>
      <c r="S36" s="423"/>
      <c r="T36" s="423"/>
      <c r="U36" s="423"/>
    </row>
    <row r="37" spans="2:21" x14ac:dyDescent="0.2">
      <c r="B37" s="423"/>
      <c r="C37" s="427"/>
      <c r="D37" s="423"/>
      <c r="E37" s="423"/>
      <c r="F37" s="428"/>
      <c r="G37" s="428"/>
      <c r="H37" s="428"/>
      <c r="I37" s="428"/>
      <c r="J37" s="428"/>
      <c r="K37" s="428"/>
      <c r="L37" s="428"/>
      <c r="M37" s="428"/>
      <c r="N37" s="428"/>
      <c r="O37" s="428"/>
      <c r="P37" s="428"/>
      <c r="Q37" s="423"/>
      <c r="R37" s="423"/>
      <c r="S37" s="423"/>
      <c r="T37" s="423"/>
      <c r="U37" s="423"/>
    </row>
    <row r="39" spans="2:21" ht="16.5" customHeight="1" x14ac:dyDescent="0.2">
      <c r="B39" s="422"/>
      <c r="C39" s="423"/>
      <c r="D39" s="423"/>
      <c r="E39" s="423"/>
      <c r="F39" s="423"/>
      <c r="G39" s="423"/>
      <c r="H39" s="423"/>
    </row>
    <row r="40" spans="2:21" x14ac:dyDescent="0.2">
      <c r="B40" s="423"/>
      <c r="C40" s="423"/>
      <c r="D40" s="431" t="str">
        <f>'Table 1'!B5</f>
        <v>2014Q3</v>
      </c>
      <c r="E40" s="431" t="str">
        <f>'Table 1'!C5</f>
        <v>2014Q4</v>
      </c>
      <c r="F40" s="431" t="str">
        <f>'Table 1'!D5</f>
        <v>2015Q1</v>
      </c>
      <c r="G40" s="431" t="str">
        <f>'Table 1'!E5</f>
        <v>2015Q2</v>
      </c>
      <c r="H40" s="423"/>
    </row>
    <row r="41" spans="2:21" x14ac:dyDescent="0.2">
      <c r="B41" s="423" t="s">
        <v>4311</v>
      </c>
      <c r="C41" s="423" t="s">
        <v>4312</v>
      </c>
      <c r="D41" s="428">
        <f>'STable 1.2'!B45</f>
        <v>0</v>
      </c>
      <c r="E41" s="428">
        <f>'STable 1.2'!C45</f>
        <v>0</v>
      </c>
      <c r="F41" s="428">
        <f>'STable 1.2'!D45</f>
        <v>0</v>
      </c>
      <c r="G41" s="428">
        <f>'STable 1.2'!E45</f>
        <v>0</v>
      </c>
      <c r="H41" s="431"/>
    </row>
    <row r="42" spans="2:21" x14ac:dyDescent="0.2">
      <c r="B42" s="423"/>
      <c r="C42" s="423" t="s">
        <v>4313</v>
      </c>
      <c r="D42" s="428">
        <f>'Table 1'!B47</f>
        <v>0</v>
      </c>
      <c r="E42" s="428">
        <f>'Table 1'!C47</f>
        <v>0</v>
      </c>
      <c r="F42" s="428">
        <f>'Table 1'!D47</f>
        <v>0</v>
      </c>
      <c r="G42" s="428">
        <f>'Table 1'!E47</f>
        <v>0</v>
      </c>
      <c r="H42" s="431"/>
    </row>
    <row r="43" spans="2:21" x14ac:dyDescent="0.2">
      <c r="B43" s="423"/>
      <c r="C43" s="423"/>
      <c r="D43" s="432">
        <f>IF(ISNUMBER(D41-D42),D41-D42,"ok")</f>
        <v>0</v>
      </c>
      <c r="E43" s="432">
        <f>IF(ISNUMBER(E41-E42),E41-E42,"ok")</f>
        <v>0</v>
      </c>
      <c r="F43" s="432">
        <f>IF(ISNUMBER(F41-F42),F41-F42,"ok")</f>
        <v>0</v>
      </c>
      <c r="G43" s="432">
        <f>IF(ISNUMBER(G41-G42),G41-G42,"ok")</f>
        <v>0</v>
      </c>
      <c r="H43" s="423"/>
    </row>
    <row r="45" spans="2:21" ht="25.5" customHeight="1" x14ac:dyDescent="0.2">
      <c r="B45" s="422"/>
      <c r="C45" s="423"/>
      <c r="D45" s="423"/>
      <c r="E45" s="423"/>
      <c r="F45" s="423"/>
      <c r="G45" s="423"/>
      <c r="H45" s="423"/>
    </row>
    <row r="46" spans="2:21" x14ac:dyDescent="0.2">
      <c r="B46" s="423"/>
      <c r="C46" s="423"/>
      <c r="D46" s="431" t="str">
        <f>D40</f>
        <v>2014Q3</v>
      </c>
      <c r="E46" s="431" t="str">
        <f t="shared" ref="E46:G46" si="4">E40</f>
        <v>2014Q4</v>
      </c>
      <c r="F46" s="431" t="str">
        <f t="shared" si="4"/>
        <v>2015Q1</v>
      </c>
      <c r="G46" s="431" t="str">
        <f t="shared" si="4"/>
        <v>2015Q2</v>
      </c>
      <c r="H46" s="423"/>
    </row>
    <row r="47" spans="2:21" x14ac:dyDescent="0.2">
      <c r="B47" s="423" t="s">
        <v>4314</v>
      </c>
      <c r="C47" s="423" t="s">
        <v>4315</v>
      </c>
      <c r="D47" s="428">
        <f>'STable 1.3'!B41</f>
        <v>0</v>
      </c>
      <c r="E47" s="428">
        <f>'STable 1.3'!C41</f>
        <v>0</v>
      </c>
      <c r="F47" s="428">
        <f>'STable 1.3'!D41</f>
        <v>0</v>
      </c>
      <c r="G47" s="428">
        <f>'STable 1.3'!E41</f>
        <v>0</v>
      </c>
      <c r="H47" s="431"/>
    </row>
    <row r="48" spans="2:21" x14ac:dyDescent="0.2">
      <c r="B48" s="423"/>
      <c r="C48" s="423" t="s">
        <v>4313</v>
      </c>
      <c r="D48" s="428">
        <f>'Table 1'!B64</f>
        <v>0</v>
      </c>
      <c r="E48" s="428">
        <f>'Table 1'!C64</f>
        <v>0</v>
      </c>
      <c r="F48" s="428">
        <f>'Table 1'!D64</f>
        <v>0</v>
      </c>
      <c r="G48" s="428">
        <f>'Table 1'!E64</f>
        <v>0</v>
      </c>
      <c r="H48" s="431"/>
    </row>
    <row r="49" spans="2:13" x14ac:dyDescent="0.2">
      <c r="B49" s="423"/>
      <c r="C49" s="423"/>
      <c r="D49" s="432" t="str">
        <f>IF(D47&lt;=D48,"ok","NOT")</f>
        <v>ok</v>
      </c>
      <c r="E49" s="432" t="str">
        <f>IF(E47&lt;=E48,"ok","NOT")</f>
        <v>ok</v>
      </c>
      <c r="F49" s="432" t="str">
        <f>IF(F47&lt;=F48,"ok","NOT")</f>
        <v>ok</v>
      </c>
      <c r="G49" s="432" t="str">
        <f>IF(G47&lt;=G48,"ok","NOT")</f>
        <v>ok</v>
      </c>
      <c r="H49" s="423"/>
    </row>
    <row r="50" spans="2:13" s="443" customFormat="1" x14ac:dyDescent="0.2">
      <c r="B50" s="449"/>
      <c r="C50" s="449"/>
      <c r="D50" s="578"/>
      <c r="E50" s="578"/>
      <c r="F50" s="578"/>
      <c r="G50" s="578"/>
      <c r="H50" s="449"/>
    </row>
    <row r="51" spans="2:13" s="443" customFormat="1" x14ac:dyDescent="0.2">
      <c r="B51" s="449"/>
      <c r="C51" s="449"/>
      <c r="D51" s="578"/>
      <c r="E51" s="578"/>
      <c r="F51" s="578"/>
      <c r="G51" s="578"/>
      <c r="H51" s="449"/>
    </row>
    <row r="52" spans="2:13" s="443" customFormat="1" x14ac:dyDescent="0.2">
      <c r="B52" s="449"/>
      <c r="C52" s="449"/>
      <c r="D52" s="578"/>
      <c r="E52" s="578"/>
      <c r="F52" s="578"/>
      <c r="G52" s="578"/>
      <c r="H52" s="449"/>
    </row>
    <row r="53" spans="2:13" s="443" customFormat="1" x14ac:dyDescent="0.2">
      <c r="B53" s="449"/>
      <c r="C53" s="449"/>
      <c r="D53" s="578"/>
      <c r="E53" s="578"/>
      <c r="F53" s="578"/>
      <c r="G53" s="578"/>
      <c r="H53" s="449"/>
    </row>
    <row r="54" spans="2:13" s="443" customFormat="1" x14ac:dyDescent="0.2">
      <c r="D54" s="431" t="str">
        <f>D46</f>
        <v>2014Q3</v>
      </c>
      <c r="E54" s="431" t="str">
        <f>E46</f>
        <v>2014Q4</v>
      </c>
      <c r="F54" s="431" t="str">
        <f>F46</f>
        <v>2015Q1</v>
      </c>
      <c r="G54" s="431" t="str">
        <f>G46</f>
        <v>2015Q2</v>
      </c>
      <c r="H54" s="449"/>
      <c r="I54" s="426" t="s">
        <v>4307</v>
      </c>
      <c r="J54" s="431" t="str">
        <f>D54</f>
        <v>2014Q3</v>
      </c>
      <c r="K54" s="431" t="str">
        <f t="shared" ref="K54:M54" si="5">E54</f>
        <v>2014Q4</v>
      </c>
      <c r="L54" s="431" t="str">
        <f t="shared" si="5"/>
        <v>2015Q1</v>
      </c>
      <c r="M54" s="431" t="str">
        <f t="shared" si="5"/>
        <v>2015Q2</v>
      </c>
    </row>
    <row r="55" spans="2:13" s="443" customFormat="1" x14ac:dyDescent="0.2">
      <c r="B55" s="423" t="s">
        <v>27</v>
      </c>
      <c r="C55" s="449" t="s">
        <v>4387</v>
      </c>
      <c r="D55" s="444">
        <f>'STable 1.4'!B6</f>
        <v>0</v>
      </c>
      <c r="E55" s="444">
        <f>'STable 1.4'!C6</f>
        <v>0</v>
      </c>
      <c r="F55" s="444">
        <f>'STable 1.4'!D6</f>
        <v>0</v>
      </c>
      <c r="G55" s="444">
        <f>'STable 1.4'!E6</f>
        <v>0</v>
      </c>
      <c r="H55" s="449"/>
      <c r="I55" s="580"/>
      <c r="J55" s="609">
        <f>D55-D61</f>
        <v>0</v>
      </c>
      <c r="K55" s="609">
        <f t="shared" ref="K55:M59" si="6">E55-E61</f>
        <v>0</v>
      </c>
      <c r="L55" s="609">
        <f t="shared" si="6"/>
        <v>0</v>
      </c>
      <c r="M55" s="609">
        <f t="shared" si="6"/>
        <v>0</v>
      </c>
    </row>
    <row r="56" spans="2:13" s="443" customFormat="1" x14ac:dyDescent="0.2">
      <c r="B56" s="423" t="s">
        <v>55</v>
      </c>
      <c r="C56" s="449" t="s">
        <v>4387</v>
      </c>
      <c r="D56" s="444">
        <f>'STable 1.4'!B9</f>
        <v>0</v>
      </c>
      <c r="E56" s="444">
        <f>'STable 1.4'!C9</f>
        <v>0</v>
      </c>
      <c r="F56" s="444">
        <f>'STable 1.4'!D9</f>
        <v>0</v>
      </c>
      <c r="G56" s="444">
        <f>'STable 1.4'!E9</f>
        <v>0</v>
      </c>
      <c r="H56" s="449"/>
      <c r="I56" s="580"/>
      <c r="J56" s="609">
        <f t="shared" ref="J56:J59" si="7">D56-D62</f>
        <v>0</v>
      </c>
      <c r="K56" s="609">
        <f t="shared" si="6"/>
        <v>0</v>
      </c>
      <c r="L56" s="609">
        <f t="shared" si="6"/>
        <v>0</v>
      </c>
      <c r="M56" s="609">
        <f t="shared" si="6"/>
        <v>0</v>
      </c>
    </row>
    <row r="57" spans="2:13" s="443" customFormat="1" x14ac:dyDescent="0.2">
      <c r="B57" s="423" t="s">
        <v>56</v>
      </c>
      <c r="C57" s="449" t="s">
        <v>4387</v>
      </c>
      <c r="D57" s="444">
        <f>'STable 1.4'!B12</f>
        <v>0</v>
      </c>
      <c r="E57" s="444">
        <f>'STable 1.4'!C12</f>
        <v>0</v>
      </c>
      <c r="F57" s="444">
        <f>'STable 1.4'!D12</f>
        <v>0</v>
      </c>
      <c r="G57" s="444">
        <f>'STable 1.4'!E12</f>
        <v>0</v>
      </c>
      <c r="H57" s="449"/>
      <c r="I57" s="580"/>
      <c r="J57" s="609">
        <f t="shared" si="7"/>
        <v>0</v>
      </c>
      <c r="K57" s="609">
        <f t="shared" si="6"/>
        <v>0</v>
      </c>
      <c r="L57" s="609">
        <f t="shared" si="6"/>
        <v>0</v>
      </c>
      <c r="M57" s="609">
        <f t="shared" si="6"/>
        <v>0</v>
      </c>
    </row>
    <row r="58" spans="2:13" s="443" customFormat="1" x14ac:dyDescent="0.2">
      <c r="B58" s="423" t="s">
        <v>57</v>
      </c>
      <c r="C58" s="449" t="s">
        <v>4387</v>
      </c>
      <c r="D58" s="444">
        <f>'STable 1.4'!B15</f>
        <v>0</v>
      </c>
      <c r="E58" s="444">
        <f>'STable 1.4'!C15</f>
        <v>0</v>
      </c>
      <c r="F58" s="444">
        <f>'STable 1.4'!D15</f>
        <v>0</v>
      </c>
      <c r="G58" s="444">
        <f>'STable 1.4'!E15</f>
        <v>0</v>
      </c>
      <c r="H58" s="449"/>
      <c r="I58" s="580"/>
      <c r="J58" s="609">
        <f t="shared" si="7"/>
        <v>0</v>
      </c>
      <c r="K58" s="609">
        <f t="shared" si="6"/>
        <v>0</v>
      </c>
      <c r="L58" s="609">
        <f t="shared" si="6"/>
        <v>0</v>
      </c>
      <c r="M58" s="609">
        <f t="shared" si="6"/>
        <v>0</v>
      </c>
    </row>
    <row r="59" spans="2:13" s="443" customFormat="1" x14ac:dyDescent="0.2">
      <c r="B59" s="423" t="s">
        <v>58</v>
      </c>
      <c r="C59" s="449" t="s">
        <v>4387</v>
      </c>
      <c r="D59" s="444">
        <f>'STable 1.4'!B27</f>
        <v>0</v>
      </c>
      <c r="E59" s="444">
        <f>'STable 1.4'!C27</f>
        <v>0</v>
      </c>
      <c r="F59" s="444">
        <f>'STable 1.4'!D27</f>
        <v>0</v>
      </c>
      <c r="G59" s="444">
        <f>'STable 1.4'!E27</f>
        <v>0</v>
      </c>
      <c r="H59" s="449"/>
      <c r="I59" s="580"/>
      <c r="J59" s="609">
        <f t="shared" si="7"/>
        <v>0</v>
      </c>
      <c r="K59" s="609">
        <f t="shared" si="6"/>
        <v>0</v>
      </c>
      <c r="L59" s="609">
        <f t="shared" si="6"/>
        <v>0</v>
      </c>
      <c r="M59" s="609">
        <f t="shared" si="6"/>
        <v>0</v>
      </c>
    </row>
    <row r="60" spans="2:13" s="443" customFormat="1" x14ac:dyDescent="0.2">
      <c r="B60" s="449"/>
      <c r="C60" s="449"/>
      <c r="D60" s="578"/>
      <c r="E60" s="578"/>
      <c r="F60" s="578"/>
      <c r="G60" s="578"/>
      <c r="H60" s="449"/>
    </row>
    <row r="61" spans="2:13" s="443" customFormat="1" x14ac:dyDescent="0.2">
      <c r="B61" s="423" t="s">
        <v>27</v>
      </c>
      <c r="C61" s="449" t="s">
        <v>4387</v>
      </c>
      <c r="D61" s="444">
        <f>'Table 1'!B68</f>
        <v>0</v>
      </c>
      <c r="E61" s="444">
        <f>'Table 1'!C68</f>
        <v>0</v>
      </c>
      <c r="F61" s="444">
        <f>'Table 1'!D68</f>
        <v>0</v>
      </c>
      <c r="G61" s="444">
        <f>'Table 1'!E68</f>
        <v>0</v>
      </c>
      <c r="H61" s="449"/>
    </row>
    <row r="62" spans="2:13" s="443" customFormat="1" x14ac:dyDescent="0.2">
      <c r="B62" s="423" t="s">
        <v>55</v>
      </c>
      <c r="C62" s="449" t="s">
        <v>4388</v>
      </c>
      <c r="D62" s="444">
        <f>'Table 1'!B69</f>
        <v>0</v>
      </c>
      <c r="E62" s="444">
        <f>'Table 1'!C69</f>
        <v>0</v>
      </c>
      <c r="F62" s="444">
        <f>'Table 1'!D69</f>
        <v>0</v>
      </c>
      <c r="G62" s="444">
        <f>'Table 1'!E69</f>
        <v>0</v>
      </c>
      <c r="H62" s="449"/>
    </row>
    <row r="63" spans="2:13" s="443" customFormat="1" x14ac:dyDescent="0.2">
      <c r="B63" s="423" t="s">
        <v>56</v>
      </c>
      <c r="C63" s="449" t="s">
        <v>4388</v>
      </c>
      <c r="D63" s="444">
        <f>'Table 1'!B70</f>
        <v>0</v>
      </c>
      <c r="E63" s="444">
        <f>'Table 1'!C70</f>
        <v>0</v>
      </c>
      <c r="F63" s="444">
        <f>'Table 1'!D70</f>
        <v>0</v>
      </c>
      <c r="G63" s="444">
        <f>'Table 1'!E70</f>
        <v>0</v>
      </c>
      <c r="H63" s="449"/>
    </row>
    <row r="64" spans="2:13" s="443" customFormat="1" x14ac:dyDescent="0.2">
      <c r="B64" s="423" t="s">
        <v>57</v>
      </c>
      <c r="C64" s="449" t="s">
        <v>4388</v>
      </c>
      <c r="D64" s="444">
        <f>'Table 1'!B71</f>
        <v>0</v>
      </c>
      <c r="E64" s="444">
        <f>'Table 1'!C71</f>
        <v>0</v>
      </c>
      <c r="F64" s="444">
        <f>'Table 1'!D71</f>
        <v>0</v>
      </c>
      <c r="G64" s="444">
        <f>'Table 1'!E71</f>
        <v>0</v>
      </c>
      <c r="H64" s="449"/>
    </row>
    <row r="65" spans="2:12" s="443" customFormat="1" x14ac:dyDescent="0.2">
      <c r="B65" s="423" t="s">
        <v>58</v>
      </c>
      <c r="C65" s="449" t="s">
        <v>4388</v>
      </c>
      <c r="D65" s="444">
        <f>'Table 1'!B72</f>
        <v>0</v>
      </c>
      <c r="E65" s="444">
        <f>'Table 1'!C72</f>
        <v>0</v>
      </c>
      <c r="F65" s="444">
        <f>'Table 1'!D72</f>
        <v>0</v>
      </c>
      <c r="G65" s="444">
        <f>'Table 1'!E72</f>
        <v>0</v>
      </c>
      <c r="H65" s="449"/>
    </row>
    <row r="66" spans="2:12" s="443" customFormat="1" x14ac:dyDescent="0.2">
      <c r="B66" s="423"/>
      <c r="C66" s="449"/>
      <c r="D66" s="444"/>
      <c r="E66" s="444"/>
      <c r="F66" s="444"/>
      <c r="G66" s="444"/>
      <c r="H66" s="449"/>
    </row>
    <row r="67" spans="2:12" s="443" customFormat="1" x14ac:dyDescent="0.2">
      <c r="B67" s="423"/>
      <c r="C67" s="449"/>
      <c r="D67" s="444"/>
      <c r="E67" s="444"/>
      <c r="F67" s="444"/>
      <c r="G67" s="444"/>
      <c r="H67" s="449"/>
    </row>
    <row r="68" spans="2:12" s="443" customFormat="1" x14ac:dyDescent="0.2">
      <c r="B68" s="423"/>
      <c r="C68" s="449"/>
      <c r="D68" s="444"/>
      <c r="E68" s="444"/>
      <c r="F68" s="444"/>
      <c r="G68" s="444"/>
      <c r="H68" s="449"/>
    </row>
    <row r="69" spans="2:12" s="443" customFormat="1" x14ac:dyDescent="0.2">
      <c r="B69" s="423"/>
      <c r="C69" s="449"/>
      <c r="D69" s="444"/>
      <c r="E69" s="444"/>
      <c r="F69" s="444"/>
      <c r="G69" s="444"/>
      <c r="H69" s="449"/>
    </row>
    <row r="70" spans="2:12" s="443" customFormat="1" x14ac:dyDescent="0.2">
      <c r="B70" s="423" t="s">
        <v>29</v>
      </c>
      <c r="D70" s="431" t="str">
        <f>F4</f>
        <v>2015Q2</v>
      </c>
      <c r="E70" s="446"/>
      <c r="F70" s="446"/>
      <c r="H70" s="449"/>
    </row>
    <row r="71" spans="2:12" s="443" customFormat="1" x14ac:dyDescent="0.2">
      <c r="C71" s="613" t="s">
        <v>4404</v>
      </c>
      <c r="D71" s="444">
        <f>'STable 1.5'!B68</f>
        <v>0</v>
      </c>
      <c r="E71" s="444"/>
      <c r="F71" s="444"/>
      <c r="H71" s="449"/>
    </row>
    <row r="72" spans="2:12" s="443" customFormat="1" x14ac:dyDescent="0.2">
      <c r="B72" s="423"/>
      <c r="C72" s="613" t="s">
        <v>4391</v>
      </c>
      <c r="D72" s="444">
        <f>'Table 1'!E64</f>
        <v>0</v>
      </c>
      <c r="E72" s="444"/>
      <c r="F72" s="444"/>
      <c r="H72" s="449"/>
    </row>
    <row r="73" spans="2:12" s="443" customFormat="1" x14ac:dyDescent="0.2">
      <c r="B73" s="423"/>
      <c r="C73" s="579" t="s">
        <v>4385</v>
      </c>
      <c r="D73" s="607">
        <f>D71-D72</f>
        <v>0</v>
      </c>
      <c r="E73" s="606"/>
      <c r="F73" s="606"/>
      <c r="H73" s="449"/>
    </row>
    <row r="74" spans="2:12" s="443" customFormat="1" x14ac:dyDescent="0.2">
      <c r="B74" s="423"/>
      <c r="C74" s="449"/>
      <c r="D74" s="444"/>
      <c r="E74" s="444"/>
      <c r="F74" s="444"/>
      <c r="G74" s="444"/>
      <c r="H74" s="449"/>
    </row>
    <row r="75" spans="2:12" s="443" customFormat="1" ht="13.5" customHeight="1" x14ac:dyDescent="0.2">
      <c r="B75" s="423"/>
      <c r="C75" s="449"/>
      <c r="D75" s="444"/>
      <c r="E75" s="444"/>
      <c r="F75" s="444"/>
      <c r="G75" s="444"/>
      <c r="H75" s="449"/>
      <c r="K75" s="431"/>
    </row>
    <row r="78" spans="2:12" ht="5.25" customHeight="1" x14ac:dyDescent="0.2"/>
    <row r="79" spans="2:12" s="443" customFormat="1" x14ac:dyDescent="0.2">
      <c r="B79" s="423"/>
      <c r="C79" s="449"/>
      <c r="D79" s="431" t="str">
        <f>F54</f>
        <v>2015Q1</v>
      </c>
      <c r="E79" s="431" t="str">
        <f>G54</f>
        <v>2015Q2</v>
      </c>
      <c r="F79" s="444"/>
      <c r="G79" s="431" t="str">
        <f>D79</f>
        <v>2015Q1</v>
      </c>
      <c r="H79" s="431" t="str">
        <f>E79</f>
        <v>2015Q2</v>
      </c>
      <c r="J79" s="426" t="s">
        <v>4307</v>
      </c>
      <c r="K79" s="431" t="str">
        <f>G79</f>
        <v>2015Q1</v>
      </c>
      <c r="L79" s="431" t="str">
        <f>H79</f>
        <v>2015Q2</v>
      </c>
    </row>
    <row r="80" spans="2:12" s="443" customFormat="1" x14ac:dyDescent="0.2">
      <c r="B80" s="423" t="s">
        <v>27</v>
      </c>
      <c r="C80" s="449" t="s">
        <v>4391</v>
      </c>
      <c r="D80" s="444">
        <f>'Table 1'!D6</f>
        <v>0</v>
      </c>
      <c r="E80" s="444">
        <f>'Table 1'!E6</f>
        <v>0</v>
      </c>
      <c r="F80" s="444" t="s">
        <v>4392</v>
      </c>
      <c r="G80" s="447">
        <f>'STable 1.6'!B7</f>
        <v>0</v>
      </c>
      <c r="H80" s="444">
        <f>'STable 1.6'!G7</f>
        <v>0</v>
      </c>
      <c r="J80" s="609"/>
      <c r="K80" s="609">
        <f>G80-D80</f>
        <v>0</v>
      </c>
      <c r="L80" s="609">
        <f>H80-E80</f>
        <v>0</v>
      </c>
    </row>
    <row r="81" spans="2:12" s="443" customFormat="1" x14ac:dyDescent="0.2">
      <c r="B81" s="423" t="s">
        <v>55</v>
      </c>
      <c r="C81" s="449" t="s">
        <v>4391</v>
      </c>
      <c r="D81" s="444">
        <f>'Table 1'!D20</f>
        <v>0</v>
      </c>
      <c r="E81" s="444">
        <f>'Table 1'!E20</f>
        <v>0</v>
      </c>
      <c r="F81" s="444" t="s">
        <v>4392</v>
      </c>
      <c r="G81" s="447">
        <f>'STable 1.6'!B21</f>
        <v>0</v>
      </c>
      <c r="H81" s="444">
        <f>'STable 1.6'!G21</f>
        <v>0</v>
      </c>
      <c r="J81" s="609"/>
      <c r="K81" s="609">
        <f t="shared" ref="K81:K85" si="8">G81-D81</f>
        <v>0</v>
      </c>
      <c r="L81" s="609">
        <f>H81-E81</f>
        <v>0</v>
      </c>
    </row>
    <row r="82" spans="2:12" s="443" customFormat="1" x14ac:dyDescent="0.2">
      <c r="B82" s="423" t="s">
        <v>56</v>
      </c>
      <c r="C82" s="449" t="s">
        <v>4391</v>
      </c>
      <c r="D82" s="444">
        <f>'Table 1'!D34</f>
        <v>0</v>
      </c>
      <c r="E82" s="444">
        <f>'Table 1'!E34</f>
        <v>0</v>
      </c>
      <c r="F82" s="444" t="s">
        <v>4392</v>
      </c>
      <c r="G82" s="447">
        <f>'STable 1.6'!B35</f>
        <v>0</v>
      </c>
      <c r="H82" s="444">
        <f>'STable 1.6'!G35</f>
        <v>0</v>
      </c>
      <c r="J82" s="609"/>
      <c r="K82" s="609">
        <f t="shared" si="8"/>
        <v>0</v>
      </c>
      <c r="L82" s="609">
        <f>H82-E82</f>
        <v>0</v>
      </c>
    </row>
    <row r="83" spans="2:12" s="443" customFormat="1" x14ac:dyDescent="0.2">
      <c r="B83" s="423" t="s">
        <v>57</v>
      </c>
      <c r="C83" s="449" t="s">
        <v>4391</v>
      </c>
      <c r="D83" s="444">
        <f>'Table 1'!D47</f>
        <v>0</v>
      </c>
      <c r="E83" s="444">
        <f>'Table 1'!E47</f>
        <v>0</v>
      </c>
      <c r="F83" s="444" t="s">
        <v>4392</v>
      </c>
      <c r="G83" s="447">
        <f>'STable 1.6'!B48</f>
        <v>0</v>
      </c>
      <c r="H83" s="444">
        <f>'STable 1.6'!G48</f>
        <v>0</v>
      </c>
      <c r="J83" s="609"/>
      <c r="K83" s="609">
        <f t="shared" si="8"/>
        <v>0</v>
      </c>
      <c r="L83" s="609">
        <f>H83-E83</f>
        <v>0</v>
      </c>
    </row>
    <row r="84" spans="2:12" s="443" customFormat="1" x14ac:dyDescent="0.2">
      <c r="B84" s="423" t="s">
        <v>58</v>
      </c>
      <c r="C84" s="449" t="s">
        <v>4391</v>
      </c>
      <c r="D84" s="444">
        <f>'Table 1'!D60</f>
        <v>0</v>
      </c>
      <c r="E84" s="444">
        <f>'Table 1'!E60</f>
        <v>0</v>
      </c>
      <c r="F84" s="444" t="s">
        <v>4392</v>
      </c>
      <c r="G84" s="447">
        <f>'STable 1.6'!B61</f>
        <v>0</v>
      </c>
      <c r="H84" s="444">
        <f>'STable 1.6'!G61</f>
        <v>0</v>
      </c>
      <c r="J84" s="609"/>
      <c r="K84" s="609">
        <f t="shared" si="8"/>
        <v>0</v>
      </c>
      <c r="L84" s="609">
        <f>H84-E84</f>
        <v>0</v>
      </c>
    </row>
    <row r="85" spans="2:12" s="443" customFormat="1" x14ac:dyDescent="0.2">
      <c r="B85" s="423" t="s">
        <v>4390</v>
      </c>
      <c r="C85" s="449" t="s">
        <v>4391</v>
      </c>
      <c r="D85" s="444">
        <f>'Table 1'!D64</f>
        <v>0</v>
      </c>
      <c r="E85" s="444">
        <f>'Table 1'!E64</f>
        <v>0</v>
      </c>
      <c r="F85" s="444" t="s">
        <v>4392</v>
      </c>
      <c r="G85" s="447">
        <f>'STable 1.6'!B65</f>
        <v>0</v>
      </c>
      <c r="H85" s="444">
        <f>'STable 1.6'!G65</f>
        <v>0</v>
      </c>
      <c r="J85" s="609"/>
      <c r="K85" s="609">
        <f t="shared" si="8"/>
        <v>0</v>
      </c>
      <c r="L85" s="609">
        <f>H85-E85</f>
        <v>0</v>
      </c>
    </row>
    <row r="86" spans="2:12" s="443" customFormat="1" x14ac:dyDescent="0.2">
      <c r="B86" s="423"/>
      <c r="C86" s="449"/>
      <c r="D86" s="444"/>
      <c r="E86" s="444"/>
      <c r="F86" s="444"/>
      <c r="G86" s="444"/>
      <c r="H86" s="449"/>
    </row>
    <row r="88" spans="2:12" ht="15.75" customHeight="1" x14ac:dyDescent="0.2">
      <c r="B88" s="422"/>
      <c r="C88" s="423"/>
      <c r="D88" s="423"/>
      <c r="E88" s="423"/>
      <c r="F88" s="423"/>
      <c r="G88" s="423"/>
      <c r="H88" s="423"/>
    </row>
    <row r="89" spans="2:12" x14ac:dyDescent="0.2">
      <c r="B89" s="423"/>
      <c r="C89" s="423"/>
      <c r="D89" s="431" t="str">
        <f>D46</f>
        <v>2014Q3</v>
      </c>
      <c r="E89" s="431" t="str">
        <f>E46</f>
        <v>2014Q4</v>
      </c>
      <c r="F89" s="431" t="str">
        <f>F46</f>
        <v>2015Q1</v>
      </c>
      <c r="G89" s="431" t="str">
        <f>G46</f>
        <v>2015Q2</v>
      </c>
      <c r="H89" s="423"/>
    </row>
    <row r="90" spans="2:12" x14ac:dyDescent="0.2">
      <c r="B90" s="423" t="s">
        <v>4316</v>
      </c>
      <c r="C90" s="423" t="s">
        <v>4317</v>
      </c>
      <c r="D90" s="427">
        <f>'STable 2.1'!B24</f>
        <v>0</v>
      </c>
      <c r="E90" s="427">
        <f>'STable 2.1'!G24</f>
        <v>0</v>
      </c>
      <c r="F90" s="427">
        <f>'STable 2.1'!L24</f>
        <v>0</v>
      </c>
      <c r="G90" s="427">
        <f>'STable 2.1'!Q24</f>
        <v>0</v>
      </c>
      <c r="H90" s="431"/>
    </row>
    <row r="91" spans="2:12" x14ac:dyDescent="0.2">
      <c r="B91" s="423"/>
      <c r="C91" s="423" t="s">
        <v>4318</v>
      </c>
      <c r="D91" s="427">
        <f>'Table 2'!B6</f>
        <v>0</v>
      </c>
      <c r="E91" s="427">
        <f>'Table 2'!C6</f>
        <v>0</v>
      </c>
      <c r="F91" s="427">
        <f>'Table 2'!D6</f>
        <v>0</v>
      </c>
      <c r="G91" s="427">
        <f>'Table 2'!E6</f>
        <v>0</v>
      </c>
      <c r="H91" s="431"/>
    </row>
    <row r="92" spans="2:12" x14ac:dyDescent="0.2">
      <c r="B92" s="423"/>
      <c r="C92" s="423"/>
      <c r="D92" s="432" t="str">
        <f>IF(D90&lt;=D91,"ok","NOT")</f>
        <v>ok</v>
      </c>
      <c r="E92" s="432" t="str">
        <f>IF(E90&lt;=E91,"ok","NOT")</f>
        <v>ok</v>
      </c>
      <c r="F92" s="432" t="str">
        <f>IF(F90&lt;=F91,"ok","NOT")</f>
        <v>ok</v>
      </c>
      <c r="G92" s="432" t="str">
        <f>IF(G90&lt;=G91,"ok","NOT")</f>
        <v>ok</v>
      </c>
      <c r="H92" s="423"/>
    </row>
    <row r="94" spans="2:12" ht="41.25" customHeight="1" x14ac:dyDescent="0.2">
      <c r="B94" s="422"/>
      <c r="C94" s="423"/>
      <c r="D94" s="423"/>
      <c r="E94" s="423"/>
      <c r="F94" s="423"/>
      <c r="G94" s="423"/>
      <c r="I94" s="422"/>
    </row>
    <row r="95" spans="2:12" x14ac:dyDescent="0.2">
      <c r="B95" s="423"/>
      <c r="C95" s="423"/>
      <c r="D95" s="431" t="str">
        <f>D89</f>
        <v>2014Q3</v>
      </c>
      <c r="E95" s="431" t="str">
        <f>E89</f>
        <v>2014Q4</v>
      </c>
      <c r="F95" s="431" t="str">
        <f>F89</f>
        <v>2015Q1</v>
      </c>
      <c r="G95" s="431" t="str">
        <f>G89</f>
        <v>2015Q2</v>
      </c>
      <c r="I95" s="431" t="str">
        <f>D95</f>
        <v>2014Q3</v>
      </c>
      <c r="J95" s="431" t="str">
        <f>E95</f>
        <v>2014Q4</v>
      </c>
      <c r="K95" s="431" t="str">
        <f>F95</f>
        <v>2015Q1</v>
      </c>
      <c r="L95" s="431" t="str">
        <f>G95</f>
        <v>2015Q2</v>
      </c>
    </row>
    <row r="96" spans="2:12" x14ac:dyDescent="0.2">
      <c r="B96" s="423" t="s">
        <v>27</v>
      </c>
      <c r="C96" s="423" t="s">
        <v>2828</v>
      </c>
      <c r="D96" s="428">
        <f>'STable 2.1'!B8</f>
        <v>0</v>
      </c>
      <c r="E96" s="428">
        <f>'STable 2.1'!G8</f>
        <v>0</v>
      </c>
      <c r="F96" s="428">
        <f>'STable 2.1'!L8</f>
        <v>0</v>
      </c>
      <c r="G96" s="428">
        <f>'STable 2.1'!Q8</f>
        <v>0</v>
      </c>
      <c r="H96" s="433"/>
      <c r="I96" s="435">
        <f>SUM('STable 2.1'!C8:F8)-'STable 2.1'!B8</f>
        <v>0</v>
      </c>
      <c r="J96" s="435">
        <f>SUM('STable 2.1'!H8:K8)-'STable 2.1'!G8</f>
        <v>0</v>
      </c>
      <c r="K96" s="435">
        <f>SUM('STable 2.1'!M8:P8)-'STable 2.1'!L8</f>
        <v>0</v>
      </c>
      <c r="L96" s="435">
        <f>SUM('STable 2.1'!R8:U8)-'STable 2.1'!Q8</f>
        <v>0</v>
      </c>
    </row>
    <row r="97" spans="2:12" x14ac:dyDescent="0.2">
      <c r="B97" s="423" t="s">
        <v>55</v>
      </c>
      <c r="C97" s="423" t="s">
        <v>2828</v>
      </c>
      <c r="D97" s="428">
        <f>'STable 2.1'!B11</f>
        <v>0</v>
      </c>
      <c r="E97" s="428">
        <f>'STable 2.1'!G11</f>
        <v>0</v>
      </c>
      <c r="F97" s="428">
        <f>'STable 2.1'!L11</f>
        <v>0</v>
      </c>
      <c r="G97" s="428">
        <f>'STable 2.1'!Q11</f>
        <v>0</v>
      </c>
      <c r="H97" s="433"/>
      <c r="I97" s="435">
        <f>SUM('STable 2.1'!C11:F11)-'STable 2.1'!B11</f>
        <v>0</v>
      </c>
      <c r="J97" s="435">
        <f>SUM('STable 2.1'!H11:K11)-'STable 2.1'!G11</f>
        <v>0</v>
      </c>
      <c r="K97" s="435">
        <f>SUM('STable 2.1'!M11:P11)-'STable 2.1'!L11</f>
        <v>0</v>
      </c>
      <c r="L97" s="435">
        <f>SUM('STable 2.1'!R11:U11)-'STable 2.1'!Q11</f>
        <v>0</v>
      </c>
    </row>
    <row r="98" spans="2:12" x14ac:dyDescent="0.2">
      <c r="B98" s="423" t="s">
        <v>56</v>
      </c>
      <c r="C98" s="423" t="s">
        <v>2828</v>
      </c>
      <c r="D98" s="428">
        <f>'STable 2.1'!B14</f>
        <v>0</v>
      </c>
      <c r="E98" s="428">
        <f>'STable 2.1'!G14</f>
        <v>0</v>
      </c>
      <c r="F98" s="428">
        <f>'STable 2.1'!L14</f>
        <v>0</v>
      </c>
      <c r="G98" s="428">
        <f>'STable 2.1'!Q14</f>
        <v>0</v>
      </c>
      <c r="H98" s="433"/>
      <c r="I98" s="435">
        <f>SUM('STable 2.1'!C14:F14)-'STable 2.1'!B14</f>
        <v>0</v>
      </c>
      <c r="J98" s="435">
        <f>SUM('STable 2.1'!H14:K14)-'STable 2.1'!G14</f>
        <v>0</v>
      </c>
      <c r="K98" s="435">
        <f>SUM('STable 2.1'!M14:P14)-'STable 2.1'!L14</f>
        <v>0</v>
      </c>
      <c r="L98" s="435">
        <f>SUM('STable 2.1'!R14:U14)-'STable 2.1'!Q14</f>
        <v>0</v>
      </c>
    </row>
    <row r="99" spans="2:12" x14ac:dyDescent="0.2">
      <c r="B99" s="423" t="s">
        <v>57</v>
      </c>
      <c r="C99" s="423" t="s">
        <v>2828</v>
      </c>
      <c r="D99" s="428">
        <f>'STable 2.1'!B17</f>
        <v>0</v>
      </c>
      <c r="E99" s="428">
        <f>'STable 2.1'!G17</f>
        <v>0</v>
      </c>
      <c r="F99" s="428">
        <f>'STable 2.1'!L17</f>
        <v>0</v>
      </c>
      <c r="G99" s="428">
        <f>'STable 2.1'!Q17</f>
        <v>0</v>
      </c>
      <c r="H99" s="433"/>
      <c r="I99" s="435">
        <f>SUM('STable 2.1'!C17:F17)-'STable 2.1'!B17</f>
        <v>0</v>
      </c>
      <c r="J99" s="435">
        <f>SUM('STable 2.1'!H17:K17)-'STable 2.1'!G17</f>
        <v>0</v>
      </c>
      <c r="K99" s="435">
        <f>SUM('STable 2.1'!M17:P17)-'STable 2.1'!L17</f>
        <v>0</v>
      </c>
      <c r="L99" s="435">
        <f>SUM('STable 2.1'!R17:U17)-'STable 2.1'!Q17</f>
        <v>0</v>
      </c>
    </row>
    <row r="100" spans="2:12" x14ac:dyDescent="0.2">
      <c r="B100" s="423" t="s">
        <v>58</v>
      </c>
      <c r="C100" s="423" t="s">
        <v>2828</v>
      </c>
      <c r="D100" s="428">
        <f>'STable 2.1'!B20</f>
        <v>0</v>
      </c>
      <c r="E100" s="428">
        <f>'STable 2.1'!G20</f>
        <v>0</v>
      </c>
      <c r="F100" s="428">
        <f>'STable 2.1'!L20</f>
        <v>0</v>
      </c>
      <c r="G100" s="428">
        <f>'STable 2.1'!Q20</f>
        <v>0</v>
      </c>
      <c r="H100" s="433"/>
      <c r="I100" s="435">
        <f>SUM('STable 2.1'!C20:F20)-'STable 2.1'!B20</f>
        <v>0</v>
      </c>
      <c r="J100" s="435">
        <f>SUM('STable 2.1'!H20:K20)-'STable 2.1'!G20</f>
        <v>0</v>
      </c>
      <c r="K100" s="435">
        <f>SUM('STable 2.1'!M20:P20)-'STable 2.1'!L20</f>
        <v>0</v>
      </c>
      <c r="L100" s="435">
        <f>SUM('STable 2.1'!R20:U20)-'STable 2.1'!Q20</f>
        <v>0</v>
      </c>
    </row>
    <row r="101" spans="2:12" x14ac:dyDescent="0.2">
      <c r="B101" s="423"/>
      <c r="C101" s="423"/>
      <c r="D101" s="428"/>
      <c r="E101" s="428"/>
      <c r="F101" s="428"/>
      <c r="G101" s="428"/>
    </row>
    <row r="102" spans="2:12" x14ac:dyDescent="0.2">
      <c r="B102" s="423" t="s">
        <v>27</v>
      </c>
      <c r="C102" s="423" t="s">
        <v>2822</v>
      </c>
      <c r="D102" s="428">
        <f>'Table 1'!B6</f>
        <v>0</v>
      </c>
      <c r="E102" s="428">
        <f>'Table 1'!C6</f>
        <v>0</v>
      </c>
      <c r="F102" s="428">
        <f>'Table 1'!D6</f>
        <v>0</v>
      </c>
      <c r="G102" s="428">
        <f>'Table 1'!E6</f>
        <v>0</v>
      </c>
    </row>
    <row r="103" spans="2:12" x14ac:dyDescent="0.2">
      <c r="B103" s="423" t="s">
        <v>55</v>
      </c>
      <c r="C103" s="423" t="s">
        <v>2822</v>
      </c>
      <c r="D103" s="428">
        <f>'Table 1'!B20</f>
        <v>0</v>
      </c>
      <c r="E103" s="428">
        <f>'Table 1'!C20</f>
        <v>0</v>
      </c>
      <c r="F103" s="428">
        <f>'Table 1'!D20</f>
        <v>0</v>
      </c>
      <c r="G103" s="428">
        <f>'Table 1'!E20</f>
        <v>0</v>
      </c>
    </row>
    <row r="104" spans="2:12" x14ac:dyDescent="0.2">
      <c r="B104" s="423" t="s">
        <v>56</v>
      </c>
      <c r="C104" s="423" t="s">
        <v>2822</v>
      </c>
      <c r="D104" s="428">
        <f>'Table 1'!B34</f>
        <v>0</v>
      </c>
      <c r="E104" s="428">
        <f>'Table 1'!C34</f>
        <v>0</v>
      </c>
      <c r="F104" s="428">
        <f>'Table 1'!D34</f>
        <v>0</v>
      </c>
      <c r="G104" s="428">
        <f>'Table 1'!E34</f>
        <v>0</v>
      </c>
    </row>
    <row r="105" spans="2:12" x14ac:dyDescent="0.2">
      <c r="B105" s="423" t="s">
        <v>57</v>
      </c>
      <c r="C105" s="423" t="s">
        <v>2822</v>
      </c>
      <c r="D105" s="428">
        <f>'Table 1'!B47</f>
        <v>0</v>
      </c>
      <c r="E105" s="428">
        <f>'Table 1'!C47</f>
        <v>0</v>
      </c>
      <c r="F105" s="428">
        <f>'Table 1'!D47</f>
        <v>0</v>
      </c>
      <c r="G105" s="428">
        <f>'Table 1'!E47</f>
        <v>0</v>
      </c>
    </row>
    <row r="106" spans="2:12" x14ac:dyDescent="0.2">
      <c r="B106" s="423" t="s">
        <v>58</v>
      </c>
      <c r="C106" s="423" t="s">
        <v>2822</v>
      </c>
      <c r="D106" s="428">
        <f>'Table 1'!B60</f>
        <v>0</v>
      </c>
      <c r="E106" s="428">
        <f>'Table 1'!C60</f>
        <v>0</v>
      </c>
      <c r="F106" s="428">
        <f>'Table 1'!D60</f>
        <v>0</v>
      </c>
      <c r="G106" s="428">
        <f>'Table 1'!E60</f>
        <v>0</v>
      </c>
    </row>
    <row r="107" spans="2:12" x14ac:dyDescent="0.2">
      <c r="B107" s="423"/>
      <c r="C107" s="423"/>
      <c r="D107" s="423"/>
      <c r="E107" s="423"/>
      <c r="F107" s="423"/>
      <c r="G107" s="423"/>
    </row>
    <row r="108" spans="2:12" x14ac:dyDescent="0.2">
      <c r="B108" s="423"/>
      <c r="C108" s="423"/>
      <c r="D108" s="434" t="str">
        <f>IF(ISNUMBER(D102-D96),IF(D102&gt;=D96,"ok","??"),"ok")</f>
        <v>ok</v>
      </c>
      <c r="E108" s="434" t="str">
        <f>IF(ISNUMBER(E102-E96),IF(E102&gt;=E96,"ok","??"),"ok")</f>
        <v>ok</v>
      </c>
      <c r="F108" s="434" t="str">
        <f>IF(ISNUMBER(F102-F96),IF(F102&gt;=F96,"ok","??"),"ok")</f>
        <v>ok</v>
      </c>
      <c r="G108" s="434" t="str">
        <f>IF(ISNUMBER(G102-G96),IF(G102&gt;=G96,"ok","??"),"ok")</f>
        <v>ok</v>
      </c>
    </row>
    <row r="109" spans="2:12" x14ac:dyDescent="0.2">
      <c r="B109" s="423"/>
      <c r="C109" s="423"/>
      <c r="D109" s="434" t="str">
        <f t="shared" ref="D109:G112" si="9">IF(ISNUMBER(D103-D97),IF(D103&gt;=D97,"ok","??"),"ok")</f>
        <v>ok</v>
      </c>
      <c r="E109" s="434" t="str">
        <f t="shared" si="9"/>
        <v>ok</v>
      </c>
      <c r="F109" s="434" t="str">
        <f t="shared" si="9"/>
        <v>ok</v>
      </c>
      <c r="G109" s="434" t="str">
        <f t="shared" si="9"/>
        <v>ok</v>
      </c>
    </row>
    <row r="110" spans="2:12" x14ac:dyDescent="0.2">
      <c r="B110" s="423"/>
      <c r="C110" s="423"/>
      <c r="D110" s="434" t="str">
        <f t="shared" si="9"/>
        <v>ok</v>
      </c>
      <c r="E110" s="434" t="str">
        <f t="shared" si="9"/>
        <v>ok</v>
      </c>
      <c r="F110" s="434" t="str">
        <f t="shared" si="9"/>
        <v>ok</v>
      </c>
      <c r="G110" s="434" t="str">
        <f t="shared" si="9"/>
        <v>ok</v>
      </c>
    </row>
    <row r="111" spans="2:12" x14ac:dyDescent="0.2">
      <c r="B111" s="423"/>
      <c r="C111" s="423"/>
      <c r="D111" s="434" t="str">
        <f t="shared" si="9"/>
        <v>ok</v>
      </c>
      <c r="E111" s="434" t="str">
        <f t="shared" si="9"/>
        <v>ok</v>
      </c>
      <c r="F111" s="434" t="str">
        <f t="shared" si="9"/>
        <v>ok</v>
      </c>
      <c r="G111" s="434" t="str">
        <f t="shared" si="9"/>
        <v>ok</v>
      </c>
    </row>
    <row r="112" spans="2:12" x14ac:dyDescent="0.2">
      <c r="B112" s="423"/>
      <c r="C112" s="423"/>
      <c r="D112" s="434" t="str">
        <f t="shared" si="9"/>
        <v>ok</v>
      </c>
      <c r="E112" s="434" t="str">
        <f t="shared" si="9"/>
        <v>ok</v>
      </c>
      <c r="F112" s="434" t="str">
        <f t="shared" si="9"/>
        <v>ok</v>
      </c>
      <c r="G112" s="434" t="str">
        <f t="shared" si="9"/>
        <v>ok</v>
      </c>
    </row>
    <row r="114" spans="2:14" x14ac:dyDescent="0.2">
      <c r="B114" s="422"/>
      <c r="C114" s="423"/>
      <c r="D114" s="423"/>
      <c r="E114" s="423"/>
      <c r="F114" s="423"/>
      <c r="G114" s="423"/>
      <c r="H114" s="423"/>
      <c r="I114" s="422"/>
    </row>
    <row r="115" spans="2:14" ht="65.25" customHeight="1" x14ac:dyDescent="0.2">
      <c r="B115" s="423"/>
      <c r="C115" s="423"/>
      <c r="D115" s="423"/>
      <c r="E115" s="423"/>
      <c r="F115" s="423"/>
      <c r="G115" s="423"/>
      <c r="H115" s="423"/>
      <c r="I115" s="422"/>
    </row>
    <row r="116" spans="2:14" x14ac:dyDescent="0.2">
      <c r="B116" s="423"/>
      <c r="C116" s="423"/>
      <c r="D116" s="431" t="str">
        <f>D95</f>
        <v>2014Q3</v>
      </c>
      <c r="E116" s="431" t="str">
        <f>E95</f>
        <v>2014Q4</v>
      </c>
      <c r="F116" s="431" t="str">
        <f>F95</f>
        <v>2015Q1</v>
      </c>
      <c r="G116" s="431" t="str">
        <f>G95</f>
        <v>2015Q2</v>
      </c>
      <c r="H116" s="423"/>
      <c r="I116" s="422"/>
      <c r="J116" s="431" t="str">
        <f>D116</f>
        <v>2014Q3</v>
      </c>
      <c r="K116" s="431" t="str">
        <f>E116</f>
        <v>2014Q4</v>
      </c>
      <c r="L116" s="431" t="str">
        <f>F116</f>
        <v>2015Q1</v>
      </c>
      <c r="M116" s="431" t="str">
        <f>G116</f>
        <v>2015Q2</v>
      </c>
    </row>
    <row r="117" spans="2:14" x14ac:dyDescent="0.2">
      <c r="B117" s="423" t="s">
        <v>27</v>
      </c>
      <c r="C117" s="423" t="s">
        <v>15</v>
      </c>
      <c r="D117" s="428">
        <f>'STable 3.1'!B7</f>
        <v>0</v>
      </c>
      <c r="E117" s="428">
        <f>'STable 3.1'!C7</f>
        <v>0</v>
      </c>
      <c r="F117" s="428">
        <f>'STable 3.1'!D7</f>
        <v>0</v>
      </c>
      <c r="G117" s="428">
        <f>'STable 3.1'!E7</f>
        <v>0</v>
      </c>
      <c r="H117" s="423"/>
      <c r="I117" s="423" t="s">
        <v>15</v>
      </c>
      <c r="J117" s="428">
        <f>'STable 3.1'!B13</f>
        <v>0</v>
      </c>
      <c r="K117" s="428">
        <f>'STable 3.1'!C13</f>
        <v>0</v>
      </c>
      <c r="L117" s="428">
        <f>'STable 3.1'!D13</f>
        <v>0</v>
      </c>
      <c r="M117" s="428">
        <f>'STable 3.1'!E13</f>
        <v>0</v>
      </c>
      <c r="N117" s="431"/>
    </row>
    <row r="118" spans="2:14" x14ac:dyDescent="0.2">
      <c r="B118" s="423" t="s">
        <v>55</v>
      </c>
      <c r="C118" s="423" t="s">
        <v>15</v>
      </c>
      <c r="D118" s="428">
        <f>'STable 3.1'!B20</f>
        <v>0</v>
      </c>
      <c r="E118" s="428">
        <f>'STable 3.1'!C20</f>
        <v>0</v>
      </c>
      <c r="F118" s="428">
        <f>'STable 3.1'!D20</f>
        <v>0</v>
      </c>
      <c r="G118" s="428">
        <f>'STable 3.1'!E20</f>
        <v>0</v>
      </c>
      <c r="H118" s="423"/>
      <c r="I118" s="423" t="s">
        <v>15</v>
      </c>
      <c r="J118" s="428">
        <f>'STable 3.1'!B26</f>
        <v>0</v>
      </c>
      <c r="K118" s="428">
        <f>'STable 3.1'!C26</f>
        <v>0</v>
      </c>
      <c r="L118" s="428">
        <f>'STable 3.1'!D26</f>
        <v>0</v>
      </c>
      <c r="M118" s="428">
        <f>'STable 3.1'!E26</f>
        <v>0</v>
      </c>
      <c r="N118" s="431"/>
    </row>
    <row r="119" spans="2:14" x14ac:dyDescent="0.2">
      <c r="B119" s="423" t="s">
        <v>56</v>
      </c>
      <c r="C119" s="423" t="s">
        <v>15</v>
      </c>
      <c r="D119" s="428">
        <f>'STable 3.1'!B33</f>
        <v>0</v>
      </c>
      <c r="E119" s="428">
        <f>'STable 3.1'!C33</f>
        <v>0</v>
      </c>
      <c r="F119" s="428">
        <f>'STable 3.1'!D33</f>
        <v>0</v>
      </c>
      <c r="G119" s="428">
        <f>'STable 3.1'!E33</f>
        <v>0</v>
      </c>
      <c r="H119" s="423"/>
      <c r="I119" s="423" t="s">
        <v>15</v>
      </c>
      <c r="J119" s="428">
        <f>'STable 3.1'!B39</f>
        <v>0</v>
      </c>
      <c r="K119" s="428">
        <f>'STable 3.1'!C39</f>
        <v>0</v>
      </c>
      <c r="L119" s="428">
        <f>'STable 3.1'!D39</f>
        <v>0</v>
      </c>
      <c r="M119" s="428">
        <f>'STable 3.1'!E39</f>
        <v>0</v>
      </c>
      <c r="N119" s="431"/>
    </row>
    <row r="120" spans="2:14" x14ac:dyDescent="0.2">
      <c r="B120" s="423" t="s">
        <v>57</v>
      </c>
      <c r="C120" s="423" t="s">
        <v>15</v>
      </c>
      <c r="D120" s="428">
        <f>'STable 3.1'!B46</f>
        <v>0</v>
      </c>
      <c r="E120" s="428">
        <f>'STable 3.1'!C46</f>
        <v>0</v>
      </c>
      <c r="F120" s="428">
        <f>'STable 3.1'!D46</f>
        <v>0</v>
      </c>
      <c r="G120" s="428">
        <f>'STable 3.1'!E46</f>
        <v>0</v>
      </c>
      <c r="H120" s="423"/>
      <c r="I120" s="423" t="s">
        <v>15</v>
      </c>
      <c r="J120" s="428">
        <f>'STable 3.1'!B52</f>
        <v>0</v>
      </c>
      <c r="K120" s="428">
        <f>'STable 3.1'!C52</f>
        <v>0</v>
      </c>
      <c r="L120" s="428">
        <f>'STable 3.1'!D52</f>
        <v>0</v>
      </c>
      <c r="M120" s="428">
        <f>'STable 3.1'!E52</f>
        <v>0</v>
      </c>
      <c r="N120" s="431"/>
    </row>
    <row r="121" spans="2:14" x14ac:dyDescent="0.2">
      <c r="B121" s="423"/>
      <c r="C121" s="423"/>
      <c r="D121" s="428"/>
      <c r="E121" s="428"/>
      <c r="F121" s="428"/>
      <c r="G121" s="428"/>
      <c r="H121" s="423"/>
      <c r="I121" s="423"/>
      <c r="J121" s="428"/>
      <c r="K121" s="428"/>
      <c r="L121" s="428"/>
      <c r="M121" s="428"/>
      <c r="N121" s="423"/>
    </row>
    <row r="122" spans="2:14" x14ac:dyDescent="0.2">
      <c r="B122" s="423" t="s">
        <v>27</v>
      </c>
      <c r="C122" s="423" t="s">
        <v>2822</v>
      </c>
      <c r="D122" s="428">
        <f>'Table 1'!B7</f>
        <v>0</v>
      </c>
      <c r="E122" s="428">
        <f>'Table 1'!C7</f>
        <v>0</v>
      </c>
      <c r="F122" s="428">
        <f>'Table 1'!D7</f>
        <v>0</v>
      </c>
      <c r="G122" s="428">
        <f>'Table 1'!E7</f>
        <v>0</v>
      </c>
      <c r="H122" s="423"/>
      <c r="I122" s="423" t="s">
        <v>2822</v>
      </c>
      <c r="J122" s="428">
        <f>'Table 1'!B13</f>
        <v>0</v>
      </c>
      <c r="K122" s="428">
        <f>'Table 1'!C13</f>
        <v>0</v>
      </c>
      <c r="L122" s="428">
        <f>'Table 1'!D13</f>
        <v>0</v>
      </c>
      <c r="M122" s="428">
        <f>'Table 1'!E13</f>
        <v>0</v>
      </c>
      <c r="N122" s="431"/>
    </row>
    <row r="123" spans="2:14" x14ac:dyDescent="0.2">
      <c r="B123" s="423" t="s">
        <v>55</v>
      </c>
      <c r="C123" s="423" t="s">
        <v>2822</v>
      </c>
      <c r="D123" s="428">
        <f>'Table 1'!B21</f>
        <v>0</v>
      </c>
      <c r="E123" s="428">
        <f>'Table 1'!C21</f>
        <v>0</v>
      </c>
      <c r="F123" s="428">
        <f>'Table 1'!D21</f>
        <v>0</v>
      </c>
      <c r="G123" s="428">
        <f>'Table 1'!E21</f>
        <v>0</v>
      </c>
      <c r="H123" s="423"/>
      <c r="I123" s="423" t="s">
        <v>2822</v>
      </c>
      <c r="J123" s="428">
        <f>'Table 1'!B27</f>
        <v>0</v>
      </c>
      <c r="K123" s="428">
        <f>'Table 1'!C27</f>
        <v>0</v>
      </c>
      <c r="L123" s="428">
        <f>'Table 1'!D27</f>
        <v>0</v>
      </c>
      <c r="M123" s="428">
        <f>'Table 1'!E27</f>
        <v>0</v>
      </c>
      <c r="N123" s="431"/>
    </row>
    <row r="124" spans="2:14" x14ac:dyDescent="0.2">
      <c r="B124" s="423" t="s">
        <v>56</v>
      </c>
      <c r="C124" s="423" t="s">
        <v>2822</v>
      </c>
      <c r="D124" s="428">
        <f>'Table 1'!B35</f>
        <v>0</v>
      </c>
      <c r="E124" s="428">
        <f>'Table 1'!C35</f>
        <v>0</v>
      </c>
      <c r="F124" s="428">
        <f>'Table 1'!D35</f>
        <v>0</v>
      </c>
      <c r="G124" s="428">
        <f>'Table 1'!E35</f>
        <v>0</v>
      </c>
      <c r="H124" s="423"/>
      <c r="I124" s="423" t="s">
        <v>2822</v>
      </c>
      <c r="J124" s="428">
        <f>'Table 1'!B41</f>
        <v>0</v>
      </c>
      <c r="K124" s="428">
        <f>'Table 1'!C41</f>
        <v>0</v>
      </c>
      <c r="L124" s="428">
        <f>'Table 1'!D41</f>
        <v>0</v>
      </c>
      <c r="M124" s="428">
        <f>'Table 1'!E41</f>
        <v>0</v>
      </c>
      <c r="N124" s="431"/>
    </row>
    <row r="125" spans="2:14" x14ac:dyDescent="0.2">
      <c r="B125" s="423" t="s">
        <v>57</v>
      </c>
      <c r="C125" s="423" t="s">
        <v>2822</v>
      </c>
      <c r="D125" s="428">
        <f>'Table 1'!B48</f>
        <v>0</v>
      </c>
      <c r="E125" s="428">
        <f>'Table 1'!C48</f>
        <v>0</v>
      </c>
      <c r="F125" s="428">
        <f>'Table 1'!D48</f>
        <v>0</v>
      </c>
      <c r="G125" s="428">
        <f>'Table 1'!E48</f>
        <v>0</v>
      </c>
      <c r="H125" s="423"/>
      <c r="I125" s="423" t="s">
        <v>2822</v>
      </c>
      <c r="J125" s="428">
        <f>'Table 1'!B54</f>
        <v>0</v>
      </c>
      <c r="K125" s="428">
        <f>'Table 1'!C54</f>
        <v>0</v>
      </c>
      <c r="L125" s="428">
        <f>'Table 1'!D54</f>
        <v>0</v>
      </c>
      <c r="M125" s="428">
        <f>'Table 1'!E54</f>
        <v>0</v>
      </c>
      <c r="N125" s="431"/>
    </row>
    <row r="126" spans="2:14" x14ac:dyDescent="0.2">
      <c r="B126" s="423"/>
      <c r="C126" s="423"/>
      <c r="D126" s="427"/>
      <c r="E126" s="427"/>
      <c r="F126" s="427"/>
      <c r="G126" s="427"/>
      <c r="H126" s="423"/>
      <c r="I126" s="423"/>
      <c r="J126" s="423"/>
      <c r="K126" s="423"/>
      <c r="L126" s="423"/>
      <c r="M126" s="423"/>
      <c r="N126" s="423"/>
    </row>
    <row r="127" spans="2:14" x14ac:dyDescent="0.2">
      <c r="B127" s="423"/>
      <c r="C127" s="423"/>
      <c r="D127" s="435">
        <f t="shared" ref="D127:G130" si="10">IF(ISNUMBER(D117-D122),D117-D122,"")</f>
        <v>0</v>
      </c>
      <c r="E127" s="435">
        <f t="shared" si="10"/>
        <v>0</v>
      </c>
      <c r="F127" s="435">
        <f t="shared" si="10"/>
        <v>0</v>
      </c>
      <c r="G127" s="435">
        <f t="shared" si="10"/>
        <v>0</v>
      </c>
      <c r="H127" s="423"/>
      <c r="I127" s="423"/>
      <c r="J127" s="432" t="str">
        <f t="shared" ref="J127:M130" si="11">IF(ISNUMBER(J117-J122),IF(J117&lt;=J122,"ok","NOT")," ")</f>
        <v>ok</v>
      </c>
      <c r="K127" s="432" t="str">
        <f t="shared" si="11"/>
        <v>ok</v>
      </c>
      <c r="L127" s="432" t="str">
        <f t="shared" si="11"/>
        <v>ok</v>
      </c>
      <c r="M127" s="432" t="str">
        <f t="shared" si="11"/>
        <v>ok</v>
      </c>
      <c r="N127" s="423"/>
    </row>
    <row r="128" spans="2:14" x14ac:dyDescent="0.2">
      <c r="B128" s="423"/>
      <c r="C128" s="423"/>
      <c r="D128" s="435">
        <f t="shared" si="10"/>
        <v>0</v>
      </c>
      <c r="E128" s="435">
        <f t="shared" si="10"/>
        <v>0</v>
      </c>
      <c r="F128" s="435">
        <f t="shared" si="10"/>
        <v>0</v>
      </c>
      <c r="G128" s="435">
        <f t="shared" si="10"/>
        <v>0</v>
      </c>
      <c r="H128" s="423"/>
      <c r="I128" s="423"/>
      <c r="J128" s="432" t="str">
        <f t="shared" si="11"/>
        <v>ok</v>
      </c>
      <c r="K128" s="432" t="str">
        <f t="shared" si="11"/>
        <v>ok</v>
      </c>
      <c r="L128" s="432" t="str">
        <f t="shared" si="11"/>
        <v>ok</v>
      </c>
      <c r="M128" s="432" t="str">
        <f t="shared" si="11"/>
        <v>ok</v>
      </c>
      <c r="N128" s="423"/>
    </row>
    <row r="129" spans="2:14" x14ac:dyDescent="0.2">
      <c r="B129" s="423"/>
      <c r="C129" s="423"/>
      <c r="D129" s="435">
        <f t="shared" si="10"/>
        <v>0</v>
      </c>
      <c r="E129" s="435">
        <f t="shared" si="10"/>
        <v>0</v>
      </c>
      <c r="F129" s="435">
        <f t="shared" si="10"/>
        <v>0</v>
      </c>
      <c r="G129" s="435">
        <f t="shared" si="10"/>
        <v>0</v>
      </c>
      <c r="H129" s="423"/>
      <c r="I129" s="423"/>
      <c r="J129" s="432" t="str">
        <f t="shared" si="11"/>
        <v>ok</v>
      </c>
      <c r="K129" s="432" t="str">
        <f t="shared" si="11"/>
        <v>ok</v>
      </c>
      <c r="L129" s="432" t="str">
        <f t="shared" si="11"/>
        <v>ok</v>
      </c>
      <c r="M129" s="432" t="str">
        <f t="shared" si="11"/>
        <v>ok</v>
      </c>
      <c r="N129" s="423"/>
    </row>
    <row r="130" spans="2:14" x14ac:dyDescent="0.2">
      <c r="B130" s="423"/>
      <c r="C130" s="423"/>
      <c r="D130" s="435">
        <f t="shared" si="10"/>
        <v>0</v>
      </c>
      <c r="E130" s="435">
        <f t="shared" si="10"/>
        <v>0</v>
      </c>
      <c r="F130" s="435">
        <f t="shared" si="10"/>
        <v>0</v>
      </c>
      <c r="G130" s="435">
        <f t="shared" si="10"/>
        <v>0</v>
      </c>
      <c r="H130" s="423"/>
      <c r="I130" s="423"/>
      <c r="J130" s="432" t="str">
        <f t="shared" si="11"/>
        <v>ok</v>
      </c>
      <c r="K130" s="432" t="str">
        <f t="shared" si="11"/>
        <v>ok</v>
      </c>
      <c r="L130" s="432" t="str">
        <f t="shared" si="11"/>
        <v>ok</v>
      </c>
      <c r="M130" s="432" t="str">
        <f t="shared" si="11"/>
        <v>ok</v>
      </c>
      <c r="N130" s="423"/>
    </row>
    <row r="132" spans="2:14" x14ac:dyDescent="0.2">
      <c r="B132" s="587"/>
      <c r="C132" s="588"/>
      <c r="D132" s="588"/>
      <c r="E132" s="588"/>
      <c r="F132" s="588"/>
      <c r="G132" s="588"/>
      <c r="H132" s="588"/>
      <c r="I132" s="588"/>
      <c r="J132" s="589"/>
      <c r="K132" s="589"/>
      <c r="L132" s="589"/>
      <c r="M132" s="589"/>
    </row>
    <row r="133" spans="2:14" x14ac:dyDescent="0.2">
      <c r="B133" s="423"/>
      <c r="C133" s="423"/>
      <c r="D133" s="431" t="str">
        <f>D20</f>
        <v>2015Q2</v>
      </c>
      <c r="E133" s="423"/>
      <c r="F133" s="431" t="str">
        <f>D133</f>
        <v>2015Q2</v>
      </c>
      <c r="G133" s="423"/>
      <c r="H133" s="423"/>
    </row>
    <row r="134" spans="2:14" x14ac:dyDescent="0.2">
      <c r="B134" s="423" t="s">
        <v>27</v>
      </c>
      <c r="C134" s="423" t="s">
        <v>4319</v>
      </c>
      <c r="D134" s="428">
        <f>'STable 3.1'!E6</f>
        <v>0</v>
      </c>
      <c r="E134" s="436"/>
      <c r="F134" s="428">
        <f>SUM('Table 3'!B9:F9)</f>
        <v>0</v>
      </c>
      <c r="G134" s="424" t="s">
        <v>4320</v>
      </c>
      <c r="H134" s="432">
        <f>IF(ISNUMBER(D134-F134),D134-F134,"")</f>
        <v>0</v>
      </c>
    </row>
    <row r="135" spans="2:14" x14ac:dyDescent="0.2">
      <c r="B135" s="423" t="s">
        <v>55</v>
      </c>
      <c r="C135" s="423" t="s">
        <v>4319</v>
      </c>
      <c r="D135" s="428">
        <f>'STable 3.1'!E19</f>
        <v>0</v>
      </c>
      <c r="E135" s="436"/>
      <c r="F135" s="428">
        <f>SUM('Table 3'!B12:F12)</f>
        <v>0</v>
      </c>
      <c r="G135" s="424" t="s">
        <v>4320</v>
      </c>
      <c r="H135" s="432">
        <f>IF(ISNUMBER(D135-F135),D135-F135,"")</f>
        <v>0</v>
      </c>
    </row>
    <row r="136" spans="2:14" x14ac:dyDescent="0.2">
      <c r="B136" s="423" t="s">
        <v>56</v>
      </c>
      <c r="C136" s="423" t="s">
        <v>4319</v>
      </c>
      <c r="D136" s="428">
        <f>'STable 3.1'!E32</f>
        <v>0</v>
      </c>
      <c r="E136" s="436"/>
      <c r="F136" s="428">
        <f>SUM('Table 3'!B15:F15)</f>
        <v>0</v>
      </c>
      <c r="G136" s="424" t="s">
        <v>4320</v>
      </c>
      <c r="H136" s="432">
        <f>IF(ISNUMBER(D136-F136),D136-F136,"")</f>
        <v>0</v>
      </c>
    </row>
    <row r="137" spans="2:14" x14ac:dyDescent="0.2">
      <c r="B137" s="423" t="s">
        <v>57</v>
      </c>
      <c r="C137" s="423" t="s">
        <v>4319</v>
      </c>
      <c r="D137" s="428">
        <f>'STable 3.1'!E45</f>
        <v>0</v>
      </c>
      <c r="E137" s="436"/>
      <c r="F137" s="428">
        <f>SUM('Table 3'!B18:F18)</f>
        <v>0</v>
      </c>
      <c r="G137" s="424" t="s">
        <v>4320</v>
      </c>
      <c r="H137" s="432">
        <f>IF(ISNUMBER(D137-F137),D137-F137,"")</f>
        <v>0</v>
      </c>
    </row>
    <row r="138" spans="2:14" x14ac:dyDescent="0.2">
      <c r="B138" s="423" t="s">
        <v>58</v>
      </c>
      <c r="C138" s="423" t="s">
        <v>4319</v>
      </c>
      <c r="D138" s="428">
        <f>'STable 3.1'!E58</f>
        <v>0</v>
      </c>
      <c r="E138" s="436"/>
      <c r="F138" s="428">
        <f>SUM('Table 3'!B21:F21)</f>
        <v>0</v>
      </c>
      <c r="G138" s="424" t="s">
        <v>4320</v>
      </c>
      <c r="H138" s="432">
        <f>IF(ISNUMBER(D138-F138),D138-F138,"")</f>
        <v>0</v>
      </c>
    </row>
    <row r="139" spans="2:14" ht="26.25" customHeight="1" x14ac:dyDescent="0.2">
      <c r="B139" s="423"/>
      <c r="C139" s="423"/>
      <c r="D139" s="427"/>
      <c r="E139" s="437"/>
      <c r="F139" s="427"/>
      <c r="G139" s="423"/>
      <c r="H139" s="423"/>
    </row>
    <row r="140" spans="2:14" x14ac:dyDescent="0.2">
      <c r="B140" s="423" t="s">
        <v>27</v>
      </c>
      <c r="C140" s="423" t="s">
        <v>4319</v>
      </c>
      <c r="D140" s="427">
        <f>'STable 3.1'!E13</f>
        <v>0</v>
      </c>
      <c r="E140" s="436"/>
      <c r="F140" s="427">
        <f>F134</f>
        <v>0</v>
      </c>
      <c r="G140" s="424" t="str">
        <f>G134</f>
        <v>&lt;&lt; T3</v>
      </c>
      <c r="H140" s="432" t="str">
        <f>IF(D140&lt;=F140,"ok","NOT")</f>
        <v>ok</v>
      </c>
    </row>
    <row r="141" spans="2:14" x14ac:dyDescent="0.2">
      <c r="B141" s="423" t="s">
        <v>55</v>
      </c>
      <c r="C141" s="423" t="s">
        <v>4319</v>
      </c>
      <c r="D141" s="427">
        <f>'STable 3.1'!E26</f>
        <v>0</v>
      </c>
      <c r="E141" s="436"/>
      <c r="F141" s="427">
        <f t="shared" ref="F141:G144" si="12">F135</f>
        <v>0</v>
      </c>
      <c r="G141" s="424" t="str">
        <f t="shared" si="12"/>
        <v>&lt;&lt; T3</v>
      </c>
      <c r="H141" s="432" t="str">
        <f>IF(D141&lt;=F141,"ok","NOT")</f>
        <v>ok</v>
      </c>
    </row>
    <row r="142" spans="2:14" x14ac:dyDescent="0.2">
      <c r="B142" s="423" t="s">
        <v>56</v>
      </c>
      <c r="C142" s="423" t="s">
        <v>4319</v>
      </c>
      <c r="D142" s="427">
        <f>'STable 3.1'!E39</f>
        <v>0</v>
      </c>
      <c r="E142" s="436"/>
      <c r="F142" s="427">
        <f t="shared" si="12"/>
        <v>0</v>
      </c>
      <c r="G142" s="424" t="str">
        <f t="shared" si="12"/>
        <v>&lt;&lt; T3</v>
      </c>
      <c r="H142" s="432" t="str">
        <f>IF(D142&lt;=F142,"ok","NOT")</f>
        <v>ok</v>
      </c>
    </row>
    <row r="143" spans="2:14" x14ac:dyDescent="0.2">
      <c r="B143" s="423" t="s">
        <v>57</v>
      </c>
      <c r="C143" s="423" t="s">
        <v>4319</v>
      </c>
      <c r="D143" s="427">
        <f>'STable 3.1'!E52</f>
        <v>0</v>
      </c>
      <c r="E143" s="436"/>
      <c r="F143" s="427">
        <f>F137</f>
        <v>0</v>
      </c>
      <c r="G143" s="424" t="str">
        <f t="shared" si="12"/>
        <v>&lt;&lt; T3</v>
      </c>
      <c r="H143" s="432" t="str">
        <f>IF(D143&lt;=F143,"ok","NOT")</f>
        <v>ok</v>
      </c>
    </row>
    <row r="144" spans="2:14" x14ac:dyDescent="0.2">
      <c r="B144" s="423" t="s">
        <v>58</v>
      </c>
      <c r="C144" s="423" t="s">
        <v>4319</v>
      </c>
      <c r="D144" s="608">
        <f>'STable 3.1'!E63</f>
        <v>0</v>
      </c>
      <c r="F144" s="427">
        <f>F138</f>
        <v>0</v>
      </c>
      <c r="G144" s="424" t="str">
        <f t="shared" si="12"/>
        <v>&lt;&lt; T3</v>
      </c>
      <c r="H144" s="432" t="str">
        <f>IF(D144&lt;=F144,"ok","NOT")</f>
        <v>ok</v>
      </c>
    </row>
    <row r="146" spans="2:13" x14ac:dyDescent="0.2">
      <c r="B146" s="589"/>
      <c r="C146" s="589"/>
      <c r="D146" s="589"/>
      <c r="E146" s="589"/>
      <c r="F146" s="589"/>
      <c r="G146" s="589"/>
      <c r="H146" s="589"/>
      <c r="I146" s="589"/>
      <c r="J146" s="589"/>
      <c r="K146" s="589"/>
      <c r="L146" s="589"/>
      <c r="M146" s="589"/>
    </row>
    <row r="147" spans="2:13" x14ac:dyDescent="0.2">
      <c r="B147" s="423"/>
      <c r="C147" s="423"/>
      <c r="D147" s="431" t="str">
        <f>D133</f>
        <v>2015Q2</v>
      </c>
      <c r="E147" s="423"/>
      <c r="F147" s="431" t="str">
        <f>D147</f>
        <v>2015Q2</v>
      </c>
      <c r="G147" s="423"/>
      <c r="H147" s="426" t="s">
        <v>4307</v>
      </c>
    </row>
    <row r="148" spans="2:13" x14ac:dyDescent="0.2">
      <c r="B148" s="423" t="s">
        <v>27</v>
      </c>
      <c r="C148" s="423" t="s">
        <v>4389</v>
      </c>
      <c r="D148" s="428">
        <f>SUM('STable 3.2'!B8:I8)</f>
        <v>0</v>
      </c>
      <c r="E148" s="436"/>
      <c r="F148" s="428">
        <f>SUM('Table 3'!B8:I8)</f>
        <v>0</v>
      </c>
      <c r="G148" s="424" t="s">
        <v>4320</v>
      </c>
      <c r="H148" s="432">
        <f>IF(ISNUMBER(D148-F148),D148-F148,"")</f>
        <v>0</v>
      </c>
      <c r="J148" s="442"/>
    </row>
    <row r="149" spans="2:13" x14ac:dyDescent="0.2">
      <c r="B149" s="423" t="s">
        <v>55</v>
      </c>
      <c r="C149" s="423" t="s">
        <v>4389</v>
      </c>
      <c r="D149" s="428">
        <f>SUM('STable 3.2'!B27:I27)</f>
        <v>0</v>
      </c>
      <c r="E149" s="436"/>
      <c r="F149" s="428">
        <f>SUM('Table 3'!B11:I11)</f>
        <v>0</v>
      </c>
      <c r="G149" s="424" t="s">
        <v>4320</v>
      </c>
      <c r="H149" s="432">
        <f>IF(ISNUMBER(D149-F149),D149-F149,"")</f>
        <v>0</v>
      </c>
    </row>
    <row r="150" spans="2:13" x14ac:dyDescent="0.2">
      <c r="B150" s="423" t="s">
        <v>56</v>
      </c>
      <c r="C150" s="423" t="s">
        <v>4389</v>
      </c>
      <c r="D150" s="428">
        <f>SUM('STable 3.2'!B46:I46)</f>
        <v>0</v>
      </c>
      <c r="E150" s="436"/>
      <c r="F150" s="428">
        <f>SUM('Table 3'!B14:I14)</f>
        <v>0</v>
      </c>
      <c r="G150" s="424" t="s">
        <v>4320</v>
      </c>
      <c r="H150" s="432">
        <f>IF(ISNUMBER(D150-F150),D150-F150,"")</f>
        <v>0</v>
      </c>
    </row>
    <row r="151" spans="2:13" x14ac:dyDescent="0.2">
      <c r="B151" s="423" t="s">
        <v>57</v>
      </c>
      <c r="C151" s="423" t="s">
        <v>4389</v>
      </c>
      <c r="D151" s="428">
        <f>SUM('STable 3.2'!B62:I62)</f>
        <v>0</v>
      </c>
      <c r="E151" s="436"/>
      <c r="F151" s="428">
        <f>SUM('Table 3'!B17:I17)</f>
        <v>0</v>
      </c>
      <c r="G151" s="424" t="s">
        <v>4320</v>
      </c>
      <c r="H151" s="432">
        <f>IF(ISNUMBER(D151-F151),D151-F151,"")</f>
        <v>0</v>
      </c>
    </row>
    <row r="152" spans="2:13" x14ac:dyDescent="0.2">
      <c r="B152" s="423" t="s">
        <v>58</v>
      </c>
      <c r="C152" s="423" t="s">
        <v>4389</v>
      </c>
      <c r="D152" s="428">
        <f>SUM('STable 3.2'!B78:I78)</f>
        <v>0</v>
      </c>
      <c r="E152" s="436"/>
      <c r="F152" s="428">
        <f>SUM('Table 3'!B20:I20)</f>
        <v>0</v>
      </c>
      <c r="G152" s="424" t="s">
        <v>4320</v>
      </c>
      <c r="H152" s="432">
        <f>IF(ISNUMBER(D152-F152),D152-F152,"")</f>
        <v>0</v>
      </c>
    </row>
    <row r="153" spans="2:13" x14ac:dyDescent="0.2">
      <c r="B153" s="423"/>
      <c r="C153" s="423"/>
      <c r="D153" s="423"/>
      <c r="E153" s="437"/>
      <c r="F153" s="437"/>
      <c r="G153" s="423"/>
      <c r="H153" s="423"/>
      <c r="I153" s="423"/>
    </row>
    <row r="155" spans="2:13" x14ac:dyDescent="0.2">
      <c r="B155" s="589"/>
      <c r="C155" s="589"/>
      <c r="D155" s="589"/>
      <c r="E155" s="589"/>
      <c r="F155" s="589"/>
      <c r="G155" s="589"/>
      <c r="H155" s="589"/>
      <c r="I155" s="589"/>
      <c r="J155" s="589"/>
      <c r="K155" s="589"/>
      <c r="L155" s="589"/>
      <c r="M155" s="589"/>
    </row>
    <row r="156" spans="2:13" x14ac:dyDescent="0.2">
      <c r="I156" s="442"/>
    </row>
    <row r="157" spans="2:13" x14ac:dyDescent="0.2">
      <c r="B157" s="603" t="s">
        <v>173</v>
      </c>
    </row>
    <row r="158" spans="2:13" x14ac:dyDescent="0.2">
      <c r="B158" s="604" t="s">
        <v>4394</v>
      </c>
      <c r="C158" s="431" t="str">
        <f>C4</f>
        <v>2014Q3</v>
      </c>
      <c r="D158" s="431" t="str">
        <f>D4</f>
        <v>2014Q4</v>
      </c>
      <c r="E158" s="431" t="str">
        <f>E4</f>
        <v>2015Q1</v>
      </c>
      <c r="F158" s="431" t="str">
        <f>F4</f>
        <v>2015Q2</v>
      </c>
    </row>
    <row r="159" spans="2:13" x14ac:dyDescent="0.2">
      <c r="B159" s="602" t="s">
        <v>4395</v>
      </c>
      <c r="C159" s="428">
        <f>'Table 1'!B14</f>
        <v>0</v>
      </c>
      <c r="D159" s="428">
        <f>'Table 1'!C14</f>
        <v>0</v>
      </c>
      <c r="E159" s="428">
        <f>'Table 1'!D14</f>
        <v>0</v>
      </c>
      <c r="F159" s="428">
        <f>'Table 1'!E14</f>
        <v>0</v>
      </c>
    </row>
    <row r="160" spans="2:13" x14ac:dyDescent="0.2">
      <c r="B160" s="602" t="s">
        <v>4396</v>
      </c>
      <c r="C160" s="428">
        <f>'Table 1'!B28</f>
        <v>0</v>
      </c>
      <c r="D160" s="428">
        <f>'Table 1'!C28</f>
        <v>0</v>
      </c>
      <c r="E160" s="428">
        <f>'Table 1'!D28</f>
        <v>0</v>
      </c>
      <c r="F160" s="428">
        <f>'Table 1'!E28</f>
        <v>0</v>
      </c>
    </row>
    <row r="161" spans="2:13" x14ac:dyDescent="0.2">
      <c r="B161" s="602"/>
    </row>
    <row r="162" spans="2:13" x14ac:dyDescent="0.2">
      <c r="B162" s="604" t="s">
        <v>4397</v>
      </c>
    </row>
    <row r="163" spans="2:13" x14ac:dyDescent="0.2">
      <c r="B163" s="602" t="s">
        <v>4398</v>
      </c>
      <c r="C163" s="431" t="str">
        <f>F158</f>
        <v>2015Q2</v>
      </c>
    </row>
    <row r="164" spans="2:13" x14ac:dyDescent="0.2">
      <c r="B164" s="605" t="s">
        <v>36</v>
      </c>
      <c r="C164" s="428">
        <f>'Table 3'!I30</f>
        <v>0</v>
      </c>
      <c r="D164" s="428"/>
      <c r="E164" s="428"/>
      <c r="F164" s="428"/>
    </row>
    <row r="165" spans="2:13" x14ac:dyDescent="0.2">
      <c r="B165" s="602"/>
      <c r="C165" s="428"/>
      <c r="D165" s="428"/>
      <c r="E165" s="428"/>
      <c r="F165" s="428"/>
    </row>
    <row r="166" spans="2:13" x14ac:dyDescent="0.2">
      <c r="B166" s="604" t="s">
        <v>4399</v>
      </c>
      <c r="C166" s="431" t="str">
        <f>C158</f>
        <v>2014Q3</v>
      </c>
      <c r="D166" s="431" t="str">
        <f>D158</f>
        <v>2014Q4</v>
      </c>
      <c r="E166" s="431" t="str">
        <f>E158</f>
        <v>2015Q1</v>
      </c>
      <c r="F166" s="431" t="str">
        <f>F158</f>
        <v>2015Q2</v>
      </c>
    </row>
    <row r="167" spans="2:13" x14ac:dyDescent="0.2">
      <c r="B167" s="602" t="s">
        <v>4400</v>
      </c>
      <c r="C167" s="428">
        <f>'STable 1.3'!B14</f>
        <v>0</v>
      </c>
      <c r="D167" s="428">
        <f>'STable 1.3'!C14</f>
        <v>0</v>
      </c>
      <c r="E167" s="428">
        <f>'STable 1.3'!D14</f>
        <v>0</v>
      </c>
      <c r="F167" s="428">
        <f>'STable 1.3'!E14</f>
        <v>0</v>
      </c>
    </row>
    <row r="168" spans="2:13" x14ac:dyDescent="0.2">
      <c r="B168" s="602"/>
    </row>
    <row r="169" spans="2:13" x14ac:dyDescent="0.2">
      <c r="B169" s="604" t="s">
        <v>4401</v>
      </c>
      <c r="C169" s="431" t="str">
        <f>C163</f>
        <v>2015Q2</v>
      </c>
    </row>
    <row r="170" spans="2:13" x14ac:dyDescent="0.2">
      <c r="B170" s="602" t="s">
        <v>27</v>
      </c>
      <c r="C170" s="428">
        <f>SUM('STable 3.2'!B10:I10)</f>
        <v>0</v>
      </c>
    </row>
    <row r="171" spans="2:13" x14ac:dyDescent="0.2">
      <c r="B171" s="602" t="s">
        <v>55</v>
      </c>
      <c r="C171" s="428">
        <f>SUM('STable 3.2'!B29:I29)</f>
        <v>0</v>
      </c>
    </row>
    <row r="172" spans="2:13" x14ac:dyDescent="0.2">
      <c r="B172" s="589"/>
      <c r="C172" s="589"/>
      <c r="D172" s="589"/>
      <c r="E172" s="589"/>
      <c r="F172" s="589"/>
      <c r="G172" s="589"/>
      <c r="H172" s="589"/>
      <c r="I172" s="589"/>
      <c r="J172" s="589"/>
      <c r="K172" s="589"/>
      <c r="L172" s="589"/>
      <c r="M172" s="589"/>
    </row>
    <row r="174" spans="2:13" x14ac:dyDescent="0.2">
      <c r="B174" s="612" t="s">
        <v>4402</v>
      </c>
      <c r="C174" s="431" t="str">
        <f t="shared" ref="C174:E174" si="13">C166</f>
        <v>2014Q3</v>
      </c>
      <c r="D174" s="431" t="str">
        <f t="shared" si="13"/>
        <v>2014Q4</v>
      </c>
      <c r="E174" s="431" t="str">
        <f t="shared" si="13"/>
        <v>2015Q1</v>
      </c>
      <c r="F174" s="431" t="str">
        <f>F166</f>
        <v>2015Q2</v>
      </c>
    </row>
    <row r="175" spans="2:13" x14ac:dyDescent="0.2">
      <c r="B175" s="423" t="s">
        <v>27</v>
      </c>
      <c r="C175" s="427">
        <f>'Table 1'!B9+'Table 1'!B16</f>
        <v>0</v>
      </c>
      <c r="D175" s="427">
        <f>'Table 1'!C9+'Table 1'!C16</f>
        <v>0</v>
      </c>
      <c r="E175" s="427">
        <f>'Table 1'!D9+'Table 1'!D16</f>
        <v>0</v>
      </c>
      <c r="F175" s="427">
        <f>'Table 1'!E9+'Table 1'!E16</f>
        <v>0</v>
      </c>
    </row>
    <row r="176" spans="2:13" x14ac:dyDescent="0.2">
      <c r="B176" s="423" t="s">
        <v>55</v>
      </c>
      <c r="C176" s="427">
        <f>'Table 1'!B23+'Table 1'!B30</f>
        <v>0</v>
      </c>
      <c r="D176" s="427">
        <f>'Table 1'!C23+'Table 1'!C30</f>
        <v>0</v>
      </c>
      <c r="E176" s="427">
        <f>'Table 1'!D23+'Table 1'!D30</f>
        <v>0</v>
      </c>
      <c r="F176" s="427">
        <f>'Table 1'!E23+'Table 1'!E30</f>
        <v>0</v>
      </c>
    </row>
    <row r="177" spans="2:6" x14ac:dyDescent="0.2">
      <c r="B177" s="423" t="s">
        <v>56</v>
      </c>
      <c r="C177" s="427">
        <f>'Table 1'!B37+'Table 1'!B43</f>
        <v>0</v>
      </c>
      <c r="D177" s="427">
        <f>'Table 1'!C37+'Table 1'!C43</f>
        <v>0</v>
      </c>
      <c r="E177" s="427">
        <f>'Table 1'!D37+'Table 1'!D43</f>
        <v>0</v>
      </c>
      <c r="F177" s="427">
        <f>'Table 1'!E37+'Table 1'!E43</f>
        <v>0</v>
      </c>
    </row>
    <row r="178" spans="2:6" x14ac:dyDescent="0.2">
      <c r="B178" s="423" t="s">
        <v>57</v>
      </c>
      <c r="C178" s="427">
        <f>'Table 1'!B50+'Table 1'!B56</f>
        <v>0</v>
      </c>
      <c r="D178" s="427">
        <f>'Table 1'!C50+'Table 1'!C56</f>
        <v>0</v>
      </c>
      <c r="E178" s="427">
        <f>'Table 1'!D50+'Table 1'!D56</f>
        <v>0</v>
      </c>
      <c r="F178" s="427">
        <f>'Table 1'!E50+'Table 1'!E56</f>
        <v>0</v>
      </c>
    </row>
    <row r="179" spans="2:6" x14ac:dyDescent="0.2">
      <c r="C179" s="423"/>
      <c r="D179" s="423"/>
      <c r="E179" s="423"/>
      <c r="F179" s="423"/>
    </row>
    <row r="180" spans="2:6" x14ac:dyDescent="0.2">
      <c r="B180" s="604" t="s">
        <v>4403</v>
      </c>
      <c r="C180" s="423"/>
      <c r="D180" s="423"/>
      <c r="E180" s="423"/>
      <c r="F180" s="423"/>
    </row>
    <row r="181" spans="2:6" x14ac:dyDescent="0.2">
      <c r="B181" s="611" t="s">
        <v>27</v>
      </c>
      <c r="C181" s="427">
        <f>'Table 1'!B74</f>
        <v>0</v>
      </c>
      <c r="D181" s="427">
        <f>'Table 1'!C74</f>
        <v>0</v>
      </c>
      <c r="E181" s="427">
        <f>'Table 1'!D74</f>
        <v>0</v>
      </c>
      <c r="F181" s="427">
        <f>'Table 1'!E74</f>
        <v>0</v>
      </c>
    </row>
    <row r="182" spans="2:6" x14ac:dyDescent="0.2">
      <c r="B182" s="611" t="s">
        <v>55</v>
      </c>
      <c r="C182" s="427">
        <f>'Table 1'!B75</f>
        <v>0</v>
      </c>
      <c r="D182" s="427">
        <f>'Table 1'!C75</f>
        <v>0</v>
      </c>
      <c r="E182" s="427">
        <f>'Table 1'!D75</f>
        <v>0</v>
      </c>
      <c r="F182" s="427">
        <f>'Table 1'!E75</f>
        <v>0</v>
      </c>
    </row>
    <row r="183" spans="2:6" x14ac:dyDescent="0.2">
      <c r="B183" s="611" t="s">
        <v>56</v>
      </c>
      <c r="C183" s="427">
        <f>'Table 1'!B76</f>
        <v>0</v>
      </c>
      <c r="D183" s="427">
        <f>'Table 1'!C76</f>
        <v>0</v>
      </c>
      <c r="E183" s="427">
        <f>'Table 1'!D76</f>
        <v>0</v>
      </c>
      <c r="F183" s="427">
        <f>'Table 1'!E76</f>
        <v>0</v>
      </c>
    </row>
    <row r="184" spans="2:6" x14ac:dyDescent="0.2">
      <c r="B184" s="611" t="s">
        <v>57</v>
      </c>
      <c r="C184" s="427">
        <f>'Table 1'!B77</f>
        <v>0</v>
      </c>
      <c r="D184" s="427">
        <f>'Table 1'!C77</f>
        <v>0</v>
      </c>
      <c r="E184" s="427">
        <f>'Table 1'!D77</f>
        <v>0</v>
      </c>
      <c r="F184" s="427">
        <f>'Table 1'!E77</f>
        <v>0</v>
      </c>
    </row>
  </sheetData>
  <sheetProtection password="CC6A" sheet="1" objects="1" scenarios="1"/>
  <mergeCells count="3">
    <mergeCell ref="D20:E20"/>
    <mergeCell ref="C1:E1"/>
    <mergeCell ref="D30:E30"/>
  </mergeCells>
  <conditionalFormatting sqref="H5:H16 H21:H25 H31:H36">
    <cfRule type="cellIs" dxfId="0" priority="5" stopIfTrue="1" operator="notBetween">
      <formula>0</formula>
      <formula>0.1</formula>
    </cfRule>
  </conditionalFormatting>
  <pageMargins left="0.75" right="0.75" top="1" bottom="1" header="0.5" footer="0.5"/>
  <pageSetup scale="58" orientation="landscape" r:id="rId1"/>
  <headerFooter alignWithMargins="0"/>
  <rowBreaks count="2" manualBreakCount="2">
    <brk id="50" max="15" man="1"/>
    <brk id="113" max="1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E97"/>
  <sheetViews>
    <sheetView zoomScaleNormal="100" workbookViewId="0">
      <pane xSplit="1" ySplit="5" topLeftCell="B6" activePane="bottomRight" state="frozen"/>
      <selection activeCell="A41" sqref="A41"/>
      <selection pane="topRight" activeCell="A41" sqref="A41"/>
      <selection pane="bottomLeft" activeCell="A41" sqref="A41"/>
      <selection pane="bottomRight"/>
    </sheetView>
  </sheetViews>
  <sheetFormatPr defaultRowHeight="12.75" x14ac:dyDescent="0.2"/>
  <cols>
    <col min="1" max="1" width="65.1640625" style="37" customWidth="1"/>
    <col min="2" max="5" width="20" style="37" customWidth="1"/>
    <col min="6" max="228" width="9.33203125" style="37"/>
    <col min="229" max="229" width="62" style="37" customWidth="1"/>
    <col min="230" max="233" width="20" style="37" customWidth="1"/>
    <col min="234" max="234" width="9.33203125" style="37"/>
    <col min="235" max="235" width="43" style="37" customWidth="1"/>
    <col min="236" max="236" width="74.83203125" style="37" bestFit="1" customWidth="1"/>
    <col min="237" max="484" width="9.33203125" style="37"/>
    <col min="485" max="485" width="62" style="37" customWidth="1"/>
    <col min="486" max="489" width="20" style="37" customWidth="1"/>
    <col min="490" max="490" width="9.33203125" style="37"/>
    <col min="491" max="491" width="43" style="37" customWidth="1"/>
    <col min="492" max="492" width="74.83203125" style="37" bestFit="1" customWidth="1"/>
    <col min="493" max="740" width="9.33203125" style="37"/>
    <col min="741" max="741" width="62" style="37" customWidth="1"/>
    <col min="742" max="745" width="20" style="37" customWidth="1"/>
    <col min="746" max="746" width="9.33203125" style="37"/>
    <col min="747" max="747" width="43" style="37" customWidth="1"/>
    <col min="748" max="748" width="74.83203125" style="37" bestFit="1" customWidth="1"/>
    <col min="749" max="996" width="9.33203125" style="37"/>
    <col min="997" max="997" width="62" style="37" customWidth="1"/>
    <col min="998" max="1001" width="20" style="37" customWidth="1"/>
    <col min="1002" max="1002" width="9.33203125" style="37"/>
    <col min="1003" max="1003" width="43" style="37" customWidth="1"/>
    <col min="1004" max="1004" width="74.83203125" style="37" bestFit="1" customWidth="1"/>
    <col min="1005" max="1252" width="9.33203125" style="37"/>
    <col min="1253" max="1253" width="62" style="37" customWidth="1"/>
    <col min="1254" max="1257" width="20" style="37" customWidth="1"/>
    <col min="1258" max="1258" width="9.33203125" style="37"/>
    <col min="1259" max="1259" width="43" style="37" customWidth="1"/>
    <col min="1260" max="1260" width="74.83203125" style="37" bestFit="1" customWidth="1"/>
    <col min="1261" max="1508" width="9.33203125" style="37"/>
    <col min="1509" max="1509" width="62" style="37" customWidth="1"/>
    <col min="1510" max="1513" width="20" style="37" customWidth="1"/>
    <col min="1514" max="1514" width="9.33203125" style="37"/>
    <col min="1515" max="1515" width="43" style="37" customWidth="1"/>
    <col min="1516" max="1516" width="74.83203125" style="37" bestFit="1" customWidth="1"/>
    <col min="1517" max="1764" width="9.33203125" style="37"/>
    <col min="1765" max="1765" width="62" style="37" customWidth="1"/>
    <col min="1766" max="1769" width="20" style="37" customWidth="1"/>
    <col min="1770" max="1770" width="9.33203125" style="37"/>
    <col min="1771" max="1771" width="43" style="37" customWidth="1"/>
    <col min="1772" max="1772" width="74.83203125" style="37" bestFit="1" customWidth="1"/>
    <col min="1773" max="2020" width="9.33203125" style="37"/>
    <col min="2021" max="2021" width="62" style="37" customWidth="1"/>
    <col min="2022" max="2025" width="20" style="37" customWidth="1"/>
    <col min="2026" max="2026" width="9.33203125" style="37"/>
    <col min="2027" max="2027" width="43" style="37" customWidth="1"/>
    <col min="2028" max="2028" width="74.83203125" style="37" bestFit="1" customWidth="1"/>
    <col min="2029" max="2276" width="9.33203125" style="37"/>
    <col min="2277" max="2277" width="62" style="37" customWidth="1"/>
    <col min="2278" max="2281" width="20" style="37" customWidth="1"/>
    <col min="2282" max="2282" width="9.33203125" style="37"/>
    <col min="2283" max="2283" width="43" style="37" customWidth="1"/>
    <col min="2284" max="2284" width="74.83203125" style="37" bestFit="1" customWidth="1"/>
    <col min="2285" max="2532" width="9.33203125" style="37"/>
    <col min="2533" max="2533" width="62" style="37" customWidth="1"/>
    <col min="2534" max="2537" width="20" style="37" customWidth="1"/>
    <col min="2538" max="2538" width="9.33203125" style="37"/>
    <col min="2539" max="2539" width="43" style="37" customWidth="1"/>
    <col min="2540" max="2540" width="74.83203125" style="37" bestFit="1" customWidth="1"/>
    <col min="2541" max="2788" width="9.33203125" style="37"/>
    <col min="2789" max="2789" width="62" style="37" customWidth="1"/>
    <col min="2790" max="2793" width="20" style="37" customWidth="1"/>
    <col min="2794" max="2794" width="9.33203125" style="37"/>
    <col min="2795" max="2795" width="43" style="37" customWidth="1"/>
    <col min="2796" max="2796" width="74.83203125" style="37" bestFit="1" customWidth="1"/>
    <col min="2797" max="3044" width="9.33203125" style="37"/>
    <col min="3045" max="3045" width="62" style="37" customWidth="1"/>
    <col min="3046" max="3049" width="20" style="37" customWidth="1"/>
    <col min="3050" max="3050" width="9.33203125" style="37"/>
    <col min="3051" max="3051" width="43" style="37" customWidth="1"/>
    <col min="3052" max="3052" width="74.83203125" style="37" bestFit="1" customWidth="1"/>
    <col min="3053" max="3300" width="9.33203125" style="37"/>
    <col min="3301" max="3301" width="62" style="37" customWidth="1"/>
    <col min="3302" max="3305" width="20" style="37" customWidth="1"/>
    <col min="3306" max="3306" width="9.33203125" style="37"/>
    <col min="3307" max="3307" width="43" style="37" customWidth="1"/>
    <col min="3308" max="3308" width="74.83203125" style="37" bestFit="1" customWidth="1"/>
    <col min="3309" max="3556" width="9.33203125" style="37"/>
    <col min="3557" max="3557" width="62" style="37" customWidth="1"/>
    <col min="3558" max="3561" width="20" style="37" customWidth="1"/>
    <col min="3562" max="3562" width="9.33203125" style="37"/>
    <col min="3563" max="3563" width="43" style="37" customWidth="1"/>
    <col min="3564" max="3564" width="74.83203125" style="37" bestFit="1" customWidth="1"/>
    <col min="3565" max="3812" width="9.33203125" style="37"/>
    <col min="3813" max="3813" width="62" style="37" customWidth="1"/>
    <col min="3814" max="3817" width="20" style="37" customWidth="1"/>
    <col min="3818" max="3818" width="9.33203125" style="37"/>
    <col min="3819" max="3819" width="43" style="37" customWidth="1"/>
    <col min="3820" max="3820" width="74.83203125" style="37" bestFit="1" customWidth="1"/>
    <col min="3821" max="4068" width="9.33203125" style="37"/>
    <col min="4069" max="4069" width="62" style="37" customWidth="1"/>
    <col min="4070" max="4073" width="20" style="37" customWidth="1"/>
    <col min="4074" max="4074" width="9.33203125" style="37"/>
    <col min="4075" max="4075" width="43" style="37" customWidth="1"/>
    <col min="4076" max="4076" width="74.83203125" style="37" bestFit="1" customWidth="1"/>
    <col min="4077" max="4324" width="9.33203125" style="37"/>
    <col min="4325" max="4325" width="62" style="37" customWidth="1"/>
    <col min="4326" max="4329" width="20" style="37" customWidth="1"/>
    <col min="4330" max="4330" width="9.33203125" style="37"/>
    <col min="4331" max="4331" width="43" style="37" customWidth="1"/>
    <col min="4332" max="4332" width="74.83203125" style="37" bestFit="1" customWidth="1"/>
    <col min="4333" max="4580" width="9.33203125" style="37"/>
    <col min="4581" max="4581" width="62" style="37" customWidth="1"/>
    <col min="4582" max="4585" width="20" style="37" customWidth="1"/>
    <col min="4586" max="4586" width="9.33203125" style="37"/>
    <col min="4587" max="4587" width="43" style="37" customWidth="1"/>
    <col min="4588" max="4588" width="74.83203125" style="37" bestFit="1" customWidth="1"/>
    <col min="4589" max="4836" width="9.33203125" style="37"/>
    <col min="4837" max="4837" width="62" style="37" customWidth="1"/>
    <col min="4838" max="4841" width="20" style="37" customWidth="1"/>
    <col min="4842" max="4842" width="9.33203125" style="37"/>
    <col min="4843" max="4843" width="43" style="37" customWidth="1"/>
    <col min="4844" max="4844" width="74.83203125" style="37" bestFit="1" customWidth="1"/>
    <col min="4845" max="5092" width="9.33203125" style="37"/>
    <col min="5093" max="5093" width="62" style="37" customWidth="1"/>
    <col min="5094" max="5097" width="20" style="37" customWidth="1"/>
    <col min="5098" max="5098" width="9.33203125" style="37"/>
    <col min="5099" max="5099" width="43" style="37" customWidth="1"/>
    <col min="5100" max="5100" width="74.83203125" style="37" bestFit="1" customWidth="1"/>
    <col min="5101" max="5348" width="9.33203125" style="37"/>
    <col min="5349" max="5349" width="62" style="37" customWidth="1"/>
    <col min="5350" max="5353" width="20" style="37" customWidth="1"/>
    <col min="5354" max="5354" width="9.33203125" style="37"/>
    <col min="5355" max="5355" width="43" style="37" customWidth="1"/>
    <col min="5356" max="5356" width="74.83203125" style="37" bestFit="1" customWidth="1"/>
    <col min="5357" max="5604" width="9.33203125" style="37"/>
    <col min="5605" max="5605" width="62" style="37" customWidth="1"/>
    <col min="5606" max="5609" width="20" style="37" customWidth="1"/>
    <col min="5610" max="5610" width="9.33203125" style="37"/>
    <col min="5611" max="5611" width="43" style="37" customWidth="1"/>
    <col min="5612" max="5612" width="74.83203125" style="37" bestFit="1" customWidth="1"/>
    <col min="5613" max="5860" width="9.33203125" style="37"/>
    <col min="5861" max="5861" width="62" style="37" customWidth="1"/>
    <col min="5862" max="5865" width="20" style="37" customWidth="1"/>
    <col min="5866" max="5866" width="9.33203125" style="37"/>
    <col min="5867" max="5867" width="43" style="37" customWidth="1"/>
    <col min="5868" max="5868" width="74.83203125" style="37" bestFit="1" customWidth="1"/>
    <col min="5869" max="6116" width="9.33203125" style="37"/>
    <col min="6117" max="6117" width="62" style="37" customWidth="1"/>
    <col min="6118" max="6121" width="20" style="37" customWidth="1"/>
    <col min="6122" max="6122" width="9.33203125" style="37"/>
    <col min="6123" max="6123" width="43" style="37" customWidth="1"/>
    <col min="6124" max="6124" width="74.83203125" style="37" bestFit="1" customWidth="1"/>
    <col min="6125" max="6372" width="9.33203125" style="37"/>
    <col min="6373" max="6373" width="62" style="37" customWidth="1"/>
    <col min="6374" max="6377" width="20" style="37" customWidth="1"/>
    <col min="6378" max="6378" width="9.33203125" style="37"/>
    <col min="6379" max="6379" width="43" style="37" customWidth="1"/>
    <col min="6380" max="6380" width="74.83203125" style="37" bestFit="1" customWidth="1"/>
    <col min="6381" max="6628" width="9.33203125" style="37"/>
    <col min="6629" max="6629" width="62" style="37" customWidth="1"/>
    <col min="6630" max="6633" width="20" style="37" customWidth="1"/>
    <col min="6634" max="6634" width="9.33203125" style="37"/>
    <col min="6635" max="6635" width="43" style="37" customWidth="1"/>
    <col min="6636" max="6636" width="74.83203125" style="37" bestFit="1" customWidth="1"/>
    <col min="6637" max="6884" width="9.33203125" style="37"/>
    <col min="6885" max="6885" width="62" style="37" customWidth="1"/>
    <col min="6886" max="6889" width="20" style="37" customWidth="1"/>
    <col min="6890" max="6890" width="9.33203125" style="37"/>
    <col min="6891" max="6891" width="43" style="37" customWidth="1"/>
    <col min="6892" max="6892" width="74.83203125" style="37" bestFit="1" customWidth="1"/>
    <col min="6893" max="7140" width="9.33203125" style="37"/>
    <col min="7141" max="7141" width="62" style="37" customWidth="1"/>
    <col min="7142" max="7145" width="20" style="37" customWidth="1"/>
    <col min="7146" max="7146" width="9.33203125" style="37"/>
    <col min="7147" max="7147" width="43" style="37" customWidth="1"/>
    <col min="7148" max="7148" width="74.83203125" style="37" bestFit="1" customWidth="1"/>
    <col min="7149" max="7396" width="9.33203125" style="37"/>
    <col min="7397" max="7397" width="62" style="37" customWidth="1"/>
    <col min="7398" max="7401" width="20" style="37" customWidth="1"/>
    <col min="7402" max="7402" width="9.33203125" style="37"/>
    <col min="7403" max="7403" width="43" style="37" customWidth="1"/>
    <col min="7404" max="7404" width="74.83203125" style="37" bestFit="1" customWidth="1"/>
    <col min="7405" max="7652" width="9.33203125" style="37"/>
    <col min="7653" max="7653" width="62" style="37" customWidth="1"/>
    <col min="7654" max="7657" width="20" style="37" customWidth="1"/>
    <col min="7658" max="7658" width="9.33203125" style="37"/>
    <col min="7659" max="7659" width="43" style="37" customWidth="1"/>
    <col min="7660" max="7660" width="74.83203125" style="37" bestFit="1" customWidth="1"/>
    <col min="7661" max="7908" width="9.33203125" style="37"/>
    <col min="7909" max="7909" width="62" style="37" customWidth="1"/>
    <col min="7910" max="7913" width="20" style="37" customWidth="1"/>
    <col min="7914" max="7914" width="9.33203125" style="37"/>
    <col min="7915" max="7915" width="43" style="37" customWidth="1"/>
    <col min="7916" max="7916" width="74.83203125" style="37" bestFit="1" customWidth="1"/>
    <col min="7917" max="8164" width="9.33203125" style="37"/>
    <col min="8165" max="8165" width="62" style="37" customWidth="1"/>
    <col min="8166" max="8169" width="20" style="37" customWidth="1"/>
    <col min="8170" max="8170" width="9.33203125" style="37"/>
    <col min="8171" max="8171" width="43" style="37" customWidth="1"/>
    <col min="8172" max="8172" width="74.83203125" style="37" bestFit="1" customWidth="1"/>
    <col min="8173" max="8420" width="9.33203125" style="37"/>
    <col min="8421" max="8421" width="62" style="37" customWidth="1"/>
    <col min="8422" max="8425" width="20" style="37" customWidth="1"/>
    <col min="8426" max="8426" width="9.33203125" style="37"/>
    <col min="8427" max="8427" width="43" style="37" customWidth="1"/>
    <col min="8428" max="8428" width="74.83203125" style="37" bestFit="1" customWidth="1"/>
    <col min="8429" max="8676" width="9.33203125" style="37"/>
    <col min="8677" max="8677" width="62" style="37" customWidth="1"/>
    <col min="8678" max="8681" width="20" style="37" customWidth="1"/>
    <col min="8682" max="8682" width="9.33203125" style="37"/>
    <col min="8683" max="8683" width="43" style="37" customWidth="1"/>
    <col min="8684" max="8684" width="74.83203125" style="37" bestFit="1" customWidth="1"/>
    <col min="8685" max="8932" width="9.33203125" style="37"/>
    <col min="8933" max="8933" width="62" style="37" customWidth="1"/>
    <col min="8934" max="8937" width="20" style="37" customWidth="1"/>
    <col min="8938" max="8938" width="9.33203125" style="37"/>
    <col min="8939" max="8939" width="43" style="37" customWidth="1"/>
    <col min="8940" max="8940" width="74.83203125" style="37" bestFit="1" customWidth="1"/>
    <col min="8941" max="9188" width="9.33203125" style="37"/>
    <col min="9189" max="9189" width="62" style="37" customWidth="1"/>
    <col min="9190" max="9193" width="20" style="37" customWidth="1"/>
    <col min="9194" max="9194" width="9.33203125" style="37"/>
    <col min="9195" max="9195" width="43" style="37" customWidth="1"/>
    <col min="9196" max="9196" width="74.83203125" style="37" bestFit="1" customWidth="1"/>
    <col min="9197" max="9444" width="9.33203125" style="37"/>
    <col min="9445" max="9445" width="62" style="37" customWidth="1"/>
    <col min="9446" max="9449" width="20" style="37" customWidth="1"/>
    <col min="9450" max="9450" width="9.33203125" style="37"/>
    <col min="9451" max="9451" width="43" style="37" customWidth="1"/>
    <col min="9452" max="9452" width="74.83203125" style="37" bestFit="1" customWidth="1"/>
    <col min="9453" max="9700" width="9.33203125" style="37"/>
    <col min="9701" max="9701" width="62" style="37" customWidth="1"/>
    <col min="9702" max="9705" width="20" style="37" customWidth="1"/>
    <col min="9706" max="9706" width="9.33203125" style="37"/>
    <col min="9707" max="9707" width="43" style="37" customWidth="1"/>
    <col min="9708" max="9708" width="74.83203125" style="37" bestFit="1" customWidth="1"/>
    <col min="9709" max="9956" width="9.33203125" style="37"/>
    <col min="9957" max="9957" width="62" style="37" customWidth="1"/>
    <col min="9958" max="9961" width="20" style="37" customWidth="1"/>
    <col min="9962" max="9962" width="9.33203125" style="37"/>
    <col min="9963" max="9963" width="43" style="37" customWidth="1"/>
    <col min="9964" max="9964" width="74.83203125" style="37" bestFit="1" customWidth="1"/>
    <col min="9965" max="10212" width="9.33203125" style="37"/>
    <col min="10213" max="10213" width="62" style="37" customWidth="1"/>
    <col min="10214" max="10217" width="20" style="37" customWidth="1"/>
    <col min="10218" max="10218" width="9.33203125" style="37"/>
    <col min="10219" max="10219" width="43" style="37" customWidth="1"/>
    <col min="10220" max="10220" width="74.83203125" style="37" bestFit="1" customWidth="1"/>
    <col min="10221" max="10468" width="9.33203125" style="37"/>
    <col min="10469" max="10469" width="62" style="37" customWidth="1"/>
    <col min="10470" max="10473" width="20" style="37" customWidth="1"/>
    <col min="10474" max="10474" width="9.33203125" style="37"/>
    <col min="10475" max="10475" width="43" style="37" customWidth="1"/>
    <col min="10476" max="10476" width="74.83203125" style="37" bestFit="1" customWidth="1"/>
    <col min="10477" max="10724" width="9.33203125" style="37"/>
    <col min="10725" max="10725" width="62" style="37" customWidth="1"/>
    <col min="10726" max="10729" width="20" style="37" customWidth="1"/>
    <col min="10730" max="10730" width="9.33203125" style="37"/>
    <col min="10731" max="10731" width="43" style="37" customWidth="1"/>
    <col min="10732" max="10732" width="74.83203125" style="37" bestFit="1" customWidth="1"/>
    <col min="10733" max="10980" width="9.33203125" style="37"/>
    <col min="10981" max="10981" width="62" style="37" customWidth="1"/>
    <col min="10982" max="10985" width="20" style="37" customWidth="1"/>
    <col min="10986" max="10986" width="9.33203125" style="37"/>
    <col min="10987" max="10987" width="43" style="37" customWidth="1"/>
    <col min="10988" max="10988" width="74.83203125" style="37" bestFit="1" customWidth="1"/>
    <col min="10989" max="11236" width="9.33203125" style="37"/>
    <col min="11237" max="11237" width="62" style="37" customWidth="1"/>
    <col min="11238" max="11241" width="20" style="37" customWidth="1"/>
    <col min="11242" max="11242" width="9.33203125" style="37"/>
    <col min="11243" max="11243" width="43" style="37" customWidth="1"/>
    <col min="11244" max="11244" width="74.83203125" style="37" bestFit="1" customWidth="1"/>
    <col min="11245" max="11492" width="9.33203125" style="37"/>
    <col min="11493" max="11493" width="62" style="37" customWidth="1"/>
    <col min="11494" max="11497" width="20" style="37" customWidth="1"/>
    <col min="11498" max="11498" width="9.33203125" style="37"/>
    <col min="11499" max="11499" width="43" style="37" customWidth="1"/>
    <col min="11500" max="11500" width="74.83203125" style="37" bestFit="1" customWidth="1"/>
    <col min="11501" max="11748" width="9.33203125" style="37"/>
    <col min="11749" max="11749" width="62" style="37" customWidth="1"/>
    <col min="11750" max="11753" width="20" style="37" customWidth="1"/>
    <col min="11754" max="11754" width="9.33203125" style="37"/>
    <col min="11755" max="11755" width="43" style="37" customWidth="1"/>
    <col min="11756" max="11756" width="74.83203125" style="37" bestFit="1" customWidth="1"/>
    <col min="11757" max="12004" width="9.33203125" style="37"/>
    <col min="12005" max="12005" width="62" style="37" customWidth="1"/>
    <col min="12006" max="12009" width="20" style="37" customWidth="1"/>
    <col min="12010" max="12010" width="9.33203125" style="37"/>
    <col min="12011" max="12011" width="43" style="37" customWidth="1"/>
    <col min="12012" max="12012" width="74.83203125" style="37" bestFit="1" customWidth="1"/>
    <col min="12013" max="12260" width="9.33203125" style="37"/>
    <col min="12261" max="12261" width="62" style="37" customWidth="1"/>
    <col min="12262" max="12265" width="20" style="37" customWidth="1"/>
    <col min="12266" max="12266" width="9.33203125" style="37"/>
    <col min="12267" max="12267" width="43" style="37" customWidth="1"/>
    <col min="12268" max="12268" width="74.83203125" style="37" bestFit="1" customWidth="1"/>
    <col min="12269" max="12516" width="9.33203125" style="37"/>
    <col min="12517" max="12517" width="62" style="37" customWidth="1"/>
    <col min="12518" max="12521" width="20" style="37" customWidth="1"/>
    <col min="12522" max="12522" width="9.33203125" style="37"/>
    <col min="12523" max="12523" width="43" style="37" customWidth="1"/>
    <col min="12524" max="12524" width="74.83203125" style="37" bestFit="1" customWidth="1"/>
    <col min="12525" max="12772" width="9.33203125" style="37"/>
    <col min="12773" max="12773" width="62" style="37" customWidth="1"/>
    <col min="12774" max="12777" width="20" style="37" customWidth="1"/>
    <col min="12778" max="12778" width="9.33203125" style="37"/>
    <col min="12779" max="12779" width="43" style="37" customWidth="1"/>
    <col min="12780" max="12780" width="74.83203125" style="37" bestFit="1" customWidth="1"/>
    <col min="12781" max="13028" width="9.33203125" style="37"/>
    <col min="13029" max="13029" width="62" style="37" customWidth="1"/>
    <col min="13030" max="13033" width="20" style="37" customWidth="1"/>
    <col min="13034" max="13034" width="9.33203125" style="37"/>
    <col min="13035" max="13035" width="43" style="37" customWidth="1"/>
    <col min="13036" max="13036" width="74.83203125" style="37" bestFit="1" customWidth="1"/>
    <col min="13037" max="13284" width="9.33203125" style="37"/>
    <col min="13285" max="13285" width="62" style="37" customWidth="1"/>
    <col min="13286" max="13289" width="20" style="37" customWidth="1"/>
    <col min="13290" max="13290" width="9.33203125" style="37"/>
    <col min="13291" max="13291" width="43" style="37" customWidth="1"/>
    <col min="13292" max="13292" width="74.83203125" style="37" bestFit="1" customWidth="1"/>
    <col min="13293" max="13540" width="9.33203125" style="37"/>
    <col min="13541" max="13541" width="62" style="37" customWidth="1"/>
    <col min="13542" max="13545" width="20" style="37" customWidth="1"/>
    <col min="13546" max="13546" width="9.33203125" style="37"/>
    <col min="13547" max="13547" width="43" style="37" customWidth="1"/>
    <col min="13548" max="13548" width="74.83203125" style="37" bestFit="1" customWidth="1"/>
    <col min="13549" max="13796" width="9.33203125" style="37"/>
    <col min="13797" max="13797" width="62" style="37" customWidth="1"/>
    <col min="13798" max="13801" width="20" style="37" customWidth="1"/>
    <col min="13802" max="13802" width="9.33203125" style="37"/>
    <col min="13803" max="13803" width="43" style="37" customWidth="1"/>
    <col min="13804" max="13804" width="74.83203125" style="37" bestFit="1" customWidth="1"/>
    <col min="13805" max="14052" width="9.33203125" style="37"/>
    <col min="14053" max="14053" width="62" style="37" customWidth="1"/>
    <col min="14054" max="14057" width="20" style="37" customWidth="1"/>
    <col min="14058" max="14058" width="9.33203125" style="37"/>
    <col min="14059" max="14059" width="43" style="37" customWidth="1"/>
    <col min="14060" max="14060" width="74.83203125" style="37" bestFit="1" customWidth="1"/>
    <col min="14061" max="14308" width="9.33203125" style="37"/>
    <col min="14309" max="14309" width="62" style="37" customWidth="1"/>
    <col min="14310" max="14313" width="20" style="37" customWidth="1"/>
    <col min="14314" max="14314" width="9.33203125" style="37"/>
    <col min="14315" max="14315" width="43" style="37" customWidth="1"/>
    <col min="14316" max="14316" width="74.83203125" style="37" bestFit="1" customWidth="1"/>
    <col min="14317" max="14564" width="9.33203125" style="37"/>
    <col min="14565" max="14565" width="62" style="37" customWidth="1"/>
    <col min="14566" max="14569" width="20" style="37" customWidth="1"/>
    <col min="14570" max="14570" width="9.33203125" style="37"/>
    <col min="14571" max="14571" width="43" style="37" customWidth="1"/>
    <col min="14572" max="14572" width="74.83203125" style="37" bestFit="1" customWidth="1"/>
    <col min="14573" max="14820" width="9.33203125" style="37"/>
    <col min="14821" max="14821" width="62" style="37" customWidth="1"/>
    <col min="14822" max="14825" width="20" style="37" customWidth="1"/>
    <col min="14826" max="14826" width="9.33203125" style="37"/>
    <col min="14827" max="14827" width="43" style="37" customWidth="1"/>
    <col min="14828" max="14828" width="74.83203125" style="37" bestFit="1" customWidth="1"/>
    <col min="14829" max="15076" width="9.33203125" style="37"/>
    <col min="15077" max="15077" width="62" style="37" customWidth="1"/>
    <col min="15078" max="15081" width="20" style="37" customWidth="1"/>
    <col min="15082" max="15082" width="9.33203125" style="37"/>
    <col min="15083" max="15083" width="43" style="37" customWidth="1"/>
    <col min="15084" max="15084" width="74.83203125" style="37" bestFit="1" customWidth="1"/>
    <col min="15085" max="15332" width="9.33203125" style="37"/>
    <col min="15333" max="15333" width="62" style="37" customWidth="1"/>
    <col min="15334" max="15337" width="20" style="37" customWidth="1"/>
    <col min="15338" max="15338" width="9.33203125" style="37"/>
    <col min="15339" max="15339" width="43" style="37" customWidth="1"/>
    <col min="15340" max="15340" width="74.83203125" style="37" bestFit="1" customWidth="1"/>
    <col min="15341" max="15588" width="9.33203125" style="37"/>
    <col min="15589" max="15589" width="62" style="37" customWidth="1"/>
    <col min="15590" max="15593" width="20" style="37" customWidth="1"/>
    <col min="15594" max="15594" width="9.33203125" style="37"/>
    <col min="15595" max="15595" width="43" style="37" customWidth="1"/>
    <col min="15596" max="15596" width="74.83203125" style="37" bestFit="1" customWidth="1"/>
    <col min="15597" max="15844" width="9.33203125" style="37"/>
    <col min="15845" max="15845" width="62" style="37" customWidth="1"/>
    <col min="15846" max="15849" width="20" style="37" customWidth="1"/>
    <col min="15850" max="15850" width="9.33203125" style="37"/>
    <col min="15851" max="15851" width="43" style="37" customWidth="1"/>
    <col min="15852" max="15852" width="74.83203125" style="37" bestFit="1" customWidth="1"/>
    <col min="15853" max="16100" width="9.33203125" style="37"/>
    <col min="16101" max="16101" width="62" style="37" customWidth="1"/>
    <col min="16102" max="16105" width="20" style="37" customWidth="1"/>
    <col min="16106" max="16106" width="9.33203125" style="37"/>
    <col min="16107" max="16107" width="43" style="37" customWidth="1"/>
    <col min="16108" max="16108" width="74.83203125" style="37" bestFit="1" customWidth="1"/>
    <col min="16109" max="16384" width="9.33203125" style="37"/>
  </cols>
  <sheetData>
    <row r="1" spans="1:5" ht="14.25" x14ac:dyDescent="0.2">
      <c r="A1" s="119" t="s">
        <v>4159</v>
      </c>
      <c r="B1" s="119"/>
      <c r="C1" s="36"/>
      <c r="D1" s="456" t="s">
        <v>4321</v>
      </c>
      <c r="E1" s="453">
        <f>Readme!C29</f>
        <v>0</v>
      </c>
    </row>
    <row r="2" spans="1:5" ht="15" x14ac:dyDescent="0.25">
      <c r="A2" s="639" t="s">
        <v>4158</v>
      </c>
      <c r="B2" s="639"/>
      <c r="C2" s="640"/>
      <c r="D2" s="640"/>
      <c r="E2" s="640"/>
    </row>
    <row r="3" spans="1:5" ht="13.5" x14ac:dyDescent="0.25">
      <c r="A3" s="15" t="str">
        <f>Readme!C27&amp;" in "&amp;Readme!C28</f>
        <v xml:space="preserve"> in </v>
      </c>
      <c r="B3" s="65"/>
      <c r="C3" s="65"/>
    </row>
    <row r="4" spans="1:5" ht="13.5" x14ac:dyDescent="0.25">
      <c r="A4" s="66"/>
      <c r="B4" s="65"/>
      <c r="C4" s="65"/>
    </row>
    <row r="5" spans="1:5" ht="14.25" customHeight="1" x14ac:dyDescent="0.2">
      <c r="A5" s="39"/>
      <c r="B5" s="81" t="str">
        <f>work!F7</f>
        <v>2014Q3</v>
      </c>
      <c r="C5" s="40" t="str">
        <f>work!F6</f>
        <v>2014Q4</v>
      </c>
      <c r="D5" s="40" t="str">
        <f>work!F5</f>
        <v>2015Q1</v>
      </c>
      <c r="E5" s="82" t="str">
        <f>work!F4</f>
        <v>2015Q2</v>
      </c>
    </row>
    <row r="6" spans="1:5" x14ac:dyDescent="0.2">
      <c r="A6" s="43" t="s">
        <v>27</v>
      </c>
      <c r="B6" s="83">
        <f>B7+B13</f>
        <v>0</v>
      </c>
      <c r="C6" s="84">
        <f>C7+C13</f>
        <v>0</v>
      </c>
      <c r="D6" s="84">
        <f>D7+D13</f>
        <v>0</v>
      </c>
      <c r="E6" s="85">
        <f>E7+E13</f>
        <v>0</v>
      </c>
    </row>
    <row r="7" spans="1:5" x14ac:dyDescent="0.2">
      <c r="A7" s="67" t="s">
        <v>1</v>
      </c>
      <c r="B7" s="86">
        <f>SUM(B8:B12)</f>
        <v>0</v>
      </c>
      <c r="C7" s="87">
        <f>SUM(C8:C12)</f>
        <v>0</v>
      </c>
      <c r="D7" s="87">
        <f>SUM(D8:D12)</f>
        <v>0</v>
      </c>
      <c r="E7" s="88">
        <f>SUM(E8:E12)</f>
        <v>0</v>
      </c>
    </row>
    <row r="8" spans="1:5" x14ac:dyDescent="0.2">
      <c r="A8" s="64" t="s">
        <v>126</v>
      </c>
      <c r="B8" s="134"/>
      <c r="C8" s="135"/>
      <c r="D8" s="135"/>
      <c r="E8" s="136"/>
    </row>
    <row r="9" spans="1:5" x14ac:dyDescent="0.2">
      <c r="A9" s="64" t="s">
        <v>37</v>
      </c>
      <c r="B9" s="134"/>
      <c r="C9" s="135"/>
      <c r="D9" s="135"/>
      <c r="E9" s="136"/>
    </row>
    <row r="10" spans="1:5" x14ac:dyDescent="0.2">
      <c r="A10" s="64" t="s">
        <v>2</v>
      </c>
      <c r="B10" s="134"/>
      <c r="C10" s="135"/>
      <c r="D10" s="135"/>
      <c r="E10" s="136"/>
    </row>
    <row r="11" spans="1:5" x14ac:dyDescent="0.2">
      <c r="A11" s="64" t="s">
        <v>38</v>
      </c>
      <c r="B11" s="134"/>
      <c r="C11" s="135"/>
      <c r="D11" s="135"/>
      <c r="E11" s="136"/>
    </row>
    <row r="12" spans="1:5" x14ac:dyDescent="0.2">
      <c r="A12" s="64" t="s">
        <v>127</v>
      </c>
      <c r="B12" s="134"/>
      <c r="C12" s="135"/>
      <c r="D12" s="135"/>
      <c r="E12" s="136"/>
    </row>
    <row r="13" spans="1:5" x14ac:dyDescent="0.2">
      <c r="A13" s="67" t="s">
        <v>3</v>
      </c>
      <c r="B13" s="86">
        <f>SUM(B14:B19)</f>
        <v>0</v>
      </c>
      <c r="C13" s="87">
        <f>SUM(C14:C19)</f>
        <v>0</v>
      </c>
      <c r="D13" s="87">
        <f>SUM(D14:D19)</f>
        <v>0</v>
      </c>
      <c r="E13" s="88">
        <f>SUM(E14:E19)</f>
        <v>0</v>
      </c>
    </row>
    <row r="14" spans="1:5" x14ac:dyDescent="0.2">
      <c r="A14" s="64" t="s">
        <v>4160</v>
      </c>
      <c r="B14" s="134"/>
      <c r="C14" s="135"/>
      <c r="D14" s="135"/>
      <c r="E14" s="136"/>
    </row>
    <row r="15" spans="1:5" x14ac:dyDescent="0.2">
      <c r="A15" s="64" t="s">
        <v>126</v>
      </c>
      <c r="B15" s="134"/>
      <c r="C15" s="135"/>
      <c r="D15" s="135"/>
      <c r="E15" s="136"/>
    </row>
    <row r="16" spans="1:5" x14ac:dyDescent="0.2">
      <c r="A16" s="64" t="s">
        <v>37</v>
      </c>
      <c r="B16" s="134"/>
      <c r="C16" s="135"/>
      <c r="D16" s="135"/>
      <c r="E16" s="136"/>
    </row>
    <row r="17" spans="1:5" x14ac:dyDescent="0.2">
      <c r="A17" s="64" t="s">
        <v>2</v>
      </c>
      <c r="B17" s="134"/>
      <c r="C17" s="135"/>
      <c r="D17" s="135"/>
      <c r="E17" s="136"/>
    </row>
    <row r="18" spans="1:5" x14ac:dyDescent="0.2">
      <c r="A18" s="64" t="s">
        <v>38</v>
      </c>
      <c r="B18" s="134"/>
      <c r="C18" s="135"/>
      <c r="D18" s="135"/>
      <c r="E18" s="136"/>
    </row>
    <row r="19" spans="1:5" x14ac:dyDescent="0.2">
      <c r="A19" s="64" t="s">
        <v>128</v>
      </c>
      <c r="B19" s="134"/>
      <c r="C19" s="135"/>
      <c r="D19" s="135"/>
      <c r="E19" s="136"/>
    </row>
    <row r="20" spans="1:5" x14ac:dyDescent="0.2">
      <c r="A20" s="43" t="s">
        <v>55</v>
      </c>
      <c r="B20" s="83">
        <f>B21+B27</f>
        <v>0</v>
      </c>
      <c r="C20" s="84">
        <f>C21+C27</f>
        <v>0</v>
      </c>
      <c r="D20" s="84">
        <f>D21+D27</f>
        <v>0</v>
      </c>
      <c r="E20" s="85">
        <f>E21+E27</f>
        <v>0</v>
      </c>
    </row>
    <row r="21" spans="1:5" x14ac:dyDescent="0.2">
      <c r="A21" s="67" t="s">
        <v>1</v>
      </c>
      <c r="B21" s="86">
        <f>SUM(B22:B26)</f>
        <v>0</v>
      </c>
      <c r="C21" s="87">
        <f>SUM(C22:C26)</f>
        <v>0</v>
      </c>
      <c r="D21" s="87">
        <f>SUM(D22:D26)</f>
        <v>0</v>
      </c>
      <c r="E21" s="88">
        <f>SUM(E22:E26)</f>
        <v>0</v>
      </c>
    </row>
    <row r="22" spans="1:5" x14ac:dyDescent="0.2">
      <c r="A22" s="64" t="s">
        <v>126</v>
      </c>
      <c r="B22" s="134"/>
      <c r="C22" s="135"/>
      <c r="D22" s="135"/>
      <c r="E22" s="136"/>
    </row>
    <row r="23" spans="1:5" x14ac:dyDescent="0.2">
      <c r="A23" s="64" t="s">
        <v>37</v>
      </c>
      <c r="B23" s="134"/>
      <c r="C23" s="135"/>
      <c r="D23" s="135"/>
      <c r="E23" s="136"/>
    </row>
    <row r="24" spans="1:5" x14ac:dyDescent="0.2">
      <c r="A24" s="64" t="s">
        <v>2</v>
      </c>
      <c r="B24" s="134"/>
      <c r="C24" s="135"/>
      <c r="D24" s="135"/>
      <c r="E24" s="136"/>
    </row>
    <row r="25" spans="1:5" x14ac:dyDescent="0.2">
      <c r="A25" s="64" t="s">
        <v>38</v>
      </c>
      <c r="B25" s="134"/>
      <c r="C25" s="135"/>
      <c r="D25" s="135"/>
      <c r="E25" s="136"/>
    </row>
    <row r="26" spans="1:5" x14ac:dyDescent="0.2">
      <c r="A26" s="64" t="s">
        <v>127</v>
      </c>
      <c r="B26" s="134"/>
      <c r="C26" s="135"/>
      <c r="D26" s="135"/>
      <c r="E26" s="136"/>
    </row>
    <row r="27" spans="1:5" x14ac:dyDescent="0.2">
      <c r="A27" s="67" t="s">
        <v>3</v>
      </c>
      <c r="B27" s="86">
        <f>SUM(B28:B33)</f>
        <v>0</v>
      </c>
      <c r="C27" s="87">
        <f>SUM(C28:C33)</f>
        <v>0</v>
      </c>
      <c r="D27" s="87">
        <f>SUM(D28:D33)</f>
        <v>0</v>
      </c>
      <c r="E27" s="88">
        <f>SUM(E28:E33)</f>
        <v>0</v>
      </c>
    </row>
    <row r="28" spans="1:5" x14ac:dyDescent="0.2">
      <c r="A28" s="64" t="s">
        <v>4160</v>
      </c>
      <c r="B28" s="134"/>
      <c r="C28" s="135"/>
      <c r="D28" s="135"/>
      <c r="E28" s="136"/>
    </row>
    <row r="29" spans="1:5" x14ac:dyDescent="0.2">
      <c r="A29" s="64" t="s">
        <v>126</v>
      </c>
      <c r="B29" s="134"/>
      <c r="C29" s="135"/>
      <c r="D29" s="135"/>
      <c r="E29" s="136"/>
    </row>
    <row r="30" spans="1:5" x14ac:dyDescent="0.2">
      <c r="A30" s="64" t="s">
        <v>37</v>
      </c>
      <c r="B30" s="134"/>
      <c r="C30" s="135"/>
      <c r="D30" s="135"/>
      <c r="E30" s="136"/>
    </row>
    <row r="31" spans="1:5" x14ac:dyDescent="0.2">
      <c r="A31" s="64" t="s">
        <v>2</v>
      </c>
      <c r="B31" s="134"/>
      <c r="C31" s="135"/>
      <c r="D31" s="135"/>
      <c r="E31" s="136"/>
    </row>
    <row r="32" spans="1:5" x14ac:dyDescent="0.2">
      <c r="A32" s="64" t="s">
        <v>38</v>
      </c>
      <c r="B32" s="134"/>
      <c r="C32" s="135"/>
      <c r="D32" s="135"/>
      <c r="E32" s="136"/>
    </row>
    <row r="33" spans="1:5" x14ac:dyDescent="0.2">
      <c r="A33" s="64" t="s">
        <v>128</v>
      </c>
      <c r="B33" s="134"/>
      <c r="C33" s="135"/>
      <c r="D33" s="135"/>
      <c r="E33" s="136"/>
    </row>
    <row r="34" spans="1:5" x14ac:dyDescent="0.2">
      <c r="A34" s="43" t="s">
        <v>56</v>
      </c>
      <c r="B34" s="83">
        <f>B35+B41</f>
        <v>0</v>
      </c>
      <c r="C34" s="84">
        <f>C35+C41</f>
        <v>0</v>
      </c>
      <c r="D34" s="84">
        <f>D35+D41</f>
        <v>0</v>
      </c>
      <c r="E34" s="85">
        <f>E35+E41</f>
        <v>0</v>
      </c>
    </row>
    <row r="35" spans="1:5" x14ac:dyDescent="0.2">
      <c r="A35" s="67" t="s">
        <v>1</v>
      </c>
      <c r="B35" s="86">
        <f>SUM(B36:B40)</f>
        <v>0</v>
      </c>
      <c r="C35" s="87">
        <f>SUM(C36:C40)</f>
        <v>0</v>
      </c>
      <c r="D35" s="87">
        <f>SUM(D36:D40)</f>
        <v>0</v>
      </c>
      <c r="E35" s="88">
        <f>SUM(E36:E40)</f>
        <v>0</v>
      </c>
    </row>
    <row r="36" spans="1:5" x14ac:dyDescent="0.2">
      <c r="A36" s="64" t="s">
        <v>126</v>
      </c>
      <c r="B36" s="134"/>
      <c r="C36" s="135"/>
      <c r="D36" s="135"/>
      <c r="E36" s="136"/>
    </row>
    <row r="37" spans="1:5" x14ac:dyDescent="0.2">
      <c r="A37" s="64" t="s">
        <v>37</v>
      </c>
      <c r="B37" s="134"/>
      <c r="C37" s="135"/>
      <c r="D37" s="135"/>
      <c r="E37" s="136"/>
    </row>
    <row r="38" spans="1:5" x14ac:dyDescent="0.2">
      <c r="A38" s="64" t="s">
        <v>2</v>
      </c>
      <c r="B38" s="134"/>
      <c r="C38" s="135"/>
      <c r="D38" s="135"/>
      <c r="E38" s="136"/>
    </row>
    <row r="39" spans="1:5" x14ac:dyDescent="0.2">
      <c r="A39" s="64" t="s">
        <v>38</v>
      </c>
      <c r="B39" s="134"/>
      <c r="C39" s="135"/>
      <c r="D39" s="135"/>
      <c r="E39" s="136"/>
    </row>
    <row r="40" spans="1:5" x14ac:dyDescent="0.2">
      <c r="A40" s="64" t="s">
        <v>127</v>
      </c>
      <c r="B40" s="134"/>
      <c r="C40" s="135"/>
      <c r="D40" s="135"/>
      <c r="E40" s="136"/>
    </row>
    <row r="41" spans="1:5" x14ac:dyDescent="0.2">
      <c r="A41" s="67" t="s">
        <v>3</v>
      </c>
      <c r="B41" s="86">
        <f>SUM(B42:B46)</f>
        <v>0</v>
      </c>
      <c r="C41" s="87">
        <f>SUM(C42:C46)</f>
        <v>0</v>
      </c>
      <c r="D41" s="87">
        <f>SUM(D42:D46)</f>
        <v>0</v>
      </c>
      <c r="E41" s="88">
        <f>SUM(E42:E46)</f>
        <v>0</v>
      </c>
    </row>
    <row r="42" spans="1:5" x14ac:dyDescent="0.2">
      <c r="A42" s="64" t="s">
        <v>126</v>
      </c>
      <c r="B42" s="134"/>
      <c r="C42" s="135"/>
      <c r="D42" s="135"/>
      <c r="E42" s="136"/>
    </row>
    <row r="43" spans="1:5" x14ac:dyDescent="0.2">
      <c r="A43" s="64" t="s">
        <v>37</v>
      </c>
      <c r="B43" s="134"/>
      <c r="C43" s="135"/>
      <c r="D43" s="135"/>
      <c r="E43" s="136"/>
    </row>
    <row r="44" spans="1:5" x14ac:dyDescent="0.2">
      <c r="A44" s="64" t="s">
        <v>2</v>
      </c>
      <c r="B44" s="134"/>
      <c r="C44" s="135"/>
      <c r="D44" s="135"/>
      <c r="E44" s="136"/>
    </row>
    <row r="45" spans="1:5" x14ac:dyDescent="0.2">
      <c r="A45" s="64" t="s">
        <v>38</v>
      </c>
      <c r="B45" s="134"/>
      <c r="C45" s="135"/>
      <c r="D45" s="135"/>
      <c r="E45" s="136"/>
    </row>
    <row r="46" spans="1:5" x14ac:dyDescent="0.2">
      <c r="A46" s="64" t="s">
        <v>128</v>
      </c>
      <c r="B46" s="134"/>
      <c r="C46" s="135"/>
      <c r="D46" s="135"/>
      <c r="E46" s="136"/>
    </row>
    <row r="47" spans="1:5" x14ac:dyDescent="0.2">
      <c r="A47" s="43" t="s">
        <v>57</v>
      </c>
      <c r="B47" s="83">
        <f>B48+B54</f>
        <v>0</v>
      </c>
      <c r="C47" s="84">
        <f>C48+C54</f>
        <v>0</v>
      </c>
      <c r="D47" s="84">
        <f>D48+D54</f>
        <v>0</v>
      </c>
      <c r="E47" s="85">
        <f>E48+E54</f>
        <v>0</v>
      </c>
    </row>
    <row r="48" spans="1:5" x14ac:dyDescent="0.2">
      <c r="A48" s="67" t="s">
        <v>1</v>
      </c>
      <c r="B48" s="86">
        <f>SUM(B49:B53)</f>
        <v>0</v>
      </c>
      <c r="C48" s="87">
        <f>SUM(C49:C53)</f>
        <v>0</v>
      </c>
      <c r="D48" s="87">
        <f>SUM(D49:D53)</f>
        <v>0</v>
      </c>
      <c r="E48" s="88">
        <f>SUM(E49:E53)</f>
        <v>0</v>
      </c>
    </row>
    <row r="49" spans="1:5" x14ac:dyDescent="0.2">
      <c r="A49" s="64" t="s">
        <v>126</v>
      </c>
      <c r="B49" s="134"/>
      <c r="C49" s="135"/>
      <c r="D49" s="135"/>
      <c r="E49" s="136"/>
    </row>
    <row r="50" spans="1:5" x14ac:dyDescent="0.2">
      <c r="A50" s="64" t="s">
        <v>37</v>
      </c>
      <c r="B50" s="134"/>
      <c r="C50" s="135"/>
      <c r="D50" s="135"/>
      <c r="E50" s="136"/>
    </row>
    <row r="51" spans="1:5" x14ac:dyDescent="0.2">
      <c r="A51" s="64" t="s">
        <v>2</v>
      </c>
      <c r="B51" s="134"/>
      <c r="C51" s="135"/>
      <c r="D51" s="135"/>
      <c r="E51" s="136"/>
    </row>
    <row r="52" spans="1:5" x14ac:dyDescent="0.2">
      <c r="A52" s="64" t="s">
        <v>38</v>
      </c>
      <c r="B52" s="134"/>
      <c r="C52" s="135"/>
      <c r="D52" s="135"/>
      <c r="E52" s="136"/>
    </row>
    <row r="53" spans="1:5" x14ac:dyDescent="0.2">
      <c r="A53" s="64" t="s">
        <v>127</v>
      </c>
      <c r="B53" s="134"/>
      <c r="C53" s="135"/>
      <c r="D53" s="135"/>
      <c r="E53" s="136"/>
    </row>
    <row r="54" spans="1:5" x14ac:dyDescent="0.2">
      <c r="A54" s="67" t="s">
        <v>3</v>
      </c>
      <c r="B54" s="86">
        <f>SUM(B55:B59)</f>
        <v>0</v>
      </c>
      <c r="C54" s="87">
        <f>SUM(C55:C59)</f>
        <v>0</v>
      </c>
      <c r="D54" s="87">
        <f>SUM(D55:D59)</f>
        <v>0</v>
      </c>
      <c r="E54" s="88">
        <f>SUM(E55:E59)</f>
        <v>0</v>
      </c>
    </row>
    <row r="55" spans="1:5" x14ac:dyDescent="0.2">
      <c r="A55" s="64" t="s">
        <v>126</v>
      </c>
      <c r="B55" s="134"/>
      <c r="C55" s="135"/>
      <c r="D55" s="135"/>
      <c r="E55" s="136"/>
    </row>
    <row r="56" spans="1:5" x14ac:dyDescent="0.2">
      <c r="A56" s="64" t="s">
        <v>37</v>
      </c>
      <c r="B56" s="134"/>
      <c r="C56" s="135"/>
      <c r="D56" s="135"/>
      <c r="E56" s="136"/>
    </row>
    <row r="57" spans="1:5" x14ac:dyDescent="0.2">
      <c r="A57" s="64" t="s">
        <v>2</v>
      </c>
      <c r="B57" s="134"/>
      <c r="C57" s="135"/>
      <c r="D57" s="135"/>
      <c r="E57" s="136"/>
    </row>
    <row r="58" spans="1:5" x14ac:dyDescent="0.2">
      <c r="A58" s="64" t="s">
        <v>38</v>
      </c>
      <c r="B58" s="134"/>
      <c r="C58" s="135"/>
      <c r="D58" s="135"/>
      <c r="E58" s="136"/>
    </row>
    <row r="59" spans="1:5" x14ac:dyDescent="0.2">
      <c r="A59" s="64" t="s">
        <v>128</v>
      </c>
      <c r="B59" s="134"/>
      <c r="C59" s="135"/>
      <c r="D59" s="135"/>
      <c r="E59" s="136"/>
    </row>
    <row r="60" spans="1:5" x14ac:dyDescent="0.2">
      <c r="A60" s="68" t="s">
        <v>58</v>
      </c>
      <c r="B60" s="439">
        <f>SUM(B61:B63)</f>
        <v>0</v>
      </c>
      <c r="C60" s="440">
        <f>SUM(C61:C63)</f>
        <v>0</v>
      </c>
      <c r="D60" s="440">
        <f>SUM(D61:D63)</f>
        <v>0</v>
      </c>
      <c r="E60" s="441">
        <f>SUM(E61:E63)</f>
        <v>0</v>
      </c>
    </row>
    <row r="61" spans="1:5" x14ac:dyDescent="0.2">
      <c r="A61" s="41" t="s">
        <v>39</v>
      </c>
      <c r="B61" s="134"/>
      <c r="C61" s="135"/>
      <c r="D61" s="135"/>
      <c r="E61" s="136"/>
    </row>
    <row r="62" spans="1:5" x14ac:dyDescent="0.2">
      <c r="A62" s="41" t="s">
        <v>40</v>
      </c>
      <c r="B62" s="134"/>
      <c r="C62" s="135"/>
      <c r="D62" s="135"/>
      <c r="E62" s="136"/>
    </row>
    <row r="63" spans="1:5" x14ac:dyDescent="0.2">
      <c r="A63" s="41" t="s">
        <v>59</v>
      </c>
      <c r="B63" s="134"/>
      <c r="C63" s="135"/>
      <c r="D63" s="135"/>
      <c r="E63" s="136"/>
    </row>
    <row r="64" spans="1:5" ht="15.75" customHeight="1" x14ac:dyDescent="0.2">
      <c r="A64" s="32" t="s">
        <v>29</v>
      </c>
      <c r="B64" s="33">
        <f>B6+B20+B34+B47+B60</f>
        <v>0</v>
      </c>
      <c r="C64" s="16">
        <f>C6+C20+C34+C47+C60</f>
        <v>0</v>
      </c>
      <c r="D64" s="16">
        <f>D6+D20+D34+D47+D60</f>
        <v>0</v>
      </c>
      <c r="E64" s="34">
        <f>E6+E20+E34+E47+E60</f>
        <v>0</v>
      </c>
    </row>
    <row r="65" spans="1:5" x14ac:dyDescent="0.2">
      <c r="A65" s="69"/>
      <c r="B65" s="70"/>
      <c r="C65" s="70"/>
      <c r="D65" s="71"/>
      <c r="E65" s="71"/>
    </row>
    <row r="66" spans="1:5" ht="13.5" x14ac:dyDescent="0.25">
      <c r="A66" s="72" t="s">
        <v>42</v>
      </c>
      <c r="B66" s="70"/>
      <c r="C66" s="70"/>
      <c r="D66" s="71"/>
      <c r="E66" s="71"/>
    </row>
    <row r="67" spans="1:5" x14ac:dyDescent="0.2">
      <c r="A67" s="77" t="s">
        <v>61</v>
      </c>
      <c r="B67" s="181">
        <f>SUM(B68:B72)</f>
        <v>0</v>
      </c>
      <c r="C67" s="182">
        <f t="shared" ref="C67:E67" si="0">SUM(C68:C72)</f>
        <v>0</v>
      </c>
      <c r="D67" s="182">
        <f t="shared" si="0"/>
        <v>0</v>
      </c>
      <c r="E67" s="183">
        <f t="shared" si="0"/>
        <v>0</v>
      </c>
    </row>
    <row r="68" spans="1:5" x14ac:dyDescent="0.2">
      <c r="A68" s="78" t="s">
        <v>27</v>
      </c>
      <c r="B68" s="58"/>
      <c r="C68" s="59"/>
      <c r="D68" s="59"/>
      <c r="E68" s="60"/>
    </row>
    <row r="69" spans="1:5" x14ac:dyDescent="0.2">
      <c r="A69" s="78" t="s">
        <v>55</v>
      </c>
      <c r="B69" s="58"/>
      <c r="C69" s="59"/>
      <c r="D69" s="59"/>
      <c r="E69" s="60"/>
    </row>
    <row r="70" spans="1:5" x14ac:dyDescent="0.2">
      <c r="A70" s="78" t="s">
        <v>56</v>
      </c>
      <c r="B70" s="58"/>
      <c r="C70" s="59"/>
      <c r="D70" s="59"/>
      <c r="E70" s="60"/>
    </row>
    <row r="71" spans="1:5" x14ac:dyDescent="0.2">
      <c r="A71" s="78" t="s">
        <v>57</v>
      </c>
      <c r="B71" s="58"/>
      <c r="C71" s="59"/>
      <c r="D71" s="59"/>
      <c r="E71" s="60"/>
    </row>
    <row r="72" spans="1:5" x14ac:dyDescent="0.2">
      <c r="A72" s="78" t="s">
        <v>62</v>
      </c>
      <c r="B72" s="58"/>
      <c r="C72" s="59"/>
      <c r="D72" s="59"/>
      <c r="E72" s="60"/>
    </row>
    <row r="73" spans="1:5" x14ac:dyDescent="0.2">
      <c r="A73" s="79" t="s">
        <v>4161</v>
      </c>
      <c r="B73" s="184">
        <f>SUM(B74:B77)</f>
        <v>0</v>
      </c>
      <c r="C73" s="185">
        <f>SUM(C74:C77)</f>
        <v>0</v>
      </c>
      <c r="D73" s="185">
        <f>SUM(D74:D77)</f>
        <v>0</v>
      </c>
      <c r="E73" s="186">
        <f>SUM(E74:E77)</f>
        <v>0</v>
      </c>
    </row>
    <row r="74" spans="1:5" x14ac:dyDescent="0.2">
      <c r="A74" s="78" t="s">
        <v>27</v>
      </c>
      <c r="B74" s="58"/>
      <c r="C74" s="59"/>
      <c r="D74" s="59"/>
      <c r="E74" s="60"/>
    </row>
    <row r="75" spans="1:5" x14ac:dyDescent="0.2">
      <c r="A75" s="78" t="s">
        <v>55</v>
      </c>
      <c r="B75" s="58"/>
      <c r="C75" s="59"/>
      <c r="D75" s="59"/>
      <c r="E75" s="60"/>
    </row>
    <row r="76" spans="1:5" x14ac:dyDescent="0.2">
      <c r="A76" s="78" t="s">
        <v>56</v>
      </c>
      <c r="B76" s="58"/>
      <c r="C76" s="59"/>
      <c r="D76" s="59"/>
      <c r="E76" s="60"/>
    </row>
    <row r="77" spans="1:5" x14ac:dyDescent="0.2">
      <c r="A77" s="80" t="s">
        <v>57</v>
      </c>
      <c r="B77" s="61"/>
      <c r="C77" s="62"/>
      <c r="D77" s="62"/>
      <c r="E77" s="63"/>
    </row>
    <row r="78" spans="1:5" x14ac:dyDescent="0.2">
      <c r="A78" s="69"/>
      <c r="B78" s="70"/>
      <c r="C78" s="70"/>
      <c r="D78" s="71"/>
      <c r="E78" s="71"/>
    </row>
    <row r="79" spans="1:5" x14ac:dyDescent="0.2">
      <c r="A79" s="73" t="s">
        <v>5</v>
      </c>
      <c r="B79" s="71"/>
      <c r="C79" s="71"/>
      <c r="D79" s="71"/>
      <c r="E79" s="71"/>
    </row>
    <row r="80" spans="1:5" ht="79.5" customHeight="1" x14ac:dyDescent="0.2">
      <c r="A80" s="645" t="s">
        <v>4168</v>
      </c>
      <c r="B80" s="645"/>
      <c r="C80" s="645"/>
      <c r="D80" s="645"/>
      <c r="E80" s="645"/>
    </row>
    <row r="81" spans="1:5" ht="40.5" customHeight="1" x14ac:dyDescent="0.2">
      <c r="A81" s="645" t="s">
        <v>4365</v>
      </c>
      <c r="B81" s="645"/>
      <c r="C81" s="645"/>
      <c r="D81" s="645"/>
      <c r="E81" s="645"/>
    </row>
    <row r="82" spans="1:5" ht="27" customHeight="1" x14ac:dyDescent="0.2">
      <c r="A82" s="645" t="s">
        <v>4162</v>
      </c>
      <c r="B82" s="645"/>
      <c r="C82" s="645"/>
      <c r="D82" s="645"/>
      <c r="E82" s="645"/>
    </row>
    <row r="83" spans="1:5" ht="41.25" customHeight="1" x14ac:dyDescent="0.2">
      <c r="A83" s="645" t="s">
        <v>4163</v>
      </c>
      <c r="B83" s="645"/>
      <c r="C83" s="645"/>
      <c r="D83" s="645"/>
      <c r="E83" s="645"/>
    </row>
    <row r="84" spans="1:5" ht="27" customHeight="1" x14ac:dyDescent="0.2">
      <c r="A84" s="645" t="s">
        <v>4164</v>
      </c>
      <c r="B84" s="645"/>
      <c r="C84" s="645"/>
      <c r="D84" s="645"/>
      <c r="E84" s="645"/>
    </row>
    <row r="85" spans="1:5" ht="13.5" customHeight="1" x14ac:dyDescent="0.2">
      <c r="A85" s="645" t="s">
        <v>4167</v>
      </c>
      <c r="B85" s="645"/>
      <c r="C85" s="645"/>
      <c r="D85" s="645"/>
      <c r="E85" s="645"/>
    </row>
    <row r="86" spans="1:5" x14ac:dyDescent="0.2">
      <c r="A86" s="76"/>
      <c r="B86" s="71"/>
      <c r="C86" s="71"/>
      <c r="D86" s="71"/>
      <c r="E86" s="71"/>
    </row>
    <row r="87" spans="1:5" x14ac:dyDescent="0.2">
      <c r="A87" s="56" t="s">
        <v>6</v>
      </c>
      <c r="B87" s="56"/>
      <c r="C87" s="56"/>
      <c r="D87" s="57"/>
    </row>
    <row r="88" spans="1:5" x14ac:dyDescent="0.2">
      <c r="A88" s="646"/>
      <c r="B88" s="647"/>
      <c r="C88" s="647"/>
      <c r="D88" s="647"/>
      <c r="E88" s="648"/>
    </row>
    <row r="89" spans="1:5" x14ac:dyDescent="0.2">
      <c r="A89" s="649"/>
      <c r="B89" s="650"/>
      <c r="C89" s="650"/>
      <c r="D89" s="650"/>
      <c r="E89" s="651"/>
    </row>
    <row r="90" spans="1:5" x14ac:dyDescent="0.2">
      <c r="A90" s="652"/>
      <c r="B90" s="653"/>
      <c r="C90" s="653"/>
      <c r="D90" s="653"/>
      <c r="E90" s="654"/>
    </row>
    <row r="91" spans="1:5" ht="13.5" customHeight="1" x14ac:dyDescent="0.2">
      <c r="C91" s="53"/>
      <c r="D91" s="53"/>
      <c r="E91" s="53"/>
    </row>
    <row r="92" spans="1:5" x14ac:dyDescent="0.2">
      <c r="A92" s="641" t="s">
        <v>64</v>
      </c>
      <c r="B92" s="642"/>
      <c r="C92" s="53"/>
      <c r="D92" s="53"/>
      <c r="E92" s="53"/>
    </row>
    <row r="93" spans="1:5" x14ac:dyDescent="0.2">
      <c r="A93" s="643" t="s">
        <v>65</v>
      </c>
      <c r="B93" s="644"/>
    </row>
    <row r="94" spans="1:5" x14ac:dyDescent="0.2">
      <c r="A94" s="74" t="s">
        <v>66</v>
      </c>
      <c r="B94" s="75"/>
    </row>
    <row r="96" spans="1:5" x14ac:dyDescent="0.2">
      <c r="A96" s="411" t="s">
        <v>4229</v>
      </c>
    </row>
    <row r="97" spans="1:1" x14ac:dyDescent="0.2">
      <c r="A97" s="412" t="s">
        <v>4230</v>
      </c>
    </row>
  </sheetData>
  <sheetProtection password="CC6A" sheet="1" objects="1" scenarios="1"/>
  <mergeCells count="10">
    <mergeCell ref="A2:E2"/>
    <mergeCell ref="A92:B92"/>
    <mergeCell ref="A93:B93"/>
    <mergeCell ref="A80:E80"/>
    <mergeCell ref="A81:E81"/>
    <mergeCell ref="A82:E82"/>
    <mergeCell ref="A83:E83"/>
    <mergeCell ref="A84:E84"/>
    <mergeCell ref="A85:E85"/>
    <mergeCell ref="A88:E90"/>
  </mergeCells>
  <hyperlinks>
    <hyperlink ref="A97" r:id="rId1"/>
  </hyperlinks>
  <pageMargins left="0.7" right="0.7" top="0.75" bottom="0.75" header="0.3" footer="0.3"/>
  <pageSetup scale="48"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E29"/>
  <sheetViews>
    <sheetView workbookViewId="0">
      <pane xSplit="1" ySplit="5" topLeftCell="B6" activePane="bottomRight" state="frozen"/>
      <selection activeCell="A14" sqref="A14"/>
      <selection pane="topRight" activeCell="A14" sqref="A14"/>
      <selection pane="bottomLeft" activeCell="A14" sqref="A14"/>
      <selection pane="bottomRight"/>
    </sheetView>
  </sheetViews>
  <sheetFormatPr defaultRowHeight="12.75" x14ac:dyDescent="0.2"/>
  <cols>
    <col min="1" max="1" width="76.5" style="36" customWidth="1"/>
    <col min="2" max="2" width="16.1640625" style="36" customWidth="1"/>
    <col min="3" max="3" width="12.83203125" style="36" customWidth="1"/>
    <col min="4" max="4" width="16.1640625" style="36" customWidth="1"/>
    <col min="5" max="5" width="14.6640625" style="36" customWidth="1"/>
    <col min="6" max="239" width="9.33203125" style="37"/>
    <col min="240" max="240" width="76.83203125" style="37" customWidth="1"/>
    <col min="241" max="241" width="16.1640625" style="37" customWidth="1"/>
    <col min="242" max="242" width="12.83203125" style="37" customWidth="1"/>
    <col min="243" max="243" width="16.1640625" style="37" customWidth="1"/>
    <col min="244" max="244" width="14.6640625" style="37" customWidth="1"/>
    <col min="245" max="245" width="9.33203125" style="37"/>
    <col min="246" max="246" width="75" style="37" bestFit="1" customWidth="1"/>
    <col min="247" max="247" width="12.33203125" style="37" customWidth="1"/>
    <col min="248" max="248" width="65.33203125" style="37" bestFit="1" customWidth="1"/>
    <col min="249" max="249" width="22.33203125" style="37" bestFit="1" customWidth="1"/>
    <col min="250" max="250" width="22.33203125" style="37" customWidth="1"/>
    <col min="251" max="251" width="35.1640625" style="37" bestFit="1" customWidth="1"/>
    <col min="252" max="495" width="9.33203125" style="37"/>
    <col min="496" max="496" width="76.83203125" style="37" customWidth="1"/>
    <col min="497" max="497" width="16.1640625" style="37" customWidth="1"/>
    <col min="498" max="498" width="12.83203125" style="37" customWidth="1"/>
    <col min="499" max="499" width="16.1640625" style="37" customWidth="1"/>
    <col min="500" max="500" width="14.6640625" style="37" customWidth="1"/>
    <col min="501" max="501" width="9.33203125" style="37"/>
    <col min="502" max="502" width="75" style="37" bestFit="1" customWidth="1"/>
    <col min="503" max="503" width="12.33203125" style="37" customWidth="1"/>
    <col min="504" max="504" width="65.33203125" style="37" bestFit="1" customWidth="1"/>
    <col min="505" max="505" width="22.33203125" style="37" bestFit="1" customWidth="1"/>
    <col min="506" max="506" width="22.33203125" style="37" customWidth="1"/>
    <col min="507" max="507" width="35.1640625" style="37" bestFit="1" customWidth="1"/>
    <col min="508" max="751" width="9.33203125" style="37"/>
    <col min="752" max="752" width="76.83203125" style="37" customWidth="1"/>
    <col min="753" max="753" width="16.1640625" style="37" customWidth="1"/>
    <col min="754" max="754" width="12.83203125" style="37" customWidth="1"/>
    <col min="755" max="755" width="16.1640625" style="37" customWidth="1"/>
    <col min="756" max="756" width="14.6640625" style="37" customWidth="1"/>
    <col min="757" max="757" width="9.33203125" style="37"/>
    <col min="758" max="758" width="75" style="37" bestFit="1" customWidth="1"/>
    <col min="759" max="759" width="12.33203125" style="37" customWidth="1"/>
    <col min="760" max="760" width="65.33203125" style="37" bestFit="1" customWidth="1"/>
    <col min="761" max="761" width="22.33203125" style="37" bestFit="1" customWidth="1"/>
    <col min="762" max="762" width="22.33203125" style="37" customWidth="1"/>
    <col min="763" max="763" width="35.1640625" style="37" bestFit="1" customWidth="1"/>
    <col min="764" max="1007" width="9.33203125" style="37"/>
    <col min="1008" max="1008" width="76.83203125" style="37" customWidth="1"/>
    <col min="1009" max="1009" width="16.1640625" style="37" customWidth="1"/>
    <col min="1010" max="1010" width="12.83203125" style="37" customWidth="1"/>
    <col min="1011" max="1011" width="16.1640625" style="37" customWidth="1"/>
    <col min="1012" max="1012" width="14.6640625" style="37" customWidth="1"/>
    <col min="1013" max="1013" width="9.33203125" style="37"/>
    <col min="1014" max="1014" width="75" style="37" bestFit="1" customWidth="1"/>
    <col min="1015" max="1015" width="12.33203125" style="37" customWidth="1"/>
    <col min="1016" max="1016" width="65.33203125" style="37" bestFit="1" customWidth="1"/>
    <col min="1017" max="1017" width="22.33203125" style="37" bestFit="1" customWidth="1"/>
    <col min="1018" max="1018" width="22.33203125" style="37" customWidth="1"/>
    <col min="1019" max="1019" width="35.1640625" style="37" bestFit="1" customWidth="1"/>
    <col min="1020" max="1263" width="9.33203125" style="37"/>
    <col min="1264" max="1264" width="76.83203125" style="37" customWidth="1"/>
    <col min="1265" max="1265" width="16.1640625" style="37" customWidth="1"/>
    <col min="1266" max="1266" width="12.83203125" style="37" customWidth="1"/>
    <col min="1267" max="1267" width="16.1640625" style="37" customWidth="1"/>
    <col min="1268" max="1268" width="14.6640625" style="37" customWidth="1"/>
    <col min="1269" max="1269" width="9.33203125" style="37"/>
    <col min="1270" max="1270" width="75" style="37" bestFit="1" customWidth="1"/>
    <col min="1271" max="1271" width="12.33203125" style="37" customWidth="1"/>
    <col min="1272" max="1272" width="65.33203125" style="37" bestFit="1" customWidth="1"/>
    <col min="1273" max="1273" width="22.33203125" style="37" bestFit="1" customWidth="1"/>
    <col min="1274" max="1274" width="22.33203125" style="37" customWidth="1"/>
    <col min="1275" max="1275" width="35.1640625" style="37" bestFit="1" customWidth="1"/>
    <col min="1276" max="1519" width="9.33203125" style="37"/>
    <col min="1520" max="1520" width="76.83203125" style="37" customWidth="1"/>
    <col min="1521" max="1521" width="16.1640625" style="37" customWidth="1"/>
    <col min="1522" max="1522" width="12.83203125" style="37" customWidth="1"/>
    <col min="1523" max="1523" width="16.1640625" style="37" customWidth="1"/>
    <col min="1524" max="1524" width="14.6640625" style="37" customWidth="1"/>
    <col min="1525" max="1525" width="9.33203125" style="37"/>
    <col min="1526" max="1526" width="75" style="37" bestFit="1" customWidth="1"/>
    <col min="1527" max="1527" width="12.33203125" style="37" customWidth="1"/>
    <col min="1528" max="1528" width="65.33203125" style="37" bestFit="1" customWidth="1"/>
    <col min="1529" max="1529" width="22.33203125" style="37" bestFit="1" customWidth="1"/>
    <col min="1530" max="1530" width="22.33203125" style="37" customWidth="1"/>
    <col min="1531" max="1531" width="35.1640625" style="37" bestFit="1" customWidth="1"/>
    <col min="1532" max="1775" width="9.33203125" style="37"/>
    <col min="1776" max="1776" width="76.83203125" style="37" customWidth="1"/>
    <col min="1777" max="1777" width="16.1640625" style="37" customWidth="1"/>
    <col min="1778" max="1778" width="12.83203125" style="37" customWidth="1"/>
    <col min="1779" max="1779" width="16.1640625" style="37" customWidth="1"/>
    <col min="1780" max="1780" width="14.6640625" style="37" customWidth="1"/>
    <col min="1781" max="1781" width="9.33203125" style="37"/>
    <col min="1782" max="1782" width="75" style="37" bestFit="1" customWidth="1"/>
    <col min="1783" max="1783" width="12.33203125" style="37" customWidth="1"/>
    <col min="1784" max="1784" width="65.33203125" style="37" bestFit="1" customWidth="1"/>
    <col min="1785" max="1785" width="22.33203125" style="37" bestFit="1" customWidth="1"/>
    <col min="1786" max="1786" width="22.33203125" style="37" customWidth="1"/>
    <col min="1787" max="1787" width="35.1640625" style="37" bestFit="1" customWidth="1"/>
    <col min="1788" max="2031" width="9.33203125" style="37"/>
    <col min="2032" max="2032" width="76.83203125" style="37" customWidth="1"/>
    <col min="2033" max="2033" width="16.1640625" style="37" customWidth="1"/>
    <col min="2034" max="2034" width="12.83203125" style="37" customWidth="1"/>
    <col min="2035" max="2035" width="16.1640625" style="37" customWidth="1"/>
    <col min="2036" max="2036" width="14.6640625" style="37" customWidth="1"/>
    <col min="2037" max="2037" width="9.33203125" style="37"/>
    <col min="2038" max="2038" width="75" style="37" bestFit="1" customWidth="1"/>
    <col min="2039" max="2039" width="12.33203125" style="37" customWidth="1"/>
    <col min="2040" max="2040" width="65.33203125" style="37" bestFit="1" customWidth="1"/>
    <col min="2041" max="2041" width="22.33203125" style="37" bestFit="1" customWidth="1"/>
    <col min="2042" max="2042" width="22.33203125" style="37" customWidth="1"/>
    <col min="2043" max="2043" width="35.1640625" style="37" bestFit="1" customWidth="1"/>
    <col min="2044" max="2287" width="9.33203125" style="37"/>
    <col min="2288" max="2288" width="76.83203125" style="37" customWidth="1"/>
    <col min="2289" max="2289" width="16.1640625" style="37" customWidth="1"/>
    <col min="2290" max="2290" width="12.83203125" style="37" customWidth="1"/>
    <col min="2291" max="2291" width="16.1640625" style="37" customWidth="1"/>
    <col min="2292" max="2292" width="14.6640625" style="37" customWidth="1"/>
    <col min="2293" max="2293" width="9.33203125" style="37"/>
    <col min="2294" max="2294" width="75" style="37" bestFit="1" customWidth="1"/>
    <col min="2295" max="2295" width="12.33203125" style="37" customWidth="1"/>
    <col min="2296" max="2296" width="65.33203125" style="37" bestFit="1" customWidth="1"/>
    <col min="2297" max="2297" width="22.33203125" style="37" bestFit="1" customWidth="1"/>
    <col min="2298" max="2298" width="22.33203125" style="37" customWidth="1"/>
    <col min="2299" max="2299" width="35.1640625" style="37" bestFit="1" customWidth="1"/>
    <col min="2300" max="2543" width="9.33203125" style="37"/>
    <col min="2544" max="2544" width="76.83203125" style="37" customWidth="1"/>
    <col min="2545" max="2545" width="16.1640625" style="37" customWidth="1"/>
    <col min="2546" max="2546" width="12.83203125" style="37" customWidth="1"/>
    <col min="2547" max="2547" width="16.1640625" style="37" customWidth="1"/>
    <col min="2548" max="2548" width="14.6640625" style="37" customWidth="1"/>
    <col min="2549" max="2549" width="9.33203125" style="37"/>
    <col min="2550" max="2550" width="75" style="37" bestFit="1" customWidth="1"/>
    <col min="2551" max="2551" width="12.33203125" style="37" customWidth="1"/>
    <col min="2552" max="2552" width="65.33203125" style="37" bestFit="1" customWidth="1"/>
    <col min="2553" max="2553" width="22.33203125" style="37" bestFit="1" customWidth="1"/>
    <col min="2554" max="2554" width="22.33203125" style="37" customWidth="1"/>
    <col min="2555" max="2555" width="35.1640625" style="37" bestFit="1" customWidth="1"/>
    <col min="2556" max="2799" width="9.33203125" style="37"/>
    <col min="2800" max="2800" width="76.83203125" style="37" customWidth="1"/>
    <col min="2801" max="2801" width="16.1640625" style="37" customWidth="1"/>
    <col min="2802" max="2802" width="12.83203125" style="37" customWidth="1"/>
    <col min="2803" max="2803" width="16.1640625" style="37" customWidth="1"/>
    <col min="2804" max="2804" width="14.6640625" style="37" customWidth="1"/>
    <col min="2805" max="2805" width="9.33203125" style="37"/>
    <col min="2806" max="2806" width="75" style="37" bestFit="1" customWidth="1"/>
    <col min="2807" max="2807" width="12.33203125" style="37" customWidth="1"/>
    <col min="2808" max="2808" width="65.33203125" style="37" bestFit="1" customWidth="1"/>
    <col min="2809" max="2809" width="22.33203125" style="37" bestFit="1" customWidth="1"/>
    <col min="2810" max="2810" width="22.33203125" style="37" customWidth="1"/>
    <col min="2811" max="2811" width="35.1640625" style="37" bestFit="1" customWidth="1"/>
    <col min="2812" max="3055" width="9.33203125" style="37"/>
    <col min="3056" max="3056" width="76.83203125" style="37" customWidth="1"/>
    <col min="3057" max="3057" width="16.1640625" style="37" customWidth="1"/>
    <col min="3058" max="3058" width="12.83203125" style="37" customWidth="1"/>
    <col min="3059" max="3059" width="16.1640625" style="37" customWidth="1"/>
    <col min="3060" max="3060" width="14.6640625" style="37" customWidth="1"/>
    <col min="3061" max="3061" width="9.33203125" style="37"/>
    <col min="3062" max="3062" width="75" style="37" bestFit="1" customWidth="1"/>
    <col min="3063" max="3063" width="12.33203125" style="37" customWidth="1"/>
    <col min="3064" max="3064" width="65.33203125" style="37" bestFit="1" customWidth="1"/>
    <col min="3065" max="3065" width="22.33203125" style="37" bestFit="1" customWidth="1"/>
    <col min="3066" max="3066" width="22.33203125" style="37" customWidth="1"/>
    <col min="3067" max="3067" width="35.1640625" style="37" bestFit="1" customWidth="1"/>
    <col min="3068" max="3311" width="9.33203125" style="37"/>
    <col min="3312" max="3312" width="76.83203125" style="37" customWidth="1"/>
    <col min="3313" max="3313" width="16.1640625" style="37" customWidth="1"/>
    <col min="3314" max="3314" width="12.83203125" style="37" customWidth="1"/>
    <col min="3315" max="3315" width="16.1640625" style="37" customWidth="1"/>
    <col min="3316" max="3316" width="14.6640625" style="37" customWidth="1"/>
    <col min="3317" max="3317" width="9.33203125" style="37"/>
    <col min="3318" max="3318" width="75" style="37" bestFit="1" customWidth="1"/>
    <col min="3319" max="3319" width="12.33203125" style="37" customWidth="1"/>
    <col min="3320" max="3320" width="65.33203125" style="37" bestFit="1" customWidth="1"/>
    <col min="3321" max="3321" width="22.33203125" style="37" bestFit="1" customWidth="1"/>
    <col min="3322" max="3322" width="22.33203125" style="37" customWidth="1"/>
    <col min="3323" max="3323" width="35.1640625" style="37" bestFit="1" customWidth="1"/>
    <col min="3324" max="3567" width="9.33203125" style="37"/>
    <col min="3568" max="3568" width="76.83203125" style="37" customWidth="1"/>
    <col min="3569" max="3569" width="16.1640625" style="37" customWidth="1"/>
    <col min="3570" max="3570" width="12.83203125" style="37" customWidth="1"/>
    <col min="3571" max="3571" width="16.1640625" style="37" customWidth="1"/>
    <col min="3572" max="3572" width="14.6640625" style="37" customWidth="1"/>
    <col min="3573" max="3573" width="9.33203125" style="37"/>
    <col min="3574" max="3574" width="75" style="37" bestFit="1" customWidth="1"/>
    <col min="3575" max="3575" width="12.33203125" style="37" customWidth="1"/>
    <col min="3576" max="3576" width="65.33203125" style="37" bestFit="1" customWidth="1"/>
    <col min="3577" max="3577" width="22.33203125" style="37" bestFit="1" customWidth="1"/>
    <col min="3578" max="3578" width="22.33203125" style="37" customWidth="1"/>
    <col min="3579" max="3579" width="35.1640625" style="37" bestFit="1" customWidth="1"/>
    <col min="3580" max="3823" width="9.33203125" style="37"/>
    <col min="3824" max="3824" width="76.83203125" style="37" customWidth="1"/>
    <col min="3825" max="3825" width="16.1640625" style="37" customWidth="1"/>
    <col min="3826" max="3826" width="12.83203125" style="37" customWidth="1"/>
    <col min="3827" max="3827" width="16.1640625" style="37" customWidth="1"/>
    <col min="3828" max="3828" width="14.6640625" style="37" customWidth="1"/>
    <col min="3829" max="3829" width="9.33203125" style="37"/>
    <col min="3830" max="3830" width="75" style="37" bestFit="1" customWidth="1"/>
    <col min="3831" max="3831" width="12.33203125" style="37" customWidth="1"/>
    <col min="3832" max="3832" width="65.33203125" style="37" bestFit="1" customWidth="1"/>
    <col min="3833" max="3833" width="22.33203125" style="37" bestFit="1" customWidth="1"/>
    <col min="3834" max="3834" width="22.33203125" style="37" customWidth="1"/>
    <col min="3835" max="3835" width="35.1640625" style="37" bestFit="1" customWidth="1"/>
    <col min="3836" max="4079" width="9.33203125" style="37"/>
    <col min="4080" max="4080" width="76.83203125" style="37" customWidth="1"/>
    <col min="4081" max="4081" width="16.1640625" style="37" customWidth="1"/>
    <col min="4082" max="4082" width="12.83203125" style="37" customWidth="1"/>
    <col min="4083" max="4083" width="16.1640625" style="37" customWidth="1"/>
    <col min="4084" max="4084" width="14.6640625" style="37" customWidth="1"/>
    <col min="4085" max="4085" width="9.33203125" style="37"/>
    <col min="4086" max="4086" width="75" style="37" bestFit="1" customWidth="1"/>
    <col min="4087" max="4087" width="12.33203125" style="37" customWidth="1"/>
    <col min="4088" max="4088" width="65.33203125" style="37" bestFit="1" customWidth="1"/>
    <col min="4089" max="4089" width="22.33203125" style="37" bestFit="1" customWidth="1"/>
    <col min="4090" max="4090" width="22.33203125" style="37" customWidth="1"/>
    <col min="4091" max="4091" width="35.1640625" style="37" bestFit="1" customWidth="1"/>
    <col min="4092" max="4335" width="9.33203125" style="37"/>
    <col min="4336" max="4336" width="76.83203125" style="37" customWidth="1"/>
    <col min="4337" max="4337" width="16.1640625" style="37" customWidth="1"/>
    <col min="4338" max="4338" width="12.83203125" style="37" customWidth="1"/>
    <col min="4339" max="4339" width="16.1640625" style="37" customWidth="1"/>
    <col min="4340" max="4340" width="14.6640625" style="37" customWidth="1"/>
    <col min="4341" max="4341" width="9.33203125" style="37"/>
    <col min="4342" max="4342" width="75" style="37" bestFit="1" customWidth="1"/>
    <col min="4343" max="4343" width="12.33203125" style="37" customWidth="1"/>
    <col min="4344" max="4344" width="65.33203125" style="37" bestFit="1" customWidth="1"/>
    <col min="4345" max="4345" width="22.33203125" style="37" bestFit="1" customWidth="1"/>
    <col min="4346" max="4346" width="22.33203125" style="37" customWidth="1"/>
    <col min="4347" max="4347" width="35.1640625" style="37" bestFit="1" customWidth="1"/>
    <col min="4348" max="4591" width="9.33203125" style="37"/>
    <col min="4592" max="4592" width="76.83203125" style="37" customWidth="1"/>
    <col min="4593" max="4593" width="16.1640625" style="37" customWidth="1"/>
    <col min="4594" max="4594" width="12.83203125" style="37" customWidth="1"/>
    <col min="4595" max="4595" width="16.1640625" style="37" customWidth="1"/>
    <col min="4596" max="4596" width="14.6640625" style="37" customWidth="1"/>
    <col min="4597" max="4597" width="9.33203125" style="37"/>
    <col min="4598" max="4598" width="75" style="37" bestFit="1" customWidth="1"/>
    <col min="4599" max="4599" width="12.33203125" style="37" customWidth="1"/>
    <col min="4600" max="4600" width="65.33203125" style="37" bestFit="1" customWidth="1"/>
    <col min="4601" max="4601" width="22.33203125" style="37" bestFit="1" customWidth="1"/>
    <col min="4602" max="4602" width="22.33203125" style="37" customWidth="1"/>
    <col min="4603" max="4603" width="35.1640625" style="37" bestFit="1" customWidth="1"/>
    <col min="4604" max="4847" width="9.33203125" style="37"/>
    <col min="4848" max="4848" width="76.83203125" style="37" customWidth="1"/>
    <col min="4849" max="4849" width="16.1640625" style="37" customWidth="1"/>
    <col min="4850" max="4850" width="12.83203125" style="37" customWidth="1"/>
    <col min="4851" max="4851" width="16.1640625" style="37" customWidth="1"/>
    <col min="4852" max="4852" width="14.6640625" style="37" customWidth="1"/>
    <col min="4853" max="4853" width="9.33203125" style="37"/>
    <col min="4854" max="4854" width="75" style="37" bestFit="1" customWidth="1"/>
    <col min="4855" max="4855" width="12.33203125" style="37" customWidth="1"/>
    <col min="4856" max="4856" width="65.33203125" style="37" bestFit="1" customWidth="1"/>
    <col min="4857" max="4857" width="22.33203125" style="37" bestFit="1" customWidth="1"/>
    <col min="4858" max="4858" width="22.33203125" style="37" customWidth="1"/>
    <col min="4859" max="4859" width="35.1640625" style="37" bestFit="1" customWidth="1"/>
    <col min="4860" max="5103" width="9.33203125" style="37"/>
    <col min="5104" max="5104" width="76.83203125" style="37" customWidth="1"/>
    <col min="5105" max="5105" width="16.1640625" style="37" customWidth="1"/>
    <col min="5106" max="5106" width="12.83203125" style="37" customWidth="1"/>
    <col min="5107" max="5107" width="16.1640625" style="37" customWidth="1"/>
    <col min="5108" max="5108" width="14.6640625" style="37" customWidth="1"/>
    <col min="5109" max="5109" width="9.33203125" style="37"/>
    <col min="5110" max="5110" width="75" style="37" bestFit="1" customWidth="1"/>
    <col min="5111" max="5111" width="12.33203125" style="37" customWidth="1"/>
    <col min="5112" max="5112" width="65.33203125" style="37" bestFit="1" customWidth="1"/>
    <col min="5113" max="5113" width="22.33203125" style="37" bestFit="1" customWidth="1"/>
    <col min="5114" max="5114" width="22.33203125" style="37" customWidth="1"/>
    <col min="5115" max="5115" width="35.1640625" style="37" bestFit="1" customWidth="1"/>
    <col min="5116" max="5359" width="9.33203125" style="37"/>
    <col min="5360" max="5360" width="76.83203125" style="37" customWidth="1"/>
    <col min="5361" max="5361" width="16.1640625" style="37" customWidth="1"/>
    <col min="5362" max="5362" width="12.83203125" style="37" customWidth="1"/>
    <col min="5363" max="5363" width="16.1640625" style="37" customWidth="1"/>
    <col min="5364" max="5364" width="14.6640625" style="37" customWidth="1"/>
    <col min="5365" max="5365" width="9.33203125" style="37"/>
    <col min="5366" max="5366" width="75" style="37" bestFit="1" customWidth="1"/>
    <col min="5367" max="5367" width="12.33203125" style="37" customWidth="1"/>
    <col min="5368" max="5368" width="65.33203125" style="37" bestFit="1" customWidth="1"/>
    <col min="5369" max="5369" width="22.33203125" style="37" bestFit="1" customWidth="1"/>
    <col min="5370" max="5370" width="22.33203125" style="37" customWidth="1"/>
    <col min="5371" max="5371" width="35.1640625" style="37" bestFit="1" customWidth="1"/>
    <col min="5372" max="5615" width="9.33203125" style="37"/>
    <col min="5616" max="5616" width="76.83203125" style="37" customWidth="1"/>
    <col min="5617" max="5617" width="16.1640625" style="37" customWidth="1"/>
    <col min="5618" max="5618" width="12.83203125" style="37" customWidth="1"/>
    <col min="5619" max="5619" width="16.1640625" style="37" customWidth="1"/>
    <col min="5620" max="5620" width="14.6640625" style="37" customWidth="1"/>
    <col min="5621" max="5621" width="9.33203125" style="37"/>
    <col min="5622" max="5622" width="75" style="37" bestFit="1" customWidth="1"/>
    <col min="5623" max="5623" width="12.33203125" style="37" customWidth="1"/>
    <col min="5624" max="5624" width="65.33203125" style="37" bestFit="1" customWidth="1"/>
    <col min="5625" max="5625" width="22.33203125" style="37" bestFit="1" customWidth="1"/>
    <col min="5626" max="5626" width="22.33203125" style="37" customWidth="1"/>
    <col min="5627" max="5627" width="35.1640625" style="37" bestFit="1" customWidth="1"/>
    <col min="5628" max="5871" width="9.33203125" style="37"/>
    <col min="5872" max="5872" width="76.83203125" style="37" customWidth="1"/>
    <col min="5873" max="5873" width="16.1640625" style="37" customWidth="1"/>
    <col min="5874" max="5874" width="12.83203125" style="37" customWidth="1"/>
    <col min="5875" max="5875" width="16.1640625" style="37" customWidth="1"/>
    <col min="5876" max="5876" width="14.6640625" style="37" customWidth="1"/>
    <col min="5877" max="5877" width="9.33203125" style="37"/>
    <col min="5878" max="5878" width="75" style="37" bestFit="1" customWidth="1"/>
    <col min="5879" max="5879" width="12.33203125" style="37" customWidth="1"/>
    <col min="5880" max="5880" width="65.33203125" style="37" bestFit="1" customWidth="1"/>
    <col min="5881" max="5881" width="22.33203125" style="37" bestFit="1" customWidth="1"/>
    <col min="5882" max="5882" width="22.33203125" style="37" customWidth="1"/>
    <col min="5883" max="5883" width="35.1640625" style="37" bestFit="1" customWidth="1"/>
    <col min="5884" max="6127" width="9.33203125" style="37"/>
    <col min="6128" max="6128" width="76.83203125" style="37" customWidth="1"/>
    <col min="6129" max="6129" width="16.1640625" style="37" customWidth="1"/>
    <col min="6130" max="6130" width="12.83203125" style="37" customWidth="1"/>
    <col min="6131" max="6131" width="16.1640625" style="37" customWidth="1"/>
    <col min="6132" max="6132" width="14.6640625" style="37" customWidth="1"/>
    <col min="6133" max="6133" width="9.33203125" style="37"/>
    <col min="6134" max="6134" width="75" style="37" bestFit="1" customWidth="1"/>
    <col min="6135" max="6135" width="12.33203125" style="37" customWidth="1"/>
    <col min="6136" max="6136" width="65.33203125" style="37" bestFit="1" customWidth="1"/>
    <col min="6137" max="6137" width="22.33203125" style="37" bestFit="1" customWidth="1"/>
    <col min="6138" max="6138" width="22.33203125" style="37" customWidth="1"/>
    <col min="6139" max="6139" width="35.1640625" style="37" bestFit="1" customWidth="1"/>
    <col min="6140" max="6383" width="9.33203125" style="37"/>
    <col min="6384" max="6384" width="76.83203125" style="37" customWidth="1"/>
    <col min="6385" max="6385" width="16.1640625" style="37" customWidth="1"/>
    <col min="6386" max="6386" width="12.83203125" style="37" customWidth="1"/>
    <col min="6387" max="6387" width="16.1640625" style="37" customWidth="1"/>
    <col min="6388" max="6388" width="14.6640625" style="37" customWidth="1"/>
    <col min="6389" max="6389" width="9.33203125" style="37"/>
    <col min="6390" max="6390" width="75" style="37" bestFit="1" customWidth="1"/>
    <col min="6391" max="6391" width="12.33203125" style="37" customWidth="1"/>
    <col min="6392" max="6392" width="65.33203125" style="37" bestFit="1" customWidth="1"/>
    <col min="6393" max="6393" width="22.33203125" style="37" bestFit="1" customWidth="1"/>
    <col min="6394" max="6394" width="22.33203125" style="37" customWidth="1"/>
    <col min="6395" max="6395" width="35.1640625" style="37" bestFit="1" customWidth="1"/>
    <col min="6396" max="6639" width="9.33203125" style="37"/>
    <col min="6640" max="6640" width="76.83203125" style="37" customWidth="1"/>
    <col min="6641" max="6641" width="16.1640625" style="37" customWidth="1"/>
    <col min="6642" max="6642" width="12.83203125" style="37" customWidth="1"/>
    <col min="6643" max="6643" width="16.1640625" style="37" customWidth="1"/>
    <col min="6644" max="6644" width="14.6640625" style="37" customWidth="1"/>
    <col min="6645" max="6645" width="9.33203125" style="37"/>
    <col min="6646" max="6646" width="75" style="37" bestFit="1" customWidth="1"/>
    <col min="6647" max="6647" width="12.33203125" style="37" customWidth="1"/>
    <col min="6648" max="6648" width="65.33203125" style="37" bestFit="1" customWidth="1"/>
    <col min="6649" max="6649" width="22.33203125" style="37" bestFit="1" customWidth="1"/>
    <col min="6650" max="6650" width="22.33203125" style="37" customWidth="1"/>
    <col min="6651" max="6651" width="35.1640625" style="37" bestFit="1" customWidth="1"/>
    <col min="6652" max="6895" width="9.33203125" style="37"/>
    <col min="6896" max="6896" width="76.83203125" style="37" customWidth="1"/>
    <col min="6897" max="6897" width="16.1640625" style="37" customWidth="1"/>
    <col min="6898" max="6898" width="12.83203125" style="37" customWidth="1"/>
    <col min="6899" max="6899" width="16.1640625" style="37" customWidth="1"/>
    <col min="6900" max="6900" width="14.6640625" style="37" customWidth="1"/>
    <col min="6901" max="6901" width="9.33203125" style="37"/>
    <col min="6902" max="6902" width="75" style="37" bestFit="1" customWidth="1"/>
    <col min="6903" max="6903" width="12.33203125" style="37" customWidth="1"/>
    <col min="6904" max="6904" width="65.33203125" style="37" bestFit="1" customWidth="1"/>
    <col min="6905" max="6905" width="22.33203125" style="37" bestFit="1" customWidth="1"/>
    <col min="6906" max="6906" width="22.33203125" style="37" customWidth="1"/>
    <col min="6907" max="6907" width="35.1640625" style="37" bestFit="1" customWidth="1"/>
    <col min="6908" max="7151" width="9.33203125" style="37"/>
    <col min="7152" max="7152" width="76.83203125" style="37" customWidth="1"/>
    <col min="7153" max="7153" width="16.1640625" style="37" customWidth="1"/>
    <col min="7154" max="7154" width="12.83203125" style="37" customWidth="1"/>
    <col min="7155" max="7155" width="16.1640625" style="37" customWidth="1"/>
    <col min="7156" max="7156" width="14.6640625" style="37" customWidth="1"/>
    <col min="7157" max="7157" width="9.33203125" style="37"/>
    <col min="7158" max="7158" width="75" style="37" bestFit="1" customWidth="1"/>
    <col min="7159" max="7159" width="12.33203125" style="37" customWidth="1"/>
    <col min="7160" max="7160" width="65.33203125" style="37" bestFit="1" customWidth="1"/>
    <col min="7161" max="7161" width="22.33203125" style="37" bestFit="1" customWidth="1"/>
    <col min="7162" max="7162" width="22.33203125" style="37" customWidth="1"/>
    <col min="7163" max="7163" width="35.1640625" style="37" bestFit="1" customWidth="1"/>
    <col min="7164" max="7407" width="9.33203125" style="37"/>
    <col min="7408" max="7408" width="76.83203125" style="37" customWidth="1"/>
    <col min="7409" max="7409" width="16.1640625" style="37" customWidth="1"/>
    <col min="7410" max="7410" width="12.83203125" style="37" customWidth="1"/>
    <col min="7411" max="7411" width="16.1640625" style="37" customWidth="1"/>
    <col min="7412" max="7412" width="14.6640625" style="37" customWidth="1"/>
    <col min="7413" max="7413" width="9.33203125" style="37"/>
    <col min="7414" max="7414" width="75" style="37" bestFit="1" customWidth="1"/>
    <col min="7415" max="7415" width="12.33203125" style="37" customWidth="1"/>
    <col min="7416" max="7416" width="65.33203125" style="37" bestFit="1" customWidth="1"/>
    <col min="7417" max="7417" width="22.33203125" style="37" bestFit="1" customWidth="1"/>
    <col min="7418" max="7418" width="22.33203125" style="37" customWidth="1"/>
    <col min="7419" max="7419" width="35.1640625" style="37" bestFit="1" customWidth="1"/>
    <col min="7420" max="7663" width="9.33203125" style="37"/>
    <col min="7664" max="7664" width="76.83203125" style="37" customWidth="1"/>
    <col min="7665" max="7665" width="16.1640625" style="37" customWidth="1"/>
    <col min="7666" max="7666" width="12.83203125" style="37" customWidth="1"/>
    <col min="7667" max="7667" width="16.1640625" style="37" customWidth="1"/>
    <col min="7668" max="7668" width="14.6640625" style="37" customWidth="1"/>
    <col min="7669" max="7669" width="9.33203125" style="37"/>
    <col min="7670" max="7670" width="75" style="37" bestFit="1" customWidth="1"/>
    <col min="7671" max="7671" width="12.33203125" style="37" customWidth="1"/>
    <col min="7672" max="7672" width="65.33203125" style="37" bestFit="1" customWidth="1"/>
    <col min="7673" max="7673" width="22.33203125" style="37" bestFit="1" customWidth="1"/>
    <col min="7674" max="7674" width="22.33203125" style="37" customWidth="1"/>
    <col min="7675" max="7675" width="35.1640625" style="37" bestFit="1" customWidth="1"/>
    <col min="7676" max="7919" width="9.33203125" style="37"/>
    <col min="7920" max="7920" width="76.83203125" style="37" customWidth="1"/>
    <col min="7921" max="7921" width="16.1640625" style="37" customWidth="1"/>
    <col min="7922" max="7922" width="12.83203125" style="37" customWidth="1"/>
    <col min="7923" max="7923" width="16.1640625" style="37" customWidth="1"/>
    <col min="7924" max="7924" width="14.6640625" style="37" customWidth="1"/>
    <col min="7925" max="7925" width="9.33203125" style="37"/>
    <col min="7926" max="7926" width="75" style="37" bestFit="1" customWidth="1"/>
    <col min="7927" max="7927" width="12.33203125" style="37" customWidth="1"/>
    <col min="7928" max="7928" width="65.33203125" style="37" bestFit="1" customWidth="1"/>
    <col min="7929" max="7929" width="22.33203125" style="37" bestFit="1" customWidth="1"/>
    <col min="7930" max="7930" width="22.33203125" style="37" customWidth="1"/>
    <col min="7931" max="7931" width="35.1640625" style="37" bestFit="1" customWidth="1"/>
    <col min="7932" max="8175" width="9.33203125" style="37"/>
    <col min="8176" max="8176" width="76.83203125" style="37" customWidth="1"/>
    <col min="8177" max="8177" width="16.1640625" style="37" customWidth="1"/>
    <col min="8178" max="8178" width="12.83203125" style="37" customWidth="1"/>
    <col min="8179" max="8179" width="16.1640625" style="37" customWidth="1"/>
    <col min="8180" max="8180" width="14.6640625" style="37" customWidth="1"/>
    <col min="8181" max="8181" width="9.33203125" style="37"/>
    <col min="8182" max="8182" width="75" style="37" bestFit="1" customWidth="1"/>
    <col min="8183" max="8183" width="12.33203125" style="37" customWidth="1"/>
    <col min="8184" max="8184" width="65.33203125" style="37" bestFit="1" customWidth="1"/>
    <col min="8185" max="8185" width="22.33203125" style="37" bestFit="1" customWidth="1"/>
    <col min="8186" max="8186" width="22.33203125" style="37" customWidth="1"/>
    <col min="8187" max="8187" width="35.1640625" style="37" bestFit="1" customWidth="1"/>
    <col min="8188" max="8431" width="9.33203125" style="37"/>
    <col min="8432" max="8432" width="76.83203125" style="37" customWidth="1"/>
    <col min="8433" max="8433" width="16.1640625" style="37" customWidth="1"/>
    <col min="8434" max="8434" width="12.83203125" style="37" customWidth="1"/>
    <col min="8435" max="8435" width="16.1640625" style="37" customWidth="1"/>
    <col min="8436" max="8436" width="14.6640625" style="37" customWidth="1"/>
    <col min="8437" max="8437" width="9.33203125" style="37"/>
    <col min="8438" max="8438" width="75" style="37" bestFit="1" customWidth="1"/>
    <col min="8439" max="8439" width="12.33203125" style="37" customWidth="1"/>
    <col min="8440" max="8440" width="65.33203125" style="37" bestFit="1" customWidth="1"/>
    <col min="8441" max="8441" width="22.33203125" style="37" bestFit="1" customWidth="1"/>
    <col min="8442" max="8442" width="22.33203125" style="37" customWidth="1"/>
    <col min="8443" max="8443" width="35.1640625" style="37" bestFit="1" customWidth="1"/>
    <col min="8444" max="8687" width="9.33203125" style="37"/>
    <col min="8688" max="8688" width="76.83203125" style="37" customWidth="1"/>
    <col min="8689" max="8689" width="16.1640625" style="37" customWidth="1"/>
    <col min="8690" max="8690" width="12.83203125" style="37" customWidth="1"/>
    <col min="8691" max="8691" width="16.1640625" style="37" customWidth="1"/>
    <col min="8692" max="8692" width="14.6640625" style="37" customWidth="1"/>
    <col min="8693" max="8693" width="9.33203125" style="37"/>
    <col min="8694" max="8694" width="75" style="37" bestFit="1" customWidth="1"/>
    <col min="8695" max="8695" width="12.33203125" style="37" customWidth="1"/>
    <col min="8696" max="8696" width="65.33203125" style="37" bestFit="1" customWidth="1"/>
    <col min="8697" max="8697" width="22.33203125" style="37" bestFit="1" customWidth="1"/>
    <col min="8698" max="8698" width="22.33203125" style="37" customWidth="1"/>
    <col min="8699" max="8699" width="35.1640625" style="37" bestFit="1" customWidth="1"/>
    <col min="8700" max="8943" width="9.33203125" style="37"/>
    <col min="8944" max="8944" width="76.83203125" style="37" customWidth="1"/>
    <col min="8945" max="8945" width="16.1640625" style="37" customWidth="1"/>
    <col min="8946" max="8946" width="12.83203125" style="37" customWidth="1"/>
    <col min="8947" max="8947" width="16.1640625" style="37" customWidth="1"/>
    <col min="8948" max="8948" width="14.6640625" style="37" customWidth="1"/>
    <col min="8949" max="8949" width="9.33203125" style="37"/>
    <col min="8950" max="8950" width="75" style="37" bestFit="1" customWidth="1"/>
    <col min="8951" max="8951" width="12.33203125" style="37" customWidth="1"/>
    <col min="8952" max="8952" width="65.33203125" style="37" bestFit="1" customWidth="1"/>
    <col min="8953" max="8953" width="22.33203125" style="37" bestFit="1" customWidth="1"/>
    <col min="8954" max="8954" width="22.33203125" style="37" customWidth="1"/>
    <col min="8955" max="8955" width="35.1640625" style="37" bestFit="1" customWidth="1"/>
    <col min="8956" max="9199" width="9.33203125" style="37"/>
    <col min="9200" max="9200" width="76.83203125" style="37" customWidth="1"/>
    <col min="9201" max="9201" width="16.1640625" style="37" customWidth="1"/>
    <col min="9202" max="9202" width="12.83203125" style="37" customWidth="1"/>
    <col min="9203" max="9203" width="16.1640625" style="37" customWidth="1"/>
    <col min="9204" max="9204" width="14.6640625" style="37" customWidth="1"/>
    <col min="9205" max="9205" width="9.33203125" style="37"/>
    <col min="9206" max="9206" width="75" style="37" bestFit="1" customWidth="1"/>
    <col min="9207" max="9207" width="12.33203125" style="37" customWidth="1"/>
    <col min="9208" max="9208" width="65.33203125" style="37" bestFit="1" customWidth="1"/>
    <col min="9209" max="9209" width="22.33203125" style="37" bestFit="1" customWidth="1"/>
    <col min="9210" max="9210" width="22.33203125" style="37" customWidth="1"/>
    <col min="9211" max="9211" width="35.1640625" style="37" bestFit="1" customWidth="1"/>
    <col min="9212" max="9455" width="9.33203125" style="37"/>
    <col min="9456" max="9456" width="76.83203125" style="37" customWidth="1"/>
    <col min="9457" max="9457" width="16.1640625" style="37" customWidth="1"/>
    <col min="9458" max="9458" width="12.83203125" style="37" customWidth="1"/>
    <col min="9459" max="9459" width="16.1640625" style="37" customWidth="1"/>
    <col min="9460" max="9460" width="14.6640625" style="37" customWidth="1"/>
    <col min="9461" max="9461" width="9.33203125" style="37"/>
    <col min="9462" max="9462" width="75" style="37" bestFit="1" customWidth="1"/>
    <col min="9463" max="9463" width="12.33203125" style="37" customWidth="1"/>
    <col min="9464" max="9464" width="65.33203125" style="37" bestFit="1" customWidth="1"/>
    <col min="9465" max="9465" width="22.33203125" style="37" bestFit="1" customWidth="1"/>
    <col min="9466" max="9466" width="22.33203125" style="37" customWidth="1"/>
    <col min="9467" max="9467" width="35.1640625" style="37" bestFit="1" customWidth="1"/>
    <col min="9468" max="9711" width="9.33203125" style="37"/>
    <col min="9712" max="9712" width="76.83203125" style="37" customWidth="1"/>
    <col min="9713" max="9713" width="16.1640625" style="37" customWidth="1"/>
    <col min="9714" max="9714" width="12.83203125" style="37" customWidth="1"/>
    <col min="9715" max="9715" width="16.1640625" style="37" customWidth="1"/>
    <col min="9716" max="9716" width="14.6640625" style="37" customWidth="1"/>
    <col min="9717" max="9717" width="9.33203125" style="37"/>
    <col min="9718" max="9718" width="75" style="37" bestFit="1" customWidth="1"/>
    <col min="9719" max="9719" width="12.33203125" style="37" customWidth="1"/>
    <col min="9720" max="9720" width="65.33203125" style="37" bestFit="1" customWidth="1"/>
    <col min="9721" max="9721" width="22.33203125" style="37" bestFit="1" customWidth="1"/>
    <col min="9722" max="9722" width="22.33203125" style="37" customWidth="1"/>
    <col min="9723" max="9723" width="35.1640625" style="37" bestFit="1" customWidth="1"/>
    <col min="9724" max="9967" width="9.33203125" style="37"/>
    <col min="9968" max="9968" width="76.83203125" style="37" customWidth="1"/>
    <col min="9969" max="9969" width="16.1640625" style="37" customWidth="1"/>
    <col min="9970" max="9970" width="12.83203125" style="37" customWidth="1"/>
    <col min="9971" max="9971" width="16.1640625" style="37" customWidth="1"/>
    <col min="9972" max="9972" width="14.6640625" style="37" customWidth="1"/>
    <col min="9973" max="9973" width="9.33203125" style="37"/>
    <col min="9974" max="9974" width="75" style="37" bestFit="1" customWidth="1"/>
    <col min="9975" max="9975" width="12.33203125" style="37" customWidth="1"/>
    <col min="9976" max="9976" width="65.33203125" style="37" bestFit="1" customWidth="1"/>
    <col min="9977" max="9977" width="22.33203125" style="37" bestFit="1" customWidth="1"/>
    <col min="9978" max="9978" width="22.33203125" style="37" customWidth="1"/>
    <col min="9979" max="9979" width="35.1640625" style="37" bestFit="1" customWidth="1"/>
    <col min="9980" max="10223" width="9.33203125" style="37"/>
    <col min="10224" max="10224" width="76.83203125" style="37" customWidth="1"/>
    <col min="10225" max="10225" width="16.1640625" style="37" customWidth="1"/>
    <col min="10226" max="10226" width="12.83203125" style="37" customWidth="1"/>
    <col min="10227" max="10227" width="16.1640625" style="37" customWidth="1"/>
    <col min="10228" max="10228" width="14.6640625" style="37" customWidth="1"/>
    <col min="10229" max="10229" width="9.33203125" style="37"/>
    <col min="10230" max="10230" width="75" style="37" bestFit="1" customWidth="1"/>
    <col min="10231" max="10231" width="12.33203125" style="37" customWidth="1"/>
    <col min="10232" max="10232" width="65.33203125" style="37" bestFit="1" customWidth="1"/>
    <col min="10233" max="10233" width="22.33203125" style="37" bestFit="1" customWidth="1"/>
    <col min="10234" max="10234" width="22.33203125" style="37" customWidth="1"/>
    <col min="10235" max="10235" width="35.1640625" style="37" bestFit="1" customWidth="1"/>
    <col min="10236" max="10479" width="9.33203125" style="37"/>
    <col min="10480" max="10480" width="76.83203125" style="37" customWidth="1"/>
    <col min="10481" max="10481" width="16.1640625" style="37" customWidth="1"/>
    <col min="10482" max="10482" width="12.83203125" style="37" customWidth="1"/>
    <col min="10483" max="10483" width="16.1640625" style="37" customWidth="1"/>
    <col min="10484" max="10484" width="14.6640625" style="37" customWidth="1"/>
    <col min="10485" max="10485" width="9.33203125" style="37"/>
    <col min="10486" max="10486" width="75" style="37" bestFit="1" customWidth="1"/>
    <col min="10487" max="10487" width="12.33203125" style="37" customWidth="1"/>
    <col min="10488" max="10488" width="65.33203125" style="37" bestFit="1" customWidth="1"/>
    <col min="10489" max="10489" width="22.33203125" style="37" bestFit="1" customWidth="1"/>
    <col min="10490" max="10490" width="22.33203125" style="37" customWidth="1"/>
    <col min="10491" max="10491" width="35.1640625" style="37" bestFit="1" customWidth="1"/>
    <col min="10492" max="10735" width="9.33203125" style="37"/>
    <col min="10736" max="10736" width="76.83203125" style="37" customWidth="1"/>
    <col min="10737" max="10737" width="16.1640625" style="37" customWidth="1"/>
    <col min="10738" max="10738" width="12.83203125" style="37" customWidth="1"/>
    <col min="10739" max="10739" width="16.1640625" style="37" customWidth="1"/>
    <col min="10740" max="10740" width="14.6640625" style="37" customWidth="1"/>
    <col min="10741" max="10741" width="9.33203125" style="37"/>
    <col min="10742" max="10742" width="75" style="37" bestFit="1" customWidth="1"/>
    <col min="10743" max="10743" width="12.33203125" style="37" customWidth="1"/>
    <col min="10744" max="10744" width="65.33203125" style="37" bestFit="1" customWidth="1"/>
    <col min="10745" max="10745" width="22.33203125" style="37" bestFit="1" customWidth="1"/>
    <col min="10746" max="10746" width="22.33203125" style="37" customWidth="1"/>
    <col min="10747" max="10747" width="35.1640625" style="37" bestFit="1" customWidth="1"/>
    <col min="10748" max="10991" width="9.33203125" style="37"/>
    <col min="10992" max="10992" width="76.83203125" style="37" customWidth="1"/>
    <col min="10993" max="10993" width="16.1640625" style="37" customWidth="1"/>
    <col min="10994" max="10994" width="12.83203125" style="37" customWidth="1"/>
    <col min="10995" max="10995" width="16.1640625" style="37" customWidth="1"/>
    <col min="10996" max="10996" width="14.6640625" style="37" customWidth="1"/>
    <col min="10997" max="10997" width="9.33203125" style="37"/>
    <col min="10998" max="10998" width="75" style="37" bestFit="1" customWidth="1"/>
    <col min="10999" max="10999" width="12.33203125" style="37" customWidth="1"/>
    <col min="11000" max="11000" width="65.33203125" style="37" bestFit="1" customWidth="1"/>
    <col min="11001" max="11001" width="22.33203125" style="37" bestFit="1" customWidth="1"/>
    <col min="11002" max="11002" width="22.33203125" style="37" customWidth="1"/>
    <col min="11003" max="11003" width="35.1640625" style="37" bestFit="1" customWidth="1"/>
    <col min="11004" max="11247" width="9.33203125" style="37"/>
    <col min="11248" max="11248" width="76.83203125" style="37" customWidth="1"/>
    <col min="11249" max="11249" width="16.1640625" style="37" customWidth="1"/>
    <col min="11250" max="11250" width="12.83203125" style="37" customWidth="1"/>
    <col min="11251" max="11251" width="16.1640625" style="37" customWidth="1"/>
    <col min="11252" max="11252" width="14.6640625" style="37" customWidth="1"/>
    <col min="11253" max="11253" width="9.33203125" style="37"/>
    <col min="11254" max="11254" width="75" style="37" bestFit="1" customWidth="1"/>
    <col min="11255" max="11255" width="12.33203125" style="37" customWidth="1"/>
    <col min="11256" max="11256" width="65.33203125" style="37" bestFit="1" customWidth="1"/>
    <col min="11257" max="11257" width="22.33203125" style="37" bestFit="1" customWidth="1"/>
    <col min="11258" max="11258" width="22.33203125" style="37" customWidth="1"/>
    <col min="11259" max="11259" width="35.1640625" style="37" bestFit="1" customWidth="1"/>
    <col min="11260" max="11503" width="9.33203125" style="37"/>
    <col min="11504" max="11504" width="76.83203125" style="37" customWidth="1"/>
    <col min="11505" max="11505" width="16.1640625" style="37" customWidth="1"/>
    <col min="11506" max="11506" width="12.83203125" style="37" customWidth="1"/>
    <col min="11507" max="11507" width="16.1640625" style="37" customWidth="1"/>
    <col min="11508" max="11508" width="14.6640625" style="37" customWidth="1"/>
    <col min="11509" max="11509" width="9.33203125" style="37"/>
    <col min="11510" max="11510" width="75" style="37" bestFit="1" customWidth="1"/>
    <col min="11511" max="11511" width="12.33203125" style="37" customWidth="1"/>
    <col min="11512" max="11512" width="65.33203125" style="37" bestFit="1" customWidth="1"/>
    <col min="11513" max="11513" width="22.33203125" style="37" bestFit="1" customWidth="1"/>
    <col min="11514" max="11514" width="22.33203125" style="37" customWidth="1"/>
    <col min="11515" max="11515" width="35.1640625" style="37" bestFit="1" customWidth="1"/>
    <col min="11516" max="11759" width="9.33203125" style="37"/>
    <col min="11760" max="11760" width="76.83203125" style="37" customWidth="1"/>
    <col min="11761" max="11761" width="16.1640625" style="37" customWidth="1"/>
    <col min="11762" max="11762" width="12.83203125" style="37" customWidth="1"/>
    <col min="11763" max="11763" width="16.1640625" style="37" customWidth="1"/>
    <col min="11764" max="11764" width="14.6640625" style="37" customWidth="1"/>
    <col min="11765" max="11765" width="9.33203125" style="37"/>
    <col min="11766" max="11766" width="75" style="37" bestFit="1" customWidth="1"/>
    <col min="11767" max="11767" width="12.33203125" style="37" customWidth="1"/>
    <col min="11768" max="11768" width="65.33203125" style="37" bestFit="1" customWidth="1"/>
    <col min="11769" max="11769" width="22.33203125" style="37" bestFit="1" customWidth="1"/>
    <col min="11770" max="11770" width="22.33203125" style="37" customWidth="1"/>
    <col min="11771" max="11771" width="35.1640625" style="37" bestFit="1" customWidth="1"/>
    <col min="11772" max="12015" width="9.33203125" style="37"/>
    <col min="12016" max="12016" width="76.83203125" style="37" customWidth="1"/>
    <col min="12017" max="12017" width="16.1640625" style="37" customWidth="1"/>
    <col min="12018" max="12018" width="12.83203125" style="37" customWidth="1"/>
    <col min="12019" max="12019" width="16.1640625" style="37" customWidth="1"/>
    <col min="12020" max="12020" width="14.6640625" style="37" customWidth="1"/>
    <col min="12021" max="12021" width="9.33203125" style="37"/>
    <col min="12022" max="12022" width="75" style="37" bestFit="1" customWidth="1"/>
    <col min="12023" max="12023" width="12.33203125" style="37" customWidth="1"/>
    <col min="12024" max="12024" width="65.33203125" style="37" bestFit="1" customWidth="1"/>
    <col min="12025" max="12025" width="22.33203125" style="37" bestFit="1" customWidth="1"/>
    <col min="12026" max="12026" width="22.33203125" style="37" customWidth="1"/>
    <col min="12027" max="12027" width="35.1640625" style="37" bestFit="1" customWidth="1"/>
    <col min="12028" max="12271" width="9.33203125" style="37"/>
    <col min="12272" max="12272" width="76.83203125" style="37" customWidth="1"/>
    <col min="12273" max="12273" width="16.1640625" style="37" customWidth="1"/>
    <col min="12274" max="12274" width="12.83203125" style="37" customWidth="1"/>
    <col min="12275" max="12275" width="16.1640625" style="37" customWidth="1"/>
    <col min="12276" max="12276" width="14.6640625" style="37" customWidth="1"/>
    <col min="12277" max="12277" width="9.33203125" style="37"/>
    <col min="12278" max="12278" width="75" style="37" bestFit="1" customWidth="1"/>
    <col min="12279" max="12279" width="12.33203125" style="37" customWidth="1"/>
    <col min="12280" max="12280" width="65.33203125" style="37" bestFit="1" customWidth="1"/>
    <col min="12281" max="12281" width="22.33203125" style="37" bestFit="1" customWidth="1"/>
    <col min="12282" max="12282" width="22.33203125" style="37" customWidth="1"/>
    <col min="12283" max="12283" width="35.1640625" style="37" bestFit="1" customWidth="1"/>
    <col min="12284" max="12527" width="9.33203125" style="37"/>
    <col min="12528" max="12528" width="76.83203125" style="37" customWidth="1"/>
    <col min="12529" max="12529" width="16.1640625" style="37" customWidth="1"/>
    <col min="12530" max="12530" width="12.83203125" style="37" customWidth="1"/>
    <col min="12531" max="12531" width="16.1640625" style="37" customWidth="1"/>
    <col min="12532" max="12532" width="14.6640625" style="37" customWidth="1"/>
    <col min="12533" max="12533" width="9.33203125" style="37"/>
    <col min="12534" max="12534" width="75" style="37" bestFit="1" customWidth="1"/>
    <col min="12535" max="12535" width="12.33203125" style="37" customWidth="1"/>
    <col min="12536" max="12536" width="65.33203125" style="37" bestFit="1" customWidth="1"/>
    <col min="12537" max="12537" width="22.33203125" style="37" bestFit="1" customWidth="1"/>
    <col min="12538" max="12538" width="22.33203125" style="37" customWidth="1"/>
    <col min="12539" max="12539" width="35.1640625" style="37" bestFit="1" customWidth="1"/>
    <col min="12540" max="12783" width="9.33203125" style="37"/>
    <col min="12784" max="12784" width="76.83203125" style="37" customWidth="1"/>
    <col min="12785" max="12785" width="16.1640625" style="37" customWidth="1"/>
    <col min="12786" max="12786" width="12.83203125" style="37" customWidth="1"/>
    <col min="12787" max="12787" width="16.1640625" style="37" customWidth="1"/>
    <col min="12788" max="12788" width="14.6640625" style="37" customWidth="1"/>
    <col min="12789" max="12789" width="9.33203125" style="37"/>
    <col min="12790" max="12790" width="75" style="37" bestFit="1" customWidth="1"/>
    <col min="12791" max="12791" width="12.33203125" style="37" customWidth="1"/>
    <col min="12792" max="12792" width="65.33203125" style="37" bestFit="1" customWidth="1"/>
    <col min="12793" max="12793" width="22.33203125" style="37" bestFit="1" customWidth="1"/>
    <col min="12794" max="12794" width="22.33203125" style="37" customWidth="1"/>
    <col min="12795" max="12795" width="35.1640625" style="37" bestFit="1" customWidth="1"/>
    <col min="12796" max="13039" width="9.33203125" style="37"/>
    <col min="13040" max="13040" width="76.83203125" style="37" customWidth="1"/>
    <col min="13041" max="13041" width="16.1640625" style="37" customWidth="1"/>
    <col min="13042" max="13042" width="12.83203125" style="37" customWidth="1"/>
    <col min="13043" max="13043" width="16.1640625" style="37" customWidth="1"/>
    <col min="13044" max="13044" width="14.6640625" style="37" customWidth="1"/>
    <col min="13045" max="13045" width="9.33203125" style="37"/>
    <col min="13046" max="13046" width="75" style="37" bestFit="1" customWidth="1"/>
    <col min="13047" max="13047" width="12.33203125" style="37" customWidth="1"/>
    <col min="13048" max="13048" width="65.33203125" style="37" bestFit="1" customWidth="1"/>
    <col min="13049" max="13049" width="22.33203125" style="37" bestFit="1" customWidth="1"/>
    <col min="13050" max="13050" width="22.33203125" style="37" customWidth="1"/>
    <col min="13051" max="13051" width="35.1640625" style="37" bestFit="1" customWidth="1"/>
    <col min="13052" max="13295" width="9.33203125" style="37"/>
    <col min="13296" max="13296" width="76.83203125" style="37" customWidth="1"/>
    <col min="13297" max="13297" width="16.1640625" style="37" customWidth="1"/>
    <col min="13298" max="13298" width="12.83203125" style="37" customWidth="1"/>
    <col min="13299" max="13299" width="16.1640625" style="37" customWidth="1"/>
    <col min="13300" max="13300" width="14.6640625" style="37" customWidth="1"/>
    <col min="13301" max="13301" width="9.33203125" style="37"/>
    <col min="13302" max="13302" width="75" style="37" bestFit="1" customWidth="1"/>
    <col min="13303" max="13303" width="12.33203125" style="37" customWidth="1"/>
    <col min="13304" max="13304" width="65.33203125" style="37" bestFit="1" customWidth="1"/>
    <col min="13305" max="13305" width="22.33203125" style="37" bestFit="1" customWidth="1"/>
    <col min="13306" max="13306" width="22.33203125" style="37" customWidth="1"/>
    <col min="13307" max="13307" width="35.1640625" style="37" bestFit="1" customWidth="1"/>
    <col min="13308" max="13551" width="9.33203125" style="37"/>
    <col min="13552" max="13552" width="76.83203125" style="37" customWidth="1"/>
    <col min="13553" max="13553" width="16.1640625" style="37" customWidth="1"/>
    <col min="13554" max="13554" width="12.83203125" style="37" customWidth="1"/>
    <col min="13555" max="13555" width="16.1640625" style="37" customWidth="1"/>
    <col min="13556" max="13556" width="14.6640625" style="37" customWidth="1"/>
    <col min="13557" max="13557" width="9.33203125" style="37"/>
    <col min="13558" max="13558" width="75" style="37" bestFit="1" customWidth="1"/>
    <col min="13559" max="13559" width="12.33203125" style="37" customWidth="1"/>
    <col min="13560" max="13560" width="65.33203125" style="37" bestFit="1" customWidth="1"/>
    <col min="13561" max="13561" width="22.33203125" style="37" bestFit="1" customWidth="1"/>
    <col min="13562" max="13562" width="22.33203125" style="37" customWidth="1"/>
    <col min="13563" max="13563" width="35.1640625" style="37" bestFit="1" customWidth="1"/>
    <col min="13564" max="13807" width="9.33203125" style="37"/>
    <col min="13808" max="13808" width="76.83203125" style="37" customWidth="1"/>
    <col min="13809" max="13809" width="16.1640625" style="37" customWidth="1"/>
    <col min="13810" max="13810" width="12.83203125" style="37" customWidth="1"/>
    <col min="13811" max="13811" width="16.1640625" style="37" customWidth="1"/>
    <col min="13812" max="13812" width="14.6640625" style="37" customWidth="1"/>
    <col min="13813" max="13813" width="9.33203125" style="37"/>
    <col min="13814" max="13814" width="75" style="37" bestFit="1" customWidth="1"/>
    <col min="13815" max="13815" width="12.33203125" style="37" customWidth="1"/>
    <col min="13816" max="13816" width="65.33203125" style="37" bestFit="1" customWidth="1"/>
    <col min="13817" max="13817" width="22.33203125" style="37" bestFit="1" customWidth="1"/>
    <col min="13818" max="13818" width="22.33203125" style="37" customWidth="1"/>
    <col min="13819" max="13819" width="35.1640625" style="37" bestFit="1" customWidth="1"/>
    <col min="13820" max="14063" width="9.33203125" style="37"/>
    <col min="14064" max="14064" width="76.83203125" style="37" customWidth="1"/>
    <col min="14065" max="14065" width="16.1640625" style="37" customWidth="1"/>
    <col min="14066" max="14066" width="12.83203125" style="37" customWidth="1"/>
    <col min="14067" max="14067" width="16.1640625" style="37" customWidth="1"/>
    <col min="14068" max="14068" width="14.6640625" style="37" customWidth="1"/>
    <col min="14069" max="14069" width="9.33203125" style="37"/>
    <col min="14070" max="14070" width="75" style="37" bestFit="1" customWidth="1"/>
    <col min="14071" max="14071" width="12.33203125" style="37" customWidth="1"/>
    <col min="14072" max="14072" width="65.33203125" style="37" bestFit="1" customWidth="1"/>
    <col min="14073" max="14073" width="22.33203125" style="37" bestFit="1" customWidth="1"/>
    <col min="14074" max="14074" width="22.33203125" style="37" customWidth="1"/>
    <col min="14075" max="14075" width="35.1640625" style="37" bestFit="1" customWidth="1"/>
    <col min="14076" max="14319" width="9.33203125" style="37"/>
    <col min="14320" max="14320" width="76.83203125" style="37" customWidth="1"/>
    <col min="14321" max="14321" width="16.1640625" style="37" customWidth="1"/>
    <col min="14322" max="14322" width="12.83203125" style="37" customWidth="1"/>
    <col min="14323" max="14323" width="16.1640625" style="37" customWidth="1"/>
    <col min="14324" max="14324" width="14.6640625" style="37" customWidth="1"/>
    <col min="14325" max="14325" width="9.33203125" style="37"/>
    <col min="14326" max="14326" width="75" style="37" bestFit="1" customWidth="1"/>
    <col min="14327" max="14327" width="12.33203125" style="37" customWidth="1"/>
    <col min="14328" max="14328" width="65.33203125" style="37" bestFit="1" customWidth="1"/>
    <col min="14329" max="14329" width="22.33203125" style="37" bestFit="1" customWidth="1"/>
    <col min="14330" max="14330" width="22.33203125" style="37" customWidth="1"/>
    <col min="14331" max="14331" width="35.1640625" style="37" bestFit="1" customWidth="1"/>
    <col min="14332" max="14575" width="9.33203125" style="37"/>
    <col min="14576" max="14576" width="76.83203125" style="37" customWidth="1"/>
    <col min="14577" max="14577" width="16.1640625" style="37" customWidth="1"/>
    <col min="14578" max="14578" width="12.83203125" style="37" customWidth="1"/>
    <col min="14579" max="14579" width="16.1640625" style="37" customWidth="1"/>
    <col min="14580" max="14580" width="14.6640625" style="37" customWidth="1"/>
    <col min="14581" max="14581" width="9.33203125" style="37"/>
    <col min="14582" max="14582" width="75" style="37" bestFit="1" customWidth="1"/>
    <col min="14583" max="14583" width="12.33203125" style="37" customWidth="1"/>
    <col min="14584" max="14584" width="65.33203125" style="37" bestFit="1" customWidth="1"/>
    <col min="14585" max="14585" width="22.33203125" style="37" bestFit="1" customWidth="1"/>
    <col min="14586" max="14586" width="22.33203125" style="37" customWidth="1"/>
    <col min="14587" max="14587" width="35.1640625" style="37" bestFit="1" customWidth="1"/>
    <col min="14588" max="14831" width="9.33203125" style="37"/>
    <col min="14832" max="14832" width="76.83203125" style="37" customWidth="1"/>
    <col min="14833" max="14833" width="16.1640625" style="37" customWidth="1"/>
    <col min="14834" max="14834" width="12.83203125" style="37" customWidth="1"/>
    <col min="14835" max="14835" width="16.1640625" style="37" customWidth="1"/>
    <col min="14836" max="14836" width="14.6640625" style="37" customWidth="1"/>
    <col min="14837" max="14837" width="9.33203125" style="37"/>
    <col min="14838" max="14838" width="75" style="37" bestFit="1" customWidth="1"/>
    <col min="14839" max="14839" width="12.33203125" style="37" customWidth="1"/>
    <col min="14840" max="14840" width="65.33203125" style="37" bestFit="1" customWidth="1"/>
    <col min="14841" max="14841" width="22.33203125" style="37" bestFit="1" customWidth="1"/>
    <col min="14842" max="14842" width="22.33203125" style="37" customWidth="1"/>
    <col min="14843" max="14843" width="35.1640625" style="37" bestFit="1" customWidth="1"/>
    <col min="14844" max="15087" width="9.33203125" style="37"/>
    <col min="15088" max="15088" width="76.83203125" style="37" customWidth="1"/>
    <col min="15089" max="15089" width="16.1640625" style="37" customWidth="1"/>
    <col min="15090" max="15090" width="12.83203125" style="37" customWidth="1"/>
    <col min="15091" max="15091" width="16.1640625" style="37" customWidth="1"/>
    <col min="15092" max="15092" width="14.6640625" style="37" customWidth="1"/>
    <col min="15093" max="15093" width="9.33203125" style="37"/>
    <col min="15094" max="15094" width="75" style="37" bestFit="1" customWidth="1"/>
    <col min="15095" max="15095" width="12.33203125" style="37" customWidth="1"/>
    <col min="15096" max="15096" width="65.33203125" style="37" bestFit="1" customWidth="1"/>
    <col min="15097" max="15097" width="22.33203125" style="37" bestFit="1" customWidth="1"/>
    <col min="15098" max="15098" width="22.33203125" style="37" customWidth="1"/>
    <col min="15099" max="15099" width="35.1640625" style="37" bestFit="1" customWidth="1"/>
    <col min="15100" max="15343" width="9.33203125" style="37"/>
    <col min="15344" max="15344" width="76.83203125" style="37" customWidth="1"/>
    <col min="15345" max="15345" width="16.1640625" style="37" customWidth="1"/>
    <col min="15346" max="15346" width="12.83203125" style="37" customWidth="1"/>
    <col min="15347" max="15347" width="16.1640625" style="37" customWidth="1"/>
    <col min="15348" max="15348" width="14.6640625" style="37" customWidth="1"/>
    <col min="15349" max="15349" width="9.33203125" style="37"/>
    <col min="15350" max="15350" width="75" style="37" bestFit="1" customWidth="1"/>
    <col min="15351" max="15351" width="12.33203125" style="37" customWidth="1"/>
    <col min="15352" max="15352" width="65.33203125" style="37" bestFit="1" customWidth="1"/>
    <col min="15353" max="15353" width="22.33203125" style="37" bestFit="1" customWidth="1"/>
    <col min="15354" max="15354" width="22.33203125" style="37" customWidth="1"/>
    <col min="15355" max="15355" width="35.1640625" style="37" bestFit="1" customWidth="1"/>
    <col min="15356" max="15599" width="9.33203125" style="37"/>
    <col min="15600" max="15600" width="76.83203125" style="37" customWidth="1"/>
    <col min="15601" max="15601" width="16.1640625" style="37" customWidth="1"/>
    <col min="15602" max="15602" width="12.83203125" style="37" customWidth="1"/>
    <col min="15603" max="15603" width="16.1640625" style="37" customWidth="1"/>
    <col min="15604" max="15604" width="14.6640625" style="37" customWidth="1"/>
    <col min="15605" max="15605" width="9.33203125" style="37"/>
    <col min="15606" max="15606" width="75" style="37" bestFit="1" customWidth="1"/>
    <col min="15607" max="15607" width="12.33203125" style="37" customWidth="1"/>
    <col min="15608" max="15608" width="65.33203125" style="37" bestFit="1" customWidth="1"/>
    <col min="15609" max="15609" width="22.33203125" style="37" bestFit="1" customWidth="1"/>
    <col min="15610" max="15610" width="22.33203125" style="37" customWidth="1"/>
    <col min="15611" max="15611" width="35.1640625" style="37" bestFit="1" customWidth="1"/>
    <col min="15612" max="15855" width="9.33203125" style="37"/>
    <col min="15856" max="15856" width="76.83203125" style="37" customWidth="1"/>
    <col min="15857" max="15857" width="16.1640625" style="37" customWidth="1"/>
    <col min="15858" max="15858" width="12.83203125" style="37" customWidth="1"/>
    <col min="15859" max="15859" width="16.1640625" style="37" customWidth="1"/>
    <col min="15860" max="15860" width="14.6640625" style="37" customWidth="1"/>
    <col min="15861" max="15861" width="9.33203125" style="37"/>
    <col min="15862" max="15862" width="75" style="37" bestFit="1" customWidth="1"/>
    <col min="15863" max="15863" width="12.33203125" style="37" customWidth="1"/>
    <col min="15864" max="15864" width="65.33203125" style="37" bestFit="1" customWidth="1"/>
    <col min="15865" max="15865" width="22.33203125" style="37" bestFit="1" customWidth="1"/>
    <col min="15866" max="15866" width="22.33203125" style="37" customWidth="1"/>
    <col min="15867" max="15867" width="35.1640625" style="37" bestFit="1" customWidth="1"/>
    <col min="15868" max="16111" width="9.33203125" style="37"/>
    <col min="16112" max="16112" width="76.83203125" style="37" customWidth="1"/>
    <col min="16113" max="16113" width="16.1640625" style="37" customWidth="1"/>
    <col min="16114" max="16114" width="12.83203125" style="37" customWidth="1"/>
    <col min="16115" max="16115" width="16.1640625" style="37" customWidth="1"/>
    <col min="16116" max="16116" width="14.6640625" style="37" customWidth="1"/>
    <col min="16117" max="16117" width="9.33203125" style="37"/>
    <col min="16118" max="16118" width="75" style="37" bestFit="1" customWidth="1"/>
    <col min="16119" max="16119" width="12.33203125" style="37" customWidth="1"/>
    <col min="16120" max="16120" width="65.33203125" style="37" bestFit="1" customWidth="1"/>
    <col min="16121" max="16121" width="22.33203125" style="37" bestFit="1" customWidth="1"/>
    <col min="16122" max="16122" width="22.33203125" style="37" customWidth="1"/>
    <col min="16123" max="16123" width="35.1640625" style="37" bestFit="1" customWidth="1"/>
    <col min="16124" max="16384" width="9.33203125" style="37"/>
  </cols>
  <sheetData>
    <row r="1" spans="1:5" ht="14.25" x14ac:dyDescent="0.2">
      <c r="A1" s="119" t="s">
        <v>85</v>
      </c>
      <c r="B1" s="119"/>
    </row>
    <row r="2" spans="1:5" ht="15" x14ac:dyDescent="0.25">
      <c r="A2" s="639" t="s">
        <v>86</v>
      </c>
      <c r="B2" s="639"/>
      <c r="C2" s="640"/>
      <c r="D2" s="640"/>
      <c r="E2" s="640"/>
    </row>
    <row r="3" spans="1:5" ht="13.5" x14ac:dyDescent="0.25">
      <c r="A3" s="38" t="str">
        <f>'Table 1'!A3</f>
        <v xml:space="preserve"> in </v>
      </c>
      <c r="B3" s="54"/>
      <c r="C3" s="54"/>
      <c r="D3" s="54"/>
      <c r="E3" s="54"/>
    </row>
    <row r="4" spans="1:5" ht="13.5" x14ac:dyDescent="0.25">
      <c r="A4" s="38"/>
      <c r="B4" s="54"/>
      <c r="C4" s="54"/>
      <c r="D4" s="54"/>
      <c r="E4" s="54"/>
    </row>
    <row r="5" spans="1:5" ht="14.25" customHeight="1" x14ac:dyDescent="0.2">
      <c r="A5" s="55"/>
      <c r="B5" s="81" t="str">
        <f>'Table 1'!B5</f>
        <v>2014Q3</v>
      </c>
      <c r="C5" s="40" t="str">
        <f>'Table 1'!C5</f>
        <v>2014Q4</v>
      </c>
      <c r="D5" s="40" t="str">
        <f>'Table 1'!D5</f>
        <v>2015Q1</v>
      </c>
      <c r="E5" s="82" t="str">
        <f>'Table 1'!E5</f>
        <v>2015Q2</v>
      </c>
    </row>
    <row r="6" spans="1:5" x14ac:dyDescent="0.2">
      <c r="A6" s="42" t="s">
        <v>87</v>
      </c>
      <c r="B6" s="439">
        <f>B7+B8</f>
        <v>0</v>
      </c>
      <c r="C6" s="440">
        <f>C7+C8</f>
        <v>0</v>
      </c>
      <c r="D6" s="440">
        <f>D7+D8</f>
        <v>0</v>
      </c>
      <c r="E6" s="441">
        <f>E7+E8</f>
        <v>0</v>
      </c>
    </row>
    <row r="7" spans="1:5" x14ac:dyDescent="0.2">
      <c r="A7" s="41" t="s">
        <v>1</v>
      </c>
      <c r="B7" s="134"/>
      <c r="C7" s="135"/>
      <c r="D7" s="135"/>
      <c r="E7" s="136"/>
    </row>
    <row r="8" spans="1:5" x14ac:dyDescent="0.2">
      <c r="A8" s="41" t="s">
        <v>88</v>
      </c>
      <c r="B8" s="134"/>
      <c r="C8" s="135"/>
      <c r="D8" s="135"/>
      <c r="E8" s="136"/>
    </row>
    <row r="9" spans="1:5" x14ac:dyDescent="0.2">
      <c r="A9" s="42" t="s">
        <v>89</v>
      </c>
      <c r="B9" s="439">
        <f>B10+B11</f>
        <v>0</v>
      </c>
      <c r="C9" s="440">
        <f>C10+C11</f>
        <v>0</v>
      </c>
      <c r="D9" s="440">
        <f>D10+D11</f>
        <v>0</v>
      </c>
      <c r="E9" s="441">
        <f>E10+E11</f>
        <v>0</v>
      </c>
    </row>
    <row r="10" spans="1:5" x14ac:dyDescent="0.2">
      <c r="A10" s="41" t="s">
        <v>1</v>
      </c>
      <c r="B10" s="134"/>
      <c r="C10" s="135"/>
      <c r="D10" s="135"/>
      <c r="E10" s="136"/>
    </row>
    <row r="11" spans="1:5" x14ac:dyDescent="0.2">
      <c r="A11" s="41" t="s">
        <v>3</v>
      </c>
      <c r="B11" s="134"/>
      <c r="C11" s="135"/>
      <c r="D11" s="135"/>
      <c r="E11" s="136"/>
    </row>
    <row r="12" spans="1:5" x14ac:dyDescent="0.2">
      <c r="A12" s="42" t="s">
        <v>50</v>
      </c>
      <c r="B12" s="503"/>
      <c r="C12" s="504"/>
      <c r="D12" s="504"/>
      <c r="E12" s="505"/>
    </row>
    <row r="13" spans="1:5" x14ac:dyDescent="0.2">
      <c r="A13" s="32" t="s">
        <v>90</v>
      </c>
      <c r="B13" s="33">
        <f>B6+B9+B12</f>
        <v>0</v>
      </c>
      <c r="C13" s="16">
        <f>C6+C9+C12</f>
        <v>0</v>
      </c>
      <c r="D13" s="16">
        <f>D6+D9+D12</f>
        <v>0</v>
      </c>
      <c r="E13" s="34">
        <f>E6+E9+E12</f>
        <v>0</v>
      </c>
    </row>
    <row r="14" spans="1:5" x14ac:dyDescent="0.2">
      <c r="A14" s="37"/>
      <c r="B14" s="37"/>
    </row>
    <row r="15" spans="1:5" x14ac:dyDescent="0.2">
      <c r="A15" s="44" t="s">
        <v>5</v>
      </c>
      <c r="B15" s="45"/>
    </row>
    <row r="16" spans="1:5" ht="30" customHeight="1" x14ac:dyDescent="0.2">
      <c r="A16" s="656" t="s">
        <v>91</v>
      </c>
      <c r="B16" s="656"/>
      <c r="C16" s="656"/>
      <c r="D16" s="656"/>
      <c r="E16" s="656"/>
    </row>
    <row r="17" spans="1:5" ht="27.75" customHeight="1" x14ac:dyDescent="0.2">
      <c r="A17" s="655" t="s">
        <v>4169</v>
      </c>
      <c r="B17" s="655"/>
      <c r="C17" s="655"/>
      <c r="D17" s="655"/>
      <c r="E17" s="655"/>
    </row>
    <row r="18" spans="1:5" ht="15" customHeight="1" x14ac:dyDescent="0.2">
      <c r="A18" s="655" t="s">
        <v>43</v>
      </c>
      <c r="B18" s="655"/>
      <c r="C18" s="655"/>
      <c r="D18" s="655"/>
      <c r="E18" s="655"/>
    </row>
    <row r="19" spans="1:5" ht="26.25" customHeight="1" x14ac:dyDescent="0.2">
      <c r="A19" s="655" t="s">
        <v>4170</v>
      </c>
      <c r="B19" s="655"/>
      <c r="C19" s="655"/>
      <c r="D19" s="655"/>
      <c r="E19" s="655"/>
    </row>
    <row r="20" spans="1:5" s="138" customFormat="1" ht="26.25" customHeight="1" x14ac:dyDescent="0.2">
      <c r="A20" s="655" t="s">
        <v>4171</v>
      </c>
      <c r="B20" s="655"/>
      <c r="C20" s="655"/>
      <c r="D20" s="655"/>
      <c r="E20" s="655"/>
    </row>
    <row r="21" spans="1:5" s="138" customFormat="1" x14ac:dyDescent="0.2">
      <c r="A21" s="410" t="s">
        <v>92</v>
      </c>
      <c r="B21" s="118"/>
      <c r="C21" s="118"/>
      <c r="D21" s="118"/>
      <c r="E21" s="118"/>
    </row>
    <row r="22" spans="1:5" x14ac:dyDescent="0.2">
      <c r="A22" s="655" t="s">
        <v>4172</v>
      </c>
      <c r="B22" s="655"/>
      <c r="C22" s="655"/>
      <c r="D22" s="655"/>
      <c r="E22" s="655"/>
    </row>
    <row r="23" spans="1:5" ht="12.75" customHeight="1" x14ac:dyDescent="0.2">
      <c r="A23" s="46"/>
      <c r="B23" s="46"/>
    </row>
    <row r="24" spans="1:5" x14ac:dyDescent="0.2">
      <c r="A24" s="56" t="s">
        <v>6</v>
      </c>
      <c r="B24" s="56"/>
      <c r="C24" s="56"/>
      <c r="D24" s="57"/>
      <c r="E24" s="37"/>
    </row>
    <row r="25" spans="1:5" x14ac:dyDescent="0.2">
      <c r="A25" s="646"/>
      <c r="B25" s="647"/>
      <c r="C25" s="647"/>
      <c r="D25" s="647"/>
      <c r="E25" s="648"/>
    </row>
    <row r="26" spans="1:5" x14ac:dyDescent="0.2">
      <c r="A26" s="652"/>
      <c r="B26" s="653"/>
      <c r="C26" s="653"/>
      <c r="D26" s="653"/>
      <c r="E26" s="654"/>
    </row>
    <row r="27" spans="1:5" ht="12.75" customHeight="1" x14ac:dyDescent="0.2">
      <c r="A27" s="37"/>
      <c r="B27" s="37"/>
      <c r="C27" s="37"/>
      <c r="D27" s="37"/>
      <c r="E27" s="37"/>
    </row>
    <row r="28" spans="1:5" x14ac:dyDescent="0.2">
      <c r="A28" s="47" t="s">
        <v>4173</v>
      </c>
      <c r="B28" s="48"/>
      <c r="C28" s="165"/>
      <c r="D28" s="165"/>
      <c r="E28" s="49"/>
    </row>
    <row r="29" spans="1:5" x14ac:dyDescent="0.2">
      <c r="A29" s="50"/>
      <c r="B29" s="51"/>
      <c r="C29" s="166"/>
      <c r="D29" s="166"/>
      <c r="E29" s="52"/>
    </row>
  </sheetData>
  <sheetProtection password="CC6A" sheet="1" objects="1" scenarios="1"/>
  <mergeCells count="8">
    <mergeCell ref="A25:E26"/>
    <mergeCell ref="A20:E20"/>
    <mergeCell ref="A22:E22"/>
    <mergeCell ref="A2:E2"/>
    <mergeCell ref="A17:E17"/>
    <mergeCell ref="A18:E18"/>
    <mergeCell ref="A19:E19"/>
    <mergeCell ref="A16:E16"/>
  </mergeCells>
  <pageMargins left="0.7" right="0.7" top="0.75" bottom="0.75" header="0.3" footer="0.3"/>
  <pageSetup orientation="landscape" r:id="rId1"/>
  <ignoredErrors>
    <ignoredError sqref="B6:E7 C13:D13 B9:E11 C8:E8 B12:D12"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48"/>
  <sheetViews>
    <sheetView showGridLines="0" zoomScaleNormal="100" workbookViewId="0">
      <selection sqref="A1:I1"/>
    </sheetView>
  </sheetViews>
  <sheetFormatPr defaultRowHeight="12.75" x14ac:dyDescent="0.2"/>
  <cols>
    <col min="1" max="1" width="54.5" style="18" customWidth="1"/>
    <col min="2" max="2" width="13.5" style="18" customWidth="1"/>
    <col min="3" max="6" width="11.5" style="18" customWidth="1"/>
    <col min="7" max="7" width="15.6640625" style="18" customWidth="1"/>
    <col min="8" max="8" width="14" style="18" customWidth="1"/>
    <col min="9" max="9" width="14.1640625" style="18" customWidth="1"/>
    <col min="10" max="16384" width="9.33203125" style="18"/>
  </cols>
  <sheetData>
    <row r="1" spans="1:9" s="35" customFormat="1" ht="15" x14ac:dyDescent="0.25">
      <c r="A1" s="659" t="s">
        <v>93</v>
      </c>
      <c r="B1" s="659"/>
      <c r="C1" s="659"/>
      <c r="D1" s="659"/>
      <c r="E1" s="659"/>
      <c r="F1" s="659"/>
      <c r="G1" s="659"/>
      <c r="H1" s="659"/>
      <c r="I1" s="659"/>
    </row>
    <row r="2" spans="1:9" s="35" customFormat="1" ht="15" x14ac:dyDescent="0.25">
      <c r="A2" s="659" t="s">
        <v>94</v>
      </c>
      <c r="B2" s="659"/>
      <c r="C2" s="659"/>
      <c r="D2" s="659"/>
      <c r="E2" s="659"/>
      <c r="F2" s="659"/>
      <c r="G2" s="659"/>
      <c r="H2" s="659"/>
      <c r="I2" s="659"/>
    </row>
    <row r="3" spans="1:9" ht="12.75" customHeight="1" x14ac:dyDescent="0.25">
      <c r="A3" s="15" t="str">
        <f>'Table 1'!A3</f>
        <v xml:space="preserve"> in </v>
      </c>
      <c r="B3" s="15"/>
      <c r="C3" s="15"/>
      <c r="D3" s="20"/>
      <c r="E3" s="20"/>
      <c r="F3" s="20"/>
      <c r="G3" s="20"/>
      <c r="H3" s="20"/>
      <c r="I3" s="20"/>
    </row>
    <row r="4" spans="1:9" ht="12.75" customHeight="1" x14ac:dyDescent="0.25">
      <c r="A4" s="15"/>
      <c r="B4" s="15"/>
      <c r="C4" s="15"/>
      <c r="D4" s="116"/>
      <c r="E4" s="116"/>
      <c r="F4" s="116"/>
      <c r="G4" s="116"/>
      <c r="H4" s="116"/>
      <c r="I4" s="116"/>
    </row>
    <row r="5" spans="1:9" ht="12.75" customHeight="1" x14ac:dyDescent="0.2">
      <c r="A5" s="143"/>
      <c r="B5" s="661" t="s">
        <v>7</v>
      </c>
      <c r="C5" s="662"/>
      <c r="D5" s="662"/>
      <c r="E5" s="662"/>
      <c r="F5" s="663"/>
      <c r="G5" s="664" t="s">
        <v>30</v>
      </c>
      <c r="H5" s="665"/>
      <c r="I5" s="143" t="s">
        <v>95</v>
      </c>
    </row>
    <row r="6" spans="1:9" ht="12.75" customHeight="1" x14ac:dyDescent="0.2">
      <c r="A6" s="144"/>
      <c r="B6" s="666" t="s">
        <v>8</v>
      </c>
      <c r="C6" s="667"/>
      <c r="D6" s="667"/>
      <c r="E6" s="667"/>
      <c r="F6" s="668"/>
      <c r="G6" s="669" t="s">
        <v>8</v>
      </c>
      <c r="H6" s="670"/>
      <c r="I6" s="144" t="s">
        <v>96</v>
      </c>
    </row>
    <row r="7" spans="1:9" ht="33.75" customHeight="1" x14ac:dyDescent="0.2">
      <c r="A7" s="157"/>
      <c r="B7" s="227" t="s">
        <v>97</v>
      </c>
      <c r="C7" s="228" t="s">
        <v>31</v>
      </c>
      <c r="D7" s="229" t="s">
        <v>32</v>
      </c>
      <c r="E7" s="228" t="s">
        <v>33</v>
      </c>
      <c r="F7" s="230" t="s">
        <v>34</v>
      </c>
      <c r="G7" s="228" t="s">
        <v>107</v>
      </c>
      <c r="H7" s="228" t="s">
        <v>35</v>
      </c>
      <c r="I7" s="152"/>
    </row>
    <row r="8" spans="1:9" ht="12.75" customHeight="1" x14ac:dyDescent="0.2">
      <c r="A8" s="139" t="s">
        <v>98</v>
      </c>
      <c r="B8" s="24">
        <f t="shared" ref="B8:G8" si="0">B9+B10</f>
        <v>0</v>
      </c>
      <c r="C8" s="149">
        <f t="shared" si="0"/>
        <v>0</v>
      </c>
      <c r="D8" s="25">
        <f t="shared" si="0"/>
        <v>0</v>
      </c>
      <c r="E8" s="149">
        <f t="shared" si="0"/>
        <v>0</v>
      </c>
      <c r="F8" s="149">
        <f t="shared" si="0"/>
        <v>0</v>
      </c>
      <c r="G8" s="24">
        <f t="shared" si="0"/>
        <v>0</v>
      </c>
      <c r="H8" s="149">
        <f t="shared" ref="H8:I8" si="1">H9+H10</f>
        <v>0</v>
      </c>
      <c r="I8" s="153">
        <f t="shared" si="1"/>
        <v>0</v>
      </c>
    </row>
    <row r="9" spans="1:9" ht="12.75" customHeight="1" x14ac:dyDescent="0.2">
      <c r="A9" s="159" t="s">
        <v>9</v>
      </c>
      <c r="B9" s="120"/>
      <c r="C9" s="121"/>
      <c r="D9" s="121"/>
      <c r="E9" s="121"/>
      <c r="F9" s="121"/>
      <c r="G9" s="120"/>
      <c r="H9" s="121"/>
      <c r="I9" s="145"/>
    </row>
    <row r="10" spans="1:9" ht="12.75" customHeight="1" x14ac:dyDescent="0.2">
      <c r="A10" s="159" t="s">
        <v>10</v>
      </c>
      <c r="B10" s="120"/>
      <c r="C10" s="121"/>
      <c r="D10" s="121"/>
      <c r="E10" s="121"/>
      <c r="F10" s="121"/>
      <c r="G10" s="120"/>
      <c r="H10" s="121"/>
      <c r="I10" s="145"/>
    </row>
    <row r="11" spans="1:9" ht="12.75" customHeight="1" x14ac:dyDescent="0.2">
      <c r="A11" s="140" t="s">
        <v>99</v>
      </c>
      <c r="B11" s="26">
        <f t="shared" ref="B11:I11" si="2">B12+B13</f>
        <v>0</v>
      </c>
      <c r="C11" s="25">
        <f t="shared" si="2"/>
        <v>0</v>
      </c>
      <c r="D11" s="25">
        <f t="shared" si="2"/>
        <v>0</v>
      </c>
      <c r="E11" s="25">
        <f t="shared" si="2"/>
        <v>0</v>
      </c>
      <c r="F11" s="25">
        <f t="shared" si="2"/>
        <v>0</v>
      </c>
      <c r="G11" s="26">
        <f t="shared" si="2"/>
        <v>0</v>
      </c>
      <c r="H11" s="25">
        <f t="shared" si="2"/>
        <v>0</v>
      </c>
      <c r="I11" s="154">
        <f t="shared" si="2"/>
        <v>0</v>
      </c>
    </row>
    <row r="12" spans="1:9" ht="12.75" customHeight="1" x14ac:dyDescent="0.2">
      <c r="A12" s="159" t="s">
        <v>9</v>
      </c>
      <c r="B12" s="120"/>
      <c r="C12" s="121"/>
      <c r="D12" s="121"/>
      <c r="E12" s="121"/>
      <c r="F12" s="121"/>
      <c r="G12" s="120"/>
      <c r="H12" s="121"/>
      <c r="I12" s="145"/>
    </row>
    <row r="13" spans="1:9" ht="12.75" customHeight="1" x14ac:dyDescent="0.2">
      <c r="A13" s="159" t="s">
        <v>100</v>
      </c>
      <c r="B13" s="120"/>
      <c r="C13" s="121"/>
      <c r="D13" s="121"/>
      <c r="E13" s="121"/>
      <c r="F13" s="121"/>
      <c r="G13" s="120"/>
      <c r="H13" s="121"/>
      <c r="I13" s="145"/>
    </row>
    <row r="14" spans="1:9" ht="12.75" customHeight="1" x14ac:dyDescent="0.2">
      <c r="A14" s="142" t="s">
        <v>56</v>
      </c>
      <c r="B14" s="26">
        <f t="shared" ref="B14:I14" si="3">B15+B16</f>
        <v>0</v>
      </c>
      <c r="C14" s="25">
        <f t="shared" si="3"/>
        <v>0</v>
      </c>
      <c r="D14" s="25">
        <f t="shared" si="3"/>
        <v>0</v>
      </c>
      <c r="E14" s="25">
        <f t="shared" si="3"/>
        <v>0</v>
      </c>
      <c r="F14" s="25">
        <f t="shared" si="3"/>
        <v>0</v>
      </c>
      <c r="G14" s="26">
        <f t="shared" si="3"/>
        <v>0</v>
      </c>
      <c r="H14" s="25">
        <f t="shared" si="3"/>
        <v>0</v>
      </c>
      <c r="I14" s="154">
        <f t="shared" si="3"/>
        <v>0</v>
      </c>
    </row>
    <row r="15" spans="1:9" ht="12.75" customHeight="1" x14ac:dyDescent="0.2">
      <c r="A15" s="159" t="s">
        <v>9</v>
      </c>
      <c r="B15" s="120"/>
      <c r="C15" s="121"/>
      <c r="D15" s="121"/>
      <c r="E15" s="121"/>
      <c r="F15" s="121"/>
      <c r="G15" s="120"/>
      <c r="H15" s="121"/>
      <c r="I15" s="145"/>
    </row>
    <row r="16" spans="1:9" ht="12.75" customHeight="1" x14ac:dyDescent="0.2">
      <c r="A16" s="159" t="s">
        <v>100</v>
      </c>
      <c r="B16" s="120"/>
      <c r="C16" s="121"/>
      <c r="D16" s="121"/>
      <c r="E16" s="121"/>
      <c r="F16" s="121"/>
      <c r="G16" s="120"/>
      <c r="H16" s="121"/>
      <c r="I16" s="145"/>
    </row>
    <row r="17" spans="1:9" ht="12.75" customHeight="1" x14ac:dyDescent="0.2">
      <c r="A17" s="140" t="s">
        <v>57</v>
      </c>
      <c r="B17" s="26">
        <f t="shared" ref="B17:I17" si="4">B18+B19</f>
        <v>0</v>
      </c>
      <c r="C17" s="25">
        <f t="shared" si="4"/>
        <v>0</v>
      </c>
      <c r="D17" s="25">
        <f t="shared" si="4"/>
        <v>0</v>
      </c>
      <c r="E17" s="25">
        <f t="shared" si="4"/>
        <v>0</v>
      </c>
      <c r="F17" s="25">
        <f t="shared" si="4"/>
        <v>0</v>
      </c>
      <c r="G17" s="26">
        <f t="shared" si="4"/>
        <v>0</v>
      </c>
      <c r="H17" s="25">
        <f t="shared" si="4"/>
        <v>0</v>
      </c>
      <c r="I17" s="154">
        <f t="shared" si="4"/>
        <v>0</v>
      </c>
    </row>
    <row r="18" spans="1:9" ht="12.75" customHeight="1" x14ac:dyDescent="0.2">
      <c r="A18" s="159" t="s">
        <v>9</v>
      </c>
      <c r="B18" s="120"/>
      <c r="C18" s="121"/>
      <c r="D18" s="121"/>
      <c r="E18" s="121"/>
      <c r="F18" s="121"/>
      <c r="G18" s="120"/>
      <c r="H18" s="121"/>
      <c r="I18" s="145"/>
    </row>
    <row r="19" spans="1:9" ht="12.75" customHeight="1" x14ac:dyDescent="0.2">
      <c r="A19" s="159" t="s">
        <v>100</v>
      </c>
      <c r="B19" s="120"/>
      <c r="C19" s="121"/>
      <c r="D19" s="121"/>
      <c r="E19" s="121"/>
      <c r="F19" s="121"/>
      <c r="G19" s="120"/>
      <c r="H19" s="121"/>
      <c r="I19" s="145"/>
    </row>
    <row r="20" spans="1:9" ht="12.75" customHeight="1" x14ac:dyDescent="0.2">
      <c r="A20" s="141" t="s">
        <v>101</v>
      </c>
      <c r="B20" s="26">
        <f t="shared" ref="B20:I20" si="5">B21+B22</f>
        <v>0</v>
      </c>
      <c r="C20" s="25">
        <f t="shared" si="5"/>
        <v>0</v>
      </c>
      <c r="D20" s="25">
        <f t="shared" si="5"/>
        <v>0</v>
      </c>
      <c r="E20" s="25">
        <f t="shared" si="5"/>
        <v>0</v>
      </c>
      <c r="F20" s="25">
        <f t="shared" si="5"/>
        <v>0</v>
      </c>
      <c r="G20" s="26">
        <f t="shared" si="5"/>
        <v>0</v>
      </c>
      <c r="H20" s="25">
        <f t="shared" si="5"/>
        <v>0</v>
      </c>
      <c r="I20" s="154">
        <f t="shared" si="5"/>
        <v>0</v>
      </c>
    </row>
    <row r="21" spans="1:9" ht="12.75" customHeight="1" x14ac:dyDescent="0.2">
      <c r="A21" s="159" t="s">
        <v>102</v>
      </c>
      <c r="B21" s="120"/>
      <c r="C21" s="121"/>
      <c r="D21" s="121"/>
      <c r="E21" s="121"/>
      <c r="F21" s="121"/>
      <c r="G21" s="120"/>
      <c r="H21" s="121"/>
      <c r="I21" s="145"/>
    </row>
    <row r="22" spans="1:9" ht="12.75" customHeight="1" x14ac:dyDescent="0.2">
      <c r="A22" s="159" t="s">
        <v>10</v>
      </c>
      <c r="B22" s="150"/>
      <c r="C22" s="151"/>
      <c r="D22" s="151"/>
      <c r="E22" s="151"/>
      <c r="F22" s="151"/>
      <c r="G22" s="150"/>
      <c r="H22" s="151"/>
      <c r="I22" s="155"/>
    </row>
    <row r="23" spans="1:9" ht="12.75" customHeight="1" x14ac:dyDescent="0.2">
      <c r="A23" s="23" t="s">
        <v>103</v>
      </c>
      <c r="B23" s="146">
        <f t="shared" ref="B23:I23" si="6">B8+B11+B14+B17+B20</f>
        <v>0</v>
      </c>
      <c r="C23" s="147">
        <f t="shared" si="6"/>
        <v>0</v>
      </c>
      <c r="D23" s="147">
        <f t="shared" si="6"/>
        <v>0</v>
      </c>
      <c r="E23" s="147">
        <f t="shared" si="6"/>
        <v>0</v>
      </c>
      <c r="F23" s="148">
        <f t="shared" si="6"/>
        <v>0</v>
      </c>
      <c r="G23" s="147">
        <f t="shared" si="6"/>
        <v>0</v>
      </c>
      <c r="H23" s="148">
        <f t="shared" si="6"/>
        <v>0</v>
      </c>
      <c r="I23" s="156">
        <f t="shared" si="6"/>
        <v>0</v>
      </c>
    </row>
    <row r="24" spans="1:9" ht="12.75" customHeight="1" x14ac:dyDescent="0.2">
      <c r="A24" s="159" t="s">
        <v>102</v>
      </c>
      <c r="B24" s="550">
        <f>B9+B12+B15+B18+B21</f>
        <v>0</v>
      </c>
      <c r="C24" s="551">
        <f t="shared" ref="C24:I25" si="7">C9+C12+C15+C18+C21</f>
        <v>0</v>
      </c>
      <c r="D24" s="551">
        <f t="shared" si="7"/>
        <v>0</v>
      </c>
      <c r="E24" s="551">
        <f t="shared" si="7"/>
        <v>0</v>
      </c>
      <c r="F24" s="552">
        <f t="shared" si="7"/>
        <v>0</v>
      </c>
      <c r="G24" s="551">
        <f t="shared" si="7"/>
        <v>0</v>
      </c>
      <c r="H24" s="552">
        <f t="shared" si="7"/>
        <v>0</v>
      </c>
      <c r="I24" s="553">
        <f t="shared" si="7"/>
        <v>0</v>
      </c>
    </row>
    <row r="25" spans="1:9" ht="12.75" customHeight="1" x14ac:dyDescent="0.2">
      <c r="A25" s="160" t="s">
        <v>10</v>
      </c>
      <c r="B25" s="554">
        <f>B10+B13+B16+B19+B22</f>
        <v>0</v>
      </c>
      <c r="C25" s="555">
        <f t="shared" si="7"/>
        <v>0</v>
      </c>
      <c r="D25" s="555">
        <f t="shared" si="7"/>
        <v>0</v>
      </c>
      <c r="E25" s="555">
        <f t="shared" si="7"/>
        <v>0</v>
      </c>
      <c r="F25" s="556">
        <f t="shared" si="7"/>
        <v>0</v>
      </c>
      <c r="G25" s="555">
        <f t="shared" si="7"/>
        <v>0</v>
      </c>
      <c r="H25" s="556">
        <f t="shared" si="7"/>
        <v>0</v>
      </c>
      <c r="I25" s="557">
        <f t="shared" si="7"/>
        <v>0</v>
      </c>
    </row>
    <row r="26" spans="1:9" ht="12.75" customHeight="1" x14ac:dyDescent="0.2">
      <c r="A26"/>
      <c r="B26"/>
      <c r="C26"/>
      <c r="D26"/>
      <c r="E26"/>
      <c r="F26"/>
      <c r="G26"/>
      <c r="H26"/>
      <c r="I26"/>
    </row>
    <row r="27" spans="1:9" ht="12.75" customHeight="1" x14ac:dyDescent="0.25">
      <c r="A27" s="30" t="s">
        <v>104</v>
      </c>
      <c r="B27" s="21"/>
      <c r="C27" s="21"/>
      <c r="D27" s="21"/>
      <c r="E27" s="21"/>
      <c r="F27" s="21"/>
      <c r="G27" s="21"/>
      <c r="H27" s="21"/>
      <c r="I27" s="21"/>
    </row>
    <row r="28" spans="1:9" ht="12.75" customHeight="1" x14ac:dyDescent="0.2">
      <c r="A28" s="27" t="s">
        <v>105</v>
      </c>
      <c r="B28" s="122"/>
      <c r="C28" s="123"/>
      <c r="D28" s="123"/>
      <c r="E28" s="123"/>
      <c r="F28" s="124"/>
      <c r="G28" s="123"/>
      <c r="H28" s="124"/>
      <c r="I28" s="408"/>
    </row>
    <row r="29" spans="1:9" ht="12.75" customHeight="1" x14ac:dyDescent="0.2">
      <c r="A29" s="28" t="s">
        <v>106</v>
      </c>
      <c r="B29" s="125"/>
      <c r="C29" s="126"/>
      <c r="D29" s="126"/>
      <c r="E29" s="126"/>
      <c r="F29" s="127"/>
      <c r="G29" s="126"/>
      <c r="H29" s="127"/>
      <c r="I29" s="409"/>
    </row>
    <row r="30" spans="1:9" ht="12.75" customHeight="1" x14ac:dyDescent="0.2">
      <c r="A30" s="29" t="s">
        <v>36</v>
      </c>
      <c r="B30" s="405"/>
      <c r="C30" s="406"/>
      <c r="D30" s="406"/>
      <c r="E30" s="406"/>
      <c r="F30" s="406"/>
      <c r="G30" s="406"/>
      <c r="H30" s="407"/>
      <c r="I30" s="128"/>
    </row>
    <row r="31" spans="1:9" ht="12.75" customHeight="1" x14ac:dyDescent="0.25">
      <c r="A31" s="15"/>
      <c r="B31" s="15"/>
      <c r="C31" s="15"/>
      <c r="D31" s="116"/>
      <c r="E31" s="116"/>
      <c r="F31" s="116"/>
      <c r="G31" s="116"/>
      <c r="H31" s="116"/>
      <c r="I31" s="116"/>
    </row>
    <row r="32" spans="1:9" x14ac:dyDescent="0.2">
      <c r="A32" s="660" t="s">
        <v>5</v>
      </c>
      <c r="B32" s="660"/>
      <c r="C32" s="660"/>
      <c r="D32" s="660"/>
      <c r="E32" s="660"/>
      <c r="F32" s="660"/>
      <c r="G32" s="660"/>
      <c r="H32" s="660"/>
      <c r="I32" s="660"/>
    </row>
    <row r="33" spans="1:9" ht="55.5" customHeight="1" x14ac:dyDescent="0.2">
      <c r="A33" s="658" t="s">
        <v>4174</v>
      </c>
      <c r="B33" s="658"/>
      <c r="C33" s="658"/>
      <c r="D33" s="658"/>
      <c r="E33" s="658"/>
      <c r="F33" s="658"/>
      <c r="G33" s="658"/>
      <c r="H33" s="658"/>
      <c r="I33" s="658"/>
    </row>
    <row r="34" spans="1:9" ht="53.25" customHeight="1" x14ac:dyDescent="0.2">
      <c r="A34" s="658" t="s">
        <v>4175</v>
      </c>
      <c r="B34" s="658"/>
      <c r="C34" s="658"/>
      <c r="D34" s="658"/>
      <c r="E34" s="658"/>
      <c r="F34" s="658"/>
      <c r="G34" s="658"/>
      <c r="H34" s="658"/>
      <c r="I34" s="658"/>
    </row>
    <row r="35" spans="1:9" ht="16.5" customHeight="1" x14ac:dyDescent="0.2">
      <c r="A35" s="657" t="s">
        <v>4176</v>
      </c>
      <c r="B35" s="657"/>
      <c r="C35" s="657"/>
      <c r="D35" s="657"/>
      <c r="E35" s="657"/>
      <c r="F35" s="657"/>
      <c r="G35" s="657"/>
      <c r="H35" s="657"/>
      <c r="I35" s="657"/>
    </row>
    <row r="36" spans="1:9" ht="28.5" customHeight="1" x14ac:dyDescent="0.2">
      <c r="A36" s="657" t="s">
        <v>4177</v>
      </c>
      <c r="B36" s="657"/>
      <c r="C36" s="657"/>
      <c r="D36" s="657"/>
      <c r="E36" s="657"/>
      <c r="F36" s="657"/>
      <c r="G36" s="657"/>
      <c r="H36" s="657"/>
      <c r="I36" s="657"/>
    </row>
    <row r="37" spans="1:9" ht="40.5" customHeight="1" x14ac:dyDescent="0.2">
      <c r="A37" s="657" t="s">
        <v>4178</v>
      </c>
      <c r="B37" s="657"/>
      <c r="C37" s="657"/>
      <c r="D37" s="657"/>
      <c r="E37" s="657"/>
      <c r="F37" s="657"/>
      <c r="G37" s="657"/>
      <c r="H37" s="657"/>
      <c r="I37" s="657"/>
    </row>
    <row r="38" spans="1:9" ht="28.5" customHeight="1" x14ac:dyDescent="0.2">
      <c r="A38" s="657" t="s">
        <v>4179</v>
      </c>
      <c r="B38" s="657"/>
      <c r="C38" s="657"/>
      <c r="D38" s="657"/>
      <c r="E38" s="657"/>
      <c r="F38" s="657"/>
      <c r="G38" s="657"/>
      <c r="H38" s="657"/>
      <c r="I38" s="657"/>
    </row>
    <row r="39" spans="1:9" ht="30" customHeight="1" x14ac:dyDescent="0.2">
      <c r="A39" s="22" t="s">
        <v>6</v>
      </c>
      <c r="B39" s="19"/>
      <c r="C39" s="19"/>
      <c r="D39" s="19"/>
      <c r="E39" s="19"/>
      <c r="F39" s="19"/>
      <c r="G39" s="19"/>
      <c r="H39" s="19"/>
      <c r="I39" s="19"/>
    </row>
    <row r="40" spans="1:9" ht="13.35" customHeight="1" x14ac:dyDescent="0.2">
      <c r="A40" s="646"/>
      <c r="B40" s="647"/>
      <c r="C40" s="647"/>
      <c r="D40" s="647"/>
      <c r="E40" s="647"/>
      <c r="F40" s="647"/>
      <c r="G40" s="647"/>
      <c r="H40" s="647"/>
      <c r="I40" s="648"/>
    </row>
    <row r="41" spans="1:9" s="17" customFormat="1" ht="13.35" customHeight="1" x14ac:dyDescent="0.2">
      <c r="A41" s="649"/>
      <c r="B41" s="650"/>
      <c r="C41" s="650"/>
      <c r="D41" s="650"/>
      <c r="E41" s="650"/>
      <c r="F41" s="650"/>
      <c r="G41" s="650"/>
      <c r="H41" s="650"/>
      <c r="I41" s="651"/>
    </row>
    <row r="42" spans="1:9" s="17" customFormat="1" ht="13.35" customHeight="1" x14ac:dyDescent="0.2">
      <c r="A42" s="652"/>
      <c r="B42" s="653"/>
      <c r="C42" s="653"/>
      <c r="D42" s="653"/>
      <c r="E42" s="653"/>
      <c r="F42" s="653"/>
      <c r="G42" s="653"/>
      <c r="H42" s="653"/>
      <c r="I42" s="654"/>
    </row>
    <row r="44" spans="1:9" x14ac:dyDescent="0.2">
      <c r="A44" s="671" t="s">
        <v>108</v>
      </c>
      <c r="B44" s="672"/>
      <c r="C44" s="672"/>
      <c r="D44" s="672"/>
      <c r="E44" s="672"/>
      <c r="F44" s="672"/>
      <c r="G44" s="672"/>
      <c r="H44" s="672"/>
      <c r="I44" s="673"/>
    </row>
    <row r="45" spans="1:9" x14ac:dyDescent="0.2">
      <c r="A45" s="674" t="s">
        <v>65</v>
      </c>
      <c r="B45" s="675"/>
      <c r="C45" s="675"/>
      <c r="D45" s="675"/>
      <c r="E45" s="675"/>
      <c r="F45" s="675"/>
      <c r="G45" s="675"/>
      <c r="H45" s="675"/>
      <c r="I45" s="242"/>
    </row>
    <row r="46" spans="1:9" x14ac:dyDescent="0.2">
      <c r="A46" s="676" t="s">
        <v>109</v>
      </c>
      <c r="B46" s="677"/>
      <c r="C46" s="677"/>
      <c r="D46" s="677"/>
      <c r="E46" s="677"/>
      <c r="F46" s="677"/>
      <c r="G46" s="677"/>
      <c r="H46" s="677"/>
      <c r="I46" s="678"/>
    </row>
    <row r="47" spans="1:9" ht="12.75" customHeight="1" x14ac:dyDescent="0.2">
      <c r="A47" s="679" t="s">
        <v>110</v>
      </c>
      <c r="B47" s="680"/>
      <c r="C47" s="680"/>
      <c r="D47" s="680"/>
      <c r="E47" s="680"/>
      <c r="F47" s="680"/>
      <c r="G47" s="680"/>
      <c r="H47" s="680"/>
      <c r="I47" s="681"/>
    </row>
    <row r="48" spans="1:9" ht="12.75" customHeight="1" x14ac:dyDescent="0.2">
      <c r="A48" s="682" t="s">
        <v>4165</v>
      </c>
      <c r="B48" s="683"/>
      <c r="C48" s="683"/>
      <c r="D48" s="683"/>
      <c r="E48" s="683"/>
      <c r="F48" s="683"/>
      <c r="G48" s="683"/>
      <c r="H48" s="683"/>
      <c r="I48" s="684"/>
    </row>
  </sheetData>
  <sheetProtection password="CC6A" sheet="1" objects="1" scenarios="1" formatColumns="0"/>
  <mergeCells count="19">
    <mergeCell ref="A44:I44"/>
    <mergeCell ref="A45:H45"/>
    <mergeCell ref="A46:I46"/>
    <mergeCell ref="A47:I47"/>
    <mergeCell ref="A48:I48"/>
    <mergeCell ref="A1:I1"/>
    <mergeCell ref="A2:I2"/>
    <mergeCell ref="A32:I32"/>
    <mergeCell ref="B5:F5"/>
    <mergeCell ref="G5:H5"/>
    <mergeCell ref="B6:F6"/>
    <mergeCell ref="G6:H6"/>
    <mergeCell ref="A40:I42"/>
    <mergeCell ref="A38:I38"/>
    <mergeCell ref="A33:I33"/>
    <mergeCell ref="A34:I34"/>
    <mergeCell ref="A35:I35"/>
    <mergeCell ref="A36:I36"/>
    <mergeCell ref="A37:I37"/>
  </mergeCells>
  <printOptions horizontalCentered="1"/>
  <pageMargins left="0.85" right="0.85" top="1" bottom="1" header="0.5" footer="0.5"/>
  <pageSetup scale="58" orientation="landscape" r:id="rId1"/>
  <headerFooter alignWithMargins="0"/>
  <ignoredErrors>
    <ignoredError sqref="H8:I8 B12:I19 B9:F10 F11:I11 B21:I22 B20:C20 F20:I20 C24:I24 C25:I25 B24 B25"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vt:i4>
      </vt:variant>
    </vt:vector>
  </HeadingPairs>
  <TitlesOfParts>
    <vt:vector size="20" baseType="lpstr">
      <vt:lpstr>Readme</vt:lpstr>
      <vt:lpstr>work</vt:lpstr>
      <vt:lpstr>database</vt:lpstr>
      <vt:lpstr>upload</vt:lpstr>
      <vt:lpstr>upload2</vt:lpstr>
      <vt:lpstr>validations</vt:lpstr>
      <vt:lpstr>Table 1</vt:lpstr>
      <vt:lpstr>Table 2</vt:lpstr>
      <vt:lpstr>Table 3</vt:lpstr>
      <vt:lpstr>Table 4</vt:lpstr>
      <vt:lpstr>STable 1.1</vt:lpstr>
      <vt:lpstr>STable 1.2</vt:lpstr>
      <vt:lpstr>STable 1.3</vt:lpstr>
      <vt:lpstr>STable 1.4</vt:lpstr>
      <vt:lpstr>STable 1.5</vt:lpstr>
      <vt:lpstr>STable 1.6</vt:lpstr>
      <vt:lpstr>STable 2.1</vt:lpstr>
      <vt:lpstr>STable 3.1</vt:lpstr>
      <vt:lpstr>STable 3.2</vt:lpstr>
      <vt:lpstr>validations!Print_Area</vt:lpstr>
    </vt:vector>
  </TitlesOfParts>
  <Company>International Monetary Fund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evaldiviavelarde</dc:creator>
  <cp:lastModifiedBy>Rasiel Victor Vellos</cp:lastModifiedBy>
  <cp:lastPrinted>2014-05-20T13:36:12Z</cp:lastPrinted>
  <dcterms:created xsi:type="dcterms:W3CDTF">2006-12-18T18:55:22Z</dcterms:created>
  <dcterms:modified xsi:type="dcterms:W3CDTF">2015-08-04T15:51:05Z</dcterms:modified>
</cp:coreProperties>
</file>